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ayideakanbi/Desktop/Analysis Project/"/>
    </mc:Choice>
  </mc:AlternateContent>
  <xr:revisionPtr revIDLastSave="0" documentId="13_ncr:1_{209E6B2A-C31F-EB47-A173-8AF97B271542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Kickcstarter" sheetId="1" r:id="rId1"/>
    <sheet name="Category Statistics" sheetId="4" r:id="rId2"/>
    <sheet name="Subcategory Statistics" sheetId="8" r:id="rId3"/>
    <sheet name="Theater Outcomes byLaunch Date" sheetId="10" r:id="rId4"/>
    <sheet name="Descriptive Statistics" sheetId="13" r:id="rId5"/>
    <sheet name="Edinburgh Research" sheetId="11" r:id="rId6"/>
    <sheet name="Outcomes based on Goals" sheetId="22" r:id="rId7"/>
  </sheets>
  <externalReferences>
    <externalReference r:id="rId8"/>
  </externalReferences>
  <definedNames>
    <definedName name="_xlnm._FilterDatabase" localSheetId="0" hidden="1">Kickcstarter!$A$1:$U$4115</definedName>
  </definedNames>
  <calcPr calcId="191029"/>
  <pivotCaches>
    <pivotCache cacheId="0" r:id="rId9"/>
    <pivotCache cacheId="1" r:id="rId10"/>
    <pivotCache cacheId="2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3" l="1"/>
  <c r="C14" i="13" s="1"/>
  <c r="C7" i="13"/>
  <c r="C12" i="13"/>
  <c r="B13" i="13"/>
  <c r="B12" i="13"/>
  <c r="B14" i="13" s="1"/>
  <c r="B5" i="13"/>
  <c r="C11" i="13"/>
  <c r="B11" i="13"/>
  <c r="C4" i="13"/>
  <c r="B4" i="13"/>
  <c r="C6" i="13"/>
  <c r="C5" i="13"/>
  <c r="B6" i="13"/>
  <c r="B3" i="13"/>
  <c r="C3" i="13"/>
  <c r="C10" i="13"/>
  <c r="B10" i="13"/>
  <c r="C9" i="13"/>
  <c r="B9" i="13"/>
  <c r="B2" i="13"/>
  <c r="C2" i="13"/>
  <c r="D3" i="11"/>
  <c r="D4" i="11"/>
  <c r="D5" i="11"/>
  <c r="D6" i="11"/>
  <c r="D2" i="11"/>
  <c r="C3" i="11"/>
  <c r="C4" i="11"/>
  <c r="C5" i="11"/>
  <c r="C6" i="11"/>
  <c r="C2" i="11"/>
  <c r="B2" i="11"/>
  <c r="B3" i="11"/>
  <c r="B4" i="11"/>
  <c r="B5" i="11"/>
  <c r="B6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13" l="1"/>
</calcChain>
</file>

<file path=xl/sharedStrings.xml><?xml version="1.0" encoding="utf-8"?>
<sst xmlns="http://schemas.openxmlformats.org/spreadsheetml/2006/main" count="33071" uniqueCount="8415">
  <si>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</si>
  <si>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</si>
  <si>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</si>
  <si>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</si>
  <si>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</si>
  <si>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</si>
  <si>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</si>
  <si>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</si>
  <si>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</si>
  <si>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</si>
  <si>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</si>
  <si>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</si>
  <si>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</si>
  <si>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</si>
  <si>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</si>
  <si>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</si>
  <si>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</si>
  <si>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</si>
  <si>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</si>
  <si>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</si>
  <si>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</si>
  <si>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</si>
  <si>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</si>
  <si>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</si>
  <si>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</si>
  <si>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</si>
  <si>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</si>
  <si>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</si>
  <si>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</si>
  <si>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</si>
  <si>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</si>
  <si>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</si>
  <si>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</si>
  <si>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</si>
  <si>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</si>
  <si>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</si>
  <si>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</si>
  <si>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</si>
  <si>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</si>
  <si>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</si>
  <si>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</si>
  <si>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</si>
  <si>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</si>
  <si>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</si>
  <si>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</si>
  <si>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</si>
  <si>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</si>
  <si>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</si>
  <si>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</si>
  <si>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</si>
  <si>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</si>
  <si>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</si>
  <si>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</si>
  <si>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</si>
  <si>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</si>
  <si>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</si>
  <si>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</si>
  <si>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</si>
  <si>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</si>
  <si>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</si>
  <si>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</si>
  <si>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</si>
  <si>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</si>
  <si>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</si>
  <si>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</si>
  <si>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</si>
  <si>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</si>
  <si>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</si>
  <si>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</si>
  <si>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</si>
  <si>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</si>
  <si>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</si>
  <si>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</si>
  <si>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</si>
  <si>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</si>
  <si>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</si>
  <si>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</si>
  <si>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</si>
  <si>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</si>
  <si>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</si>
  <si>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</si>
  <si>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</si>
  <si>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</si>
  <si>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</si>
  <si>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</si>
  <si>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</si>
  <si>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</si>
  <si>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</si>
  <si>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</si>
  <si>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</si>
  <si>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</si>
  <si>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</si>
  <si>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</si>
  <si>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</si>
  <si>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</si>
  <si>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</si>
  <si>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</si>
  <si>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</si>
  <si>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</si>
  <si>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</si>
  <si>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</si>
  <si>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</si>
  <si>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</si>
  <si>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</si>
  <si>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</si>
  <si>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</si>
  <si>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</si>
  <si>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</si>
  <si>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</si>
  <si>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</si>
  <si>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</si>
  <si>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</si>
  <si>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</si>
  <si>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</si>
  <si>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</si>
  <si>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</si>
  <si>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</si>
  <si>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</si>
  <si>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</si>
  <si>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</si>
  <si>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</si>
  <si>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</si>
  <si>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</si>
  <si>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</si>
  <si>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</si>
  <si>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</si>
  <si>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</si>
  <si>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</si>
  <si>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</si>
  <si>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</si>
  <si>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</si>
  <si>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</si>
  <si>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</si>
  <si>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</si>
  <si>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</si>
  <si>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</si>
  <si>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</si>
  <si>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</si>
  <si>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</si>
  <si>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</si>
  <si>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</si>
  <si>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</si>
  <si>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</si>
  <si>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</si>
  <si>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</si>
  <si>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</si>
  <si>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</si>
  <si>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</si>
  <si>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</si>
  <si>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</si>
  <si>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</si>
  <si>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</si>
  <si>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</si>
  <si>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</si>
  <si>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</si>
  <si>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</si>
  <si>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</si>
  <si>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</si>
  <si>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</si>
  <si>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</si>
  <si>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</si>
  <si>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</si>
  <si>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</si>
  <si>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</si>
  <si>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</si>
  <si>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</si>
  <si>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</si>
  <si>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</si>
  <si>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</si>
  <si>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</si>
  <si>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</si>
  <si>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</si>
  <si>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</si>
  <si>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</si>
  <si>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</si>
  <si>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</si>
  <si>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</si>
  <si>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</si>
  <si>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</si>
  <si>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</si>
  <si>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</si>
  <si>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</si>
  <si>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</si>
  <si>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</si>
  <si>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</si>
  <si>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</si>
  <si>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</si>
  <si>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</si>
  <si>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</si>
  <si>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</si>
  <si>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</si>
  <si>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</si>
  <si>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</si>
  <si>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</si>
  <si>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</si>
  <si>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</si>
  <si>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</si>
  <si>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</si>
  <si>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</si>
  <si>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</si>
  <si>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</si>
  <si>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</si>
  <si>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</si>
  <si>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</si>
  <si>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</si>
  <si>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</si>
  <si>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</si>
  <si>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</si>
  <si>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</si>
  <si>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</si>
  <si>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</si>
  <si>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</si>
  <si>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</si>
  <si>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</si>
  <si>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</si>
  <si>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</si>
  <si>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</si>
  <si>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</si>
  <si>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</si>
  <si>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</si>
  <si>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</si>
  <si>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</si>
  <si>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</si>
  <si>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</si>
  <si>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</si>
  <si>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</si>
  <si>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</si>
  <si>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</si>
  <si>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</si>
  <si>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</si>
  <si>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</si>
  <si>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</si>
  <si>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</si>
  <si>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</si>
  <si>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</si>
  <si>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</si>
  <si>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</si>
  <si>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</si>
  <si>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</si>
  <si>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</si>
  <si>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</si>
  <si>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</si>
  <si>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</si>
  <si>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</si>
  <si>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</si>
  <si>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</si>
  <si>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</si>
  <si>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</si>
  <si>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</si>
  <si>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</si>
  <si>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</si>
  <si>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</si>
  <si>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</si>
  <si>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</si>
  <si>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</si>
  <si>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</si>
  <si>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</si>
  <si>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</si>
  <si>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</si>
  <si>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</si>
  <si>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</si>
  <si>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</si>
  <si>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</si>
  <si>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</si>
  <si>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</si>
  <si>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</si>
  <si>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</si>
  <si>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</si>
  <si>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</si>
  <si>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</si>
  <si>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</si>
  <si>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</si>
  <si>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</si>
  <si>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</si>
  <si>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</si>
  <si>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</si>
  <si>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</si>
  <si>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</si>
  <si>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</si>
  <si>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</si>
  <si>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</si>
  <si>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</si>
  <si>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</si>
  <si>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</si>
  <si>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</si>
  <si>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</si>
  <si>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</si>
  <si>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</si>
  <si>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</si>
  <si>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</si>
  <si>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</si>
  <si>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</si>
  <si>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</si>
  <si>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</si>
  <si>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</si>
  <si>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</si>
  <si>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</si>
  <si>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</si>
  <si>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</si>
  <si>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</si>
  <si>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</si>
  <si>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</si>
  <si>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</si>
  <si>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</si>
  <si>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</si>
  <si>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</si>
  <si>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</si>
  <si>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</si>
  <si>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</si>
  <si>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</si>
  <si>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</si>
  <si>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</si>
  <si>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</si>
  <si>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</si>
  <si>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</si>
  <si>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</si>
  <si>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</si>
  <si>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</si>
  <si>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</si>
  <si>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</si>
  <si>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</si>
  <si>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</si>
  <si>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</si>
  <si>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</si>
  <si>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</si>
  <si>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</si>
  <si>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</si>
  <si>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</si>
  <si>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</si>
  <si>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</si>
  <si>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</si>
  <si>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</si>
  <si>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</si>
  <si>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</si>
  <si>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</si>
  <si>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</si>
  <si>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</si>
  <si>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</si>
  <si>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</si>
  <si>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</si>
  <si>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</si>
  <si>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</si>
  <si>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</si>
  <si>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</si>
  <si>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</si>
  <si>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</si>
  <si>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</si>
  <si>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</si>
  <si>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</si>
  <si>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</si>
  <si>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</si>
  <si>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</si>
  <si>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</si>
  <si>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</si>
  <si>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</si>
  <si>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</si>
  <si>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</si>
  <si>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</si>
  <si>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</si>
  <si>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</si>
  <si>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</si>
  <si>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</si>
  <si>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</si>
  <si>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</si>
  <si>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</si>
  <si>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</si>
  <si>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</si>
  <si>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</si>
  <si>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</si>
  <si>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</si>
  <si>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</si>
  <si>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</si>
  <si>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</si>
  <si>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</si>
  <si>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</si>
  <si>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</si>
  <si>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</si>
  <si>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</si>
  <si>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</si>
  <si>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</si>
  <si>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</si>
  <si>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</si>
  <si>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</si>
  <si>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</si>
  <si>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</si>
  <si>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</si>
  <si>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</si>
  <si>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</si>
  <si>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</si>
  <si>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</si>
  <si>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</si>
  <si>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</si>
  <si>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</si>
  <si>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</si>
  <si>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</si>
  <si>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</si>
  <si>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</si>
  <si>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</si>
  <si>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</si>
  <si>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</si>
  <si>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</si>
  <si>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</si>
  <si>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</si>
  <si>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</si>
  <si>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</si>
  <si>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</si>
  <si>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</si>
  <si>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</si>
  <si>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</si>
  <si>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</si>
  <si>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</si>
  <si>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</si>
  <si>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</si>
  <si>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</si>
  <si>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</si>
  <si>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</si>
  <si>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</si>
  <si>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</si>
  <si>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</si>
  <si>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</si>
  <si>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</si>
  <si>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</si>
  <si>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</si>
  <si>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</si>
  <si>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</si>
  <si>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</si>
  <si>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</si>
  <si>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</si>
  <si>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</si>
  <si>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</si>
  <si>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</si>
  <si>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</si>
  <si>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</si>
  <si>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</si>
  <si>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</si>
  <si>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</si>
  <si>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</si>
  <si>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</si>
  <si>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</si>
  <si>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</si>
  <si>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</si>
  <si>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</si>
  <si>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</si>
  <si>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</si>
  <si>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</si>
  <si>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</si>
  <si>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</si>
  <si>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</si>
  <si>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</si>
  <si>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</si>
  <si>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</si>
  <si>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</si>
  <si>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</si>
  <si>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</si>
  <si>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</si>
  <si>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</si>
  <si>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</si>
  <si>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</si>
  <si>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</si>
  <si>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</si>
  <si>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</si>
  <si>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</si>
  <si>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</si>
  <si>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</si>
  <si>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</si>
  <si>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</si>
  <si>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</si>
  <si>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</si>
  <si>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</si>
  <si>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</si>
  <si>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</si>
  <si>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</si>
  <si>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</si>
  <si>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</si>
  <si>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</si>
  <si>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</si>
  <si>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</si>
  <si>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</si>
  <si>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</si>
  <si>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</si>
  <si>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</si>
  <si>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</si>
  <si>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</si>
  <si>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</si>
  <si>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</si>
  <si>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</si>
  <si>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</si>
  <si>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</si>
  <si>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</si>
  <si>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</si>
  <si>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</si>
  <si>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</si>
  <si>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</si>
  <si>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</si>
  <si>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</si>
  <si>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</si>
  <si>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</si>
  <si>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</si>
  <si>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</si>
  <si>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</si>
  <si>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</si>
  <si>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</si>
  <si>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</si>
  <si>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</si>
  <si>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</si>
  <si>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</si>
  <si>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</si>
  <si>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</si>
  <si>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</si>
  <si>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</si>
  <si>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</si>
  <si>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</si>
  <si>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</si>
  <si>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</si>
  <si>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</si>
  <si>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</si>
  <si>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</si>
  <si>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</si>
  <si>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</si>
  <si>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</si>
  <si>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</si>
  <si>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</si>
  <si>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</si>
  <si>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</si>
  <si>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</si>
  <si>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</si>
  <si>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</si>
  <si>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</si>
  <si>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</si>
  <si>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</si>
  <si>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</si>
  <si>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</si>
  <si>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</si>
  <si>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</si>
  <si>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</si>
  <si>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</si>
  <si>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</si>
  <si>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</si>
  <si>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</si>
  <si>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</si>
  <si>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</si>
  <si>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</si>
  <si>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</si>
  <si>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</si>
  <si>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</si>
  <si>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</si>
  <si>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</si>
  <si>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</si>
  <si>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</si>
  <si>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</si>
  <si>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</si>
  <si>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</si>
  <si>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</si>
  <si>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</si>
  <si>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</si>
  <si>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</si>
  <si>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</si>
  <si>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</si>
  <si>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</si>
  <si>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</si>
  <si>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</si>
  <si>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</si>
  <si>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</si>
  <si>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</si>
  <si>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</si>
  <si>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</si>
  <si>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</si>
  <si>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</si>
  <si>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</si>
  <si>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</si>
  <si>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</si>
  <si>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</si>
  <si>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</si>
  <si>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</si>
  <si>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</si>
  <si>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</si>
  <si>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</si>
  <si>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</si>
  <si>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</si>
  <si>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</si>
  <si>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</si>
  <si>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</si>
  <si>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</si>
  <si>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</si>
  <si>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</si>
  <si>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</si>
  <si>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</si>
  <si>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</si>
  <si>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</si>
  <si>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</si>
  <si>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</si>
  <si>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</si>
  <si>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</si>
  <si>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</si>
  <si>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</si>
  <si>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</si>
  <si>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</si>
  <si>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</si>
  <si>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</si>
  <si>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</si>
  <si>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</si>
  <si>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</si>
  <si>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</si>
  <si>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</si>
  <si>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</si>
  <si>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</si>
  <si>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</si>
  <si>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</si>
  <si>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</si>
  <si>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</si>
  <si>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</si>
  <si>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</si>
  <si>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</si>
  <si>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</si>
  <si>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</si>
  <si>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</si>
  <si>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</si>
  <si>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</si>
  <si>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</si>
  <si>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</si>
  <si>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</si>
  <si>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</si>
  <si>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</si>
  <si>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</si>
  <si>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</si>
  <si>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</si>
  <si>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</si>
  <si>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</si>
  <si>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</si>
  <si>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</si>
  <si>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</si>
  <si>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</si>
  <si>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</si>
  <si>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</si>
  <si>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</si>
  <si>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</si>
  <si>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</si>
  <si>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</si>
  <si>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</si>
  <si>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</si>
  <si>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</si>
  <si>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</si>
  <si>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</si>
  <si>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</si>
  <si>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</si>
  <si>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</si>
  <si>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</si>
  <si>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</si>
  <si>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</si>
  <si>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</si>
  <si>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</si>
  <si>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</si>
  <si>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</si>
  <si>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</si>
  <si>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</si>
  <si>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</si>
  <si>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</si>
  <si>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</si>
  <si>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</si>
  <si>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</si>
  <si>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</si>
  <si>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</si>
  <si>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</si>
  <si>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</si>
  <si>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</si>
  <si>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</si>
  <si>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</si>
  <si>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</si>
  <si>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</si>
  <si>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</si>
  <si>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</si>
  <si>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</si>
  <si>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</si>
  <si>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</si>
  <si>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</si>
  <si>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</si>
  <si>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</si>
  <si>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</si>
  <si>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</si>
  <si>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</si>
  <si>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</si>
  <si>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</si>
  <si>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</si>
  <si>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</si>
  <si>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</si>
  <si>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</si>
  <si>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</si>
  <si>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</si>
  <si>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</si>
  <si>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</si>
  <si>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</si>
  <si>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</si>
  <si>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</si>
  <si>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</si>
  <si>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</si>
  <si>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</si>
  <si>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</si>
  <si>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</si>
  <si>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</si>
  <si>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</si>
  <si>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</si>
  <si>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</si>
  <si>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</si>
  <si>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</si>
  <si>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</si>
  <si>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</si>
  <si>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</si>
  <si>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</si>
  <si>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</si>
  <si>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</si>
  <si>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</si>
  <si>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</si>
  <si>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</si>
  <si>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</si>
  <si>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</si>
  <si>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</si>
  <si>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</si>
  <si>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</si>
  <si>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</si>
  <si>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</si>
  <si>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</si>
  <si>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</si>
  <si>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</si>
  <si>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</si>
  <si>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</si>
  <si>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</si>
  <si>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</si>
  <si>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</si>
  <si>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</si>
  <si>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</si>
  <si>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</si>
  <si>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</si>
  <si>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</si>
  <si>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</si>
  <si>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</si>
  <si>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</si>
  <si>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</si>
  <si>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</si>
  <si>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</si>
  <si>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</si>
  <si>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</si>
  <si>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</si>
  <si>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</si>
  <si>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</si>
  <si>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</si>
  <si>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</si>
  <si>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</si>
  <si>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</si>
  <si>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</si>
  <si>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</si>
  <si>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</si>
  <si>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</si>
  <si>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</si>
  <si>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</si>
  <si>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</si>
  <si>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</si>
  <si>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</si>
  <si>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</si>
  <si>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</si>
  <si>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</si>
  <si>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</si>
  <si>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</si>
  <si>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</si>
  <si>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</si>
  <si>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</si>
  <si>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</si>
  <si>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</si>
  <si>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</si>
  <si>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</si>
  <si>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</si>
  <si>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</si>
  <si>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</si>
  <si>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</si>
  <si>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</si>
  <si>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</si>
  <si>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</si>
  <si>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</si>
  <si>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</si>
  <si>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</si>
  <si>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</si>
  <si>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</si>
  <si>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</si>
  <si>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</si>
  <si>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</si>
  <si>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</si>
  <si>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</si>
  <si>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</si>
  <si>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</si>
  <si>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</si>
  <si>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</si>
  <si>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</si>
  <si>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</si>
  <si>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</si>
  <si>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</si>
  <si>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</si>
  <si>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</si>
  <si>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</si>
  <si>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</si>
  <si>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</si>
  <si>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</si>
  <si>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</si>
  <si>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</si>
  <si>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</si>
  <si>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</si>
  <si>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</si>
  <si>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</si>
  <si>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</si>
  <si>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</si>
  <si>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</si>
  <si>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</si>
  <si>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</si>
  <si>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</si>
  <si>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</si>
  <si>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</si>
  <si>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</si>
  <si>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</si>
  <si>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</si>
  <si>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</si>
  <si>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</si>
  <si>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</si>
  <si>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</si>
  <si>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</si>
  <si>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</si>
  <si>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</si>
  <si>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</si>
  <si>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</si>
  <si>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</si>
  <si>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</si>
  <si>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</si>
  <si>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</si>
  <si>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</si>
  <si>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</si>
  <si>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</si>
  <si>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</si>
  <si>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</si>
  <si>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</si>
  <si>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</si>
  <si>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</si>
  <si>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</si>
  <si>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</si>
  <si>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</si>
  <si>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</si>
  <si>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</si>
  <si>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</si>
  <si>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</si>
  <si>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</si>
  <si>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</si>
  <si>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</si>
  <si>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</si>
  <si>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</si>
  <si>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</si>
  <si>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</si>
  <si>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</si>
  <si>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</si>
  <si>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</si>
  <si>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</si>
  <si>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</si>
  <si>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</si>
  <si>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</si>
  <si>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</si>
  <si>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</si>
  <si>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</si>
  <si>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</si>
  <si>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</si>
  <si>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</si>
  <si>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</si>
  <si>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</si>
  <si>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</si>
  <si>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</si>
  <si>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</si>
  <si>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</si>
  <si>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</si>
  <si>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</si>
  <si>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</si>
  <si>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</si>
  <si>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</si>
  <si>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</si>
  <si>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</si>
  <si>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</si>
  <si>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</si>
  <si>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</si>
  <si>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</si>
  <si>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</si>
  <si>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</si>
  <si>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</si>
  <si>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</si>
  <si>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</si>
  <si>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</si>
  <si>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</si>
  <si>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</si>
  <si>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</si>
  <si>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</si>
  <si>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</si>
  <si>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</si>
  <si>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</si>
  <si>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</si>
  <si>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</si>
  <si>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</si>
  <si>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</si>
  <si>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</si>
  <si>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</si>
  <si>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</si>
  <si>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</si>
  <si>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</si>
  <si>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</si>
  <si>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</si>
  <si>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</si>
  <si>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</si>
  <si>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</si>
  <si>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</si>
  <si>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</si>
  <si>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</si>
  <si>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</si>
  <si>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</si>
  <si>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</si>
  <si>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</si>
  <si>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</si>
  <si>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</si>
  <si>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</si>
  <si>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</si>
  <si>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</si>
  <si>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</si>
  <si>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</si>
  <si>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</si>
  <si>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</si>
  <si>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</si>
  <si>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</si>
  <si>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</si>
  <si>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</si>
  <si>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</si>
  <si>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</si>
  <si>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</si>
  <si>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</si>
  <si>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</si>
  <si>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</si>
  <si>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</si>
  <si>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</si>
  <si>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</si>
  <si>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</si>
  <si>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</si>
  <si>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</si>
  <si>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</si>
  <si>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</si>
  <si>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</si>
  <si>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</si>
  <si>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</si>
  <si>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</si>
  <si>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</si>
  <si>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</si>
  <si>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</si>
  <si>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</si>
  <si>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</si>
  <si>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</si>
  <si>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</si>
  <si>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</si>
  <si>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</si>
  <si>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</si>
  <si>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</si>
  <si>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</si>
  <si>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</si>
  <si>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</si>
  <si>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</si>
  <si>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</si>
  <si>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</si>
  <si>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</si>
  <si>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</si>
  <si>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</si>
  <si>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</si>
  <si>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</si>
  <si>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</si>
  <si>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</si>
  <si>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</si>
  <si>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</si>
  <si>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</si>
  <si>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</si>
  <si>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</si>
  <si>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</si>
  <si>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</si>
  <si>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</si>
  <si>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</si>
  <si>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</si>
  <si>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</si>
  <si>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</si>
  <si>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</si>
  <si>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</si>
  <si>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</si>
  <si>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</si>
  <si>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</si>
  <si>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</si>
  <si>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</si>
  <si>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</si>
  <si>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</si>
  <si>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</si>
  <si>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</si>
  <si>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</si>
  <si>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</si>
  <si>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</si>
  <si>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</si>
  <si>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</si>
  <si>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</si>
  <si>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</si>
  <si>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</si>
  <si>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</si>
  <si>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</si>
  <si>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</si>
  <si>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</si>
  <si>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</si>
  <si>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</si>
  <si>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</si>
  <si>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</si>
  <si>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</si>
  <si>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</si>
  <si>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</si>
  <si>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</si>
  <si>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</si>
  <si>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</si>
  <si>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</si>
  <si>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</si>
  <si>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</si>
  <si>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</si>
  <si>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</si>
  <si>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</si>
  <si>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</si>
  <si>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</si>
  <si>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</si>
  <si>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</si>
  <si>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</si>
  <si>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</si>
  <si>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</si>
  <si>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</si>
  <si>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</si>
  <si>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</si>
  <si>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</si>
  <si>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</si>
  <si>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</si>
  <si>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</si>
  <si>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</si>
  <si>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</si>
  <si>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</si>
  <si>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</si>
  <si>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</si>
  <si>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</si>
  <si>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</si>
  <si>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</si>
  <si>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</si>
  <si>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</si>
  <si>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</si>
  <si>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</si>
  <si>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</si>
  <si>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</si>
  <si>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</si>
  <si>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</si>
  <si>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</si>
  <si>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</si>
  <si>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</si>
  <si>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</si>
  <si>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</si>
  <si>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</si>
  <si>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</si>
  <si>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</si>
  <si>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</si>
  <si>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</si>
  <si>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</si>
  <si>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</si>
  <si>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</si>
  <si>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</si>
  <si>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</si>
  <si>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</si>
  <si>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</si>
  <si>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</si>
  <si>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</si>
  <si>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</si>
  <si>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</si>
  <si>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</si>
  <si>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</si>
  <si>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</si>
  <si>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</si>
  <si>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</si>
  <si>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</si>
  <si>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</si>
  <si>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</si>
  <si>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</si>
  <si>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</si>
  <si>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</si>
  <si>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</si>
  <si>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</si>
  <si>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</si>
  <si>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</si>
  <si>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</si>
  <si>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</si>
  <si>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</si>
  <si>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</si>
  <si>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</si>
  <si>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</si>
  <si>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</si>
  <si>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</si>
  <si>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</si>
  <si>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</si>
  <si>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</si>
  <si>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</si>
  <si>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</si>
  <si>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</si>
  <si>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</si>
  <si>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</si>
  <si>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</si>
  <si>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</si>
  <si>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</si>
  <si>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</si>
  <si>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</si>
  <si>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</si>
  <si>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</si>
  <si>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</si>
  <si>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</si>
  <si>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</si>
  <si>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</si>
  <si>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</si>
  <si>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</si>
  <si>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</si>
  <si>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</si>
  <si>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</si>
  <si>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</si>
  <si>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</si>
  <si>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</si>
  <si>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</si>
  <si>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</si>
  <si>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</si>
  <si>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</si>
  <si>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</si>
  <si>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</si>
  <si>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</si>
  <si>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</si>
  <si>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</si>
  <si>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</si>
  <si>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</si>
  <si>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</si>
  <si>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</si>
  <si>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</si>
  <si>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</si>
  <si>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</si>
  <si>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</si>
  <si>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</si>
  <si>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</si>
  <si>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</si>
  <si>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</si>
  <si>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</si>
  <si>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</si>
  <si>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</si>
  <si>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</si>
  <si>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</si>
  <si>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</si>
  <si>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</si>
  <si>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</si>
  <si>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</si>
  <si>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</si>
  <si>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</si>
  <si>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</si>
  <si>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</si>
  <si>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</si>
  <si>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</si>
  <si>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</si>
  <si>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</si>
  <si>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</si>
  <si>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</si>
  <si>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</si>
  <si>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</si>
  <si>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</si>
  <si>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</si>
  <si>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</si>
  <si>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</si>
  <si>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</si>
  <si>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</si>
  <si>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</si>
  <si>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</si>
  <si>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</si>
  <si>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</si>
  <si>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</si>
  <si>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</si>
  <si>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</si>
  <si>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</si>
  <si>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</si>
  <si>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</si>
  <si>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</si>
  <si>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</si>
  <si>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</si>
  <si>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</si>
  <si>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</si>
  <si>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</si>
  <si>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</si>
  <si>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</si>
  <si>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</si>
  <si>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</si>
  <si>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</si>
  <si>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</si>
  <si>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</si>
  <si>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</si>
  <si>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</si>
  <si>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</si>
  <si>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</si>
  <si>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</si>
  <si>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</si>
  <si>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</si>
  <si>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</si>
  <si>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</si>
  <si>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</si>
  <si>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</si>
  <si>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</si>
  <si>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</si>
  <si>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</si>
  <si>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</si>
  <si>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</si>
  <si>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</si>
  <si>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</si>
  <si>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</si>
  <si>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</si>
  <si>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</si>
  <si>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</si>
  <si>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</si>
  <si>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</si>
  <si>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</si>
  <si>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</si>
  <si>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</si>
  <si>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</si>
  <si>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</si>
  <si>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</si>
  <si>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</si>
  <si>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</si>
  <si>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</si>
  <si>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</si>
  <si>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</si>
  <si>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</si>
  <si>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</si>
  <si>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</si>
  <si>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</si>
  <si>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</si>
  <si>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</si>
  <si>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</si>
  <si>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</si>
  <si>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</si>
  <si>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</si>
  <si>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</si>
  <si>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</si>
  <si>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</si>
  <si>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</si>
  <si>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</si>
  <si>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</si>
  <si>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</si>
  <si>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</si>
  <si>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</si>
  <si>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</si>
  <si>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</si>
  <si>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</si>
  <si>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</si>
  <si>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</si>
  <si>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</si>
  <si>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</si>
  <si>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</si>
  <si>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</si>
  <si>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</si>
  <si>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</si>
  <si>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</si>
  <si>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</si>
  <si>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</si>
  <si>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</si>
  <si>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</si>
  <si>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</si>
  <si>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</si>
  <si>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</si>
  <si>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</si>
  <si>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</si>
  <si>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</si>
  <si>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</si>
  <si>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</si>
  <si>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</si>
  <si>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</si>
  <si>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</si>
  <si>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</si>
  <si>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</si>
  <si>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</si>
  <si>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</si>
  <si>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</si>
  <si>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</si>
  <si>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</si>
  <si>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</si>
  <si>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</si>
  <si>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</si>
  <si>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</si>
  <si>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</si>
  <si>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</si>
  <si>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</si>
  <si>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</si>
  <si>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</si>
  <si>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</si>
  <si>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</si>
  <si>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</si>
  <si>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</si>
  <si>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</si>
  <si>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</si>
  <si>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</si>
  <si>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</si>
  <si>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</si>
  <si>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</si>
  <si>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</si>
  <si>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</si>
  <si>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</si>
  <si>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</si>
  <si>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</si>
  <si>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</si>
  <si>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</si>
  <si>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</si>
  <si>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</si>
  <si>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</si>
  <si>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</si>
  <si>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</si>
  <si>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</si>
  <si>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</si>
  <si>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</si>
  <si>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</si>
  <si>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</si>
  <si>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</si>
  <si>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</si>
  <si>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</si>
  <si>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</si>
  <si>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</si>
  <si>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</si>
  <si>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</si>
  <si>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</si>
  <si>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</si>
  <si>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</si>
  <si>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</si>
  <si>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</si>
  <si>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</si>
  <si>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</si>
  <si>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</si>
  <si>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</si>
  <si>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</si>
  <si>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</si>
  <si>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</si>
  <si>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</si>
  <si>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</si>
  <si>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</si>
  <si>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</si>
  <si>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</si>
  <si>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</si>
  <si>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</si>
  <si>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</si>
  <si>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</si>
  <si>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</si>
  <si>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</si>
  <si>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</si>
  <si>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</si>
  <si>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</si>
  <si>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</si>
  <si>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</si>
  <si>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</si>
  <si>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</si>
  <si>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</si>
  <si>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</si>
  <si>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</si>
  <si>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</si>
  <si>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</si>
  <si>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</si>
  <si>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</si>
  <si>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</si>
  <si>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</si>
  <si>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</si>
  <si>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</si>
  <si>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</si>
  <si>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</si>
  <si>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</si>
  <si>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</si>
  <si>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</si>
  <si>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</si>
  <si>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</si>
  <si>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</si>
  <si>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</si>
  <si>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</si>
  <si>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</si>
  <si>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</si>
  <si>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</si>
  <si>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</si>
  <si>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</si>
  <si>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</si>
  <si>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</si>
  <si>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</si>
  <si>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</si>
  <si>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</si>
  <si>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</si>
  <si>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</si>
  <si>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</si>
  <si>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</si>
  <si>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</si>
  <si>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</si>
  <si>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</si>
  <si>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</si>
  <si>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</si>
  <si>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</si>
  <si>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</si>
  <si>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</si>
  <si>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</si>
  <si>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</si>
  <si>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</si>
  <si>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</si>
  <si>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</si>
  <si>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</si>
  <si>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</si>
  <si>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</si>
  <si>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</si>
  <si>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</si>
  <si>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</si>
  <si>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</si>
  <si>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</si>
  <si>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</si>
  <si>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</si>
  <si>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</si>
  <si>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</si>
  <si>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</si>
  <si>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</si>
  <si>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</si>
  <si>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</si>
  <si>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</si>
  <si>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</si>
  <si>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</si>
  <si>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</si>
  <si>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</si>
  <si>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</si>
  <si>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</si>
  <si>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</si>
  <si>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</si>
  <si>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</si>
  <si>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</si>
  <si>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</si>
  <si>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</si>
  <si>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</si>
  <si>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</si>
  <si>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</si>
  <si>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</si>
  <si>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</si>
  <si>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</si>
  <si>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</si>
  <si>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</si>
  <si>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</si>
  <si>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</si>
  <si>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</si>
  <si>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</si>
  <si>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</si>
  <si>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</si>
  <si>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</si>
  <si>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</si>
  <si>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</si>
  <si>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</si>
  <si>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</si>
  <si>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</si>
  <si>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</si>
  <si>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</si>
  <si>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</si>
  <si>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</si>
  <si>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</si>
  <si>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</si>
  <si>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</si>
  <si>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</si>
  <si>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</si>
  <si>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</si>
  <si>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</si>
  <si>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</si>
  <si>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</si>
  <si>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</si>
  <si>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</si>
  <si>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</si>
  <si>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</si>
  <si>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</si>
  <si>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</si>
  <si>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</si>
  <si>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</si>
  <si>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</si>
  <si>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</si>
  <si>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</si>
  <si>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</si>
  <si>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</si>
  <si>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</si>
  <si>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</si>
  <si>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</si>
  <si>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</si>
  <si>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</si>
  <si>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</si>
  <si>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</si>
  <si>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</si>
  <si>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</si>
  <si>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</si>
  <si>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</si>
  <si>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</si>
  <si>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</si>
  <si>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</si>
  <si>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</si>
  <si>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</si>
  <si>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</si>
  <si>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</si>
  <si>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</si>
  <si>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</si>
  <si>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</si>
  <si>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</si>
  <si>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</si>
  <si>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</si>
  <si>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</si>
  <si>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</si>
  <si>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</si>
  <si>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</si>
  <si>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</si>
  <si>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</si>
  <si>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</si>
  <si>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</si>
  <si>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</si>
  <si>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</si>
  <si>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</si>
  <si>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</si>
  <si>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</si>
  <si>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</si>
  <si>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</si>
  <si>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</si>
  <si>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</si>
  <si>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</si>
  <si>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</si>
  <si>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</si>
  <si>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</si>
  <si>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</si>
  <si>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</si>
  <si>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</si>
  <si>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</si>
  <si>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</si>
  <si>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</si>
  <si>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</si>
  <si>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</si>
  <si>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</si>
  <si>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</si>
  <si>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</si>
  <si>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</si>
  <si>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</si>
  <si>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</si>
  <si>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</si>
  <si>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</si>
  <si>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</si>
  <si>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</si>
  <si>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</si>
  <si>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</si>
  <si>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</si>
  <si>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</si>
  <si>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</si>
  <si>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</si>
  <si>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</si>
  <si>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</si>
  <si>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</si>
  <si>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</si>
  <si>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</si>
  <si>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</si>
  <si>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</si>
  <si>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</si>
  <si>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</si>
  <si>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</si>
  <si>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</si>
  <si>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</si>
  <si>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</si>
  <si>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</si>
  <si>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</si>
  <si>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</si>
  <si>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</si>
  <si>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</si>
  <si>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</si>
  <si>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</si>
  <si>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</si>
  <si>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</si>
  <si>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</si>
  <si>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</si>
  <si>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</si>
  <si>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</si>
  <si>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</si>
  <si>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</si>
  <si>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</si>
  <si>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</si>
  <si>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</si>
  <si>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</si>
  <si>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</si>
  <si>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</si>
  <si>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</si>
  <si>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</si>
  <si>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</si>
  <si>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</si>
  <si>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</si>
  <si>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</si>
  <si>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</si>
  <si>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</si>
  <si>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</si>
  <si>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</si>
  <si>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</si>
  <si>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</si>
  <si>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</si>
  <si>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</si>
  <si>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</si>
  <si>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</si>
  <si>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</si>
  <si>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</si>
  <si>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</si>
  <si>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</si>
  <si>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</si>
  <si>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</si>
  <si>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</si>
  <si>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</si>
  <si>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</si>
  <si>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</si>
  <si>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</si>
  <si>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</si>
  <si>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</si>
  <si>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</si>
  <si>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</si>
  <si>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</si>
  <si>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</si>
  <si>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</si>
  <si>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</si>
  <si>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</si>
  <si>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</si>
  <si>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</si>
  <si>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</si>
  <si>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</si>
  <si>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</si>
  <si>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</si>
  <si>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</si>
  <si>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</si>
  <si>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</si>
  <si>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</si>
  <si>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</si>
  <si>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</si>
  <si>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</si>
  <si>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</si>
  <si>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</si>
  <si>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</si>
  <si>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</si>
  <si>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</si>
  <si>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</si>
  <si>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</si>
  <si>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</si>
  <si>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</si>
  <si>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</si>
  <si>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</si>
  <si>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</si>
  <si>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</si>
  <si>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</si>
  <si>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</si>
  <si>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</si>
  <si>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</si>
  <si>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</si>
  <si>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</si>
  <si>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</si>
  <si>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</si>
  <si>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</si>
  <si>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</si>
  <si>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</si>
  <si>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</si>
  <si>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</si>
  <si>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</si>
  <si>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</si>
  <si>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</si>
  <si>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</si>
  <si>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</si>
  <si>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</si>
  <si>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</si>
  <si>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</si>
  <si>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</si>
  <si>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</si>
  <si>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</si>
  <si>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</si>
  <si>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</si>
  <si>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</si>
  <si>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</si>
  <si>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</si>
  <si>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</si>
  <si>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</si>
  <si>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</si>
  <si>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</si>
  <si>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</si>
  <si>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</si>
  <si>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</si>
  <si>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</si>
  <si>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</si>
  <si>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</si>
  <si>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</si>
  <si>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</si>
  <si>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</si>
  <si>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</si>
  <si>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</si>
  <si>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</si>
  <si>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</si>
  <si>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</si>
  <si>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</si>
  <si>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</si>
  <si>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</si>
  <si>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</si>
  <si>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</si>
  <si>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</si>
  <si>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</si>
  <si>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</si>
  <si>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</si>
  <si>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</si>
  <si>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</si>
  <si>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</si>
  <si>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</si>
  <si>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</si>
  <si>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</si>
  <si>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</si>
  <si>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</si>
  <si>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</si>
  <si>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</si>
  <si>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</si>
  <si>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</si>
  <si>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</si>
  <si>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</si>
  <si>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</si>
  <si>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</si>
  <si>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</si>
  <si>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</si>
  <si>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</si>
  <si>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</si>
  <si>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</si>
  <si>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</si>
  <si>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</si>
  <si>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</si>
  <si>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</si>
  <si>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</si>
  <si>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</si>
  <si>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</si>
  <si>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</si>
  <si>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</si>
  <si>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</si>
  <si>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</si>
  <si>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</si>
  <si>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</si>
  <si>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</si>
  <si>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</si>
  <si>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</si>
  <si>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</si>
  <si>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</si>
  <si>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</si>
  <si>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</si>
  <si>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</si>
  <si>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</si>
  <si>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</si>
  <si>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</si>
  <si>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</si>
  <si>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</si>
  <si>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</si>
  <si>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</si>
  <si>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</si>
  <si>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</si>
  <si>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</si>
  <si>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</si>
  <si>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</si>
  <si>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</si>
  <si>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</si>
  <si>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</si>
  <si>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</si>
  <si>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</si>
  <si>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</si>
  <si>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</si>
  <si>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</si>
  <si>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</si>
  <si>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</si>
  <si>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</si>
  <si>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</si>
  <si>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</si>
  <si>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</si>
  <si>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</si>
  <si>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</si>
  <si>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</si>
  <si>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</si>
  <si>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</si>
  <si>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</si>
  <si>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</si>
  <si>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</si>
  <si>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</si>
  <si>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</si>
  <si>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</si>
  <si>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</si>
  <si>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</si>
  <si>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</si>
  <si>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</si>
  <si>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</si>
  <si>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</si>
  <si>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</si>
  <si>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</si>
  <si>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</si>
  <si>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</si>
  <si>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</si>
  <si>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</si>
  <si>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</si>
  <si>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</si>
  <si>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</si>
  <si>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</si>
  <si>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</si>
  <si>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</si>
  <si>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</si>
  <si>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</si>
  <si>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</si>
  <si>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</si>
  <si>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</si>
  <si>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</si>
  <si>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</si>
  <si>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</si>
  <si>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</si>
  <si>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</si>
  <si>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</si>
  <si>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</si>
  <si>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</si>
  <si>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</si>
  <si>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</si>
  <si>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</si>
  <si>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</si>
  <si>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</si>
  <si>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</si>
  <si>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</si>
  <si>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</si>
  <si>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</si>
  <si>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</si>
  <si>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</si>
  <si>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</si>
  <si>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</si>
  <si>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</si>
  <si>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</si>
  <si>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</si>
  <si>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</si>
  <si>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</si>
  <si>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</si>
  <si>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</si>
  <si>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</si>
  <si>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</si>
  <si>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</si>
  <si>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</si>
  <si>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</si>
  <si>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</si>
  <si>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</si>
  <si>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</si>
  <si>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</si>
  <si>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</si>
  <si>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</si>
  <si>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</si>
  <si>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</si>
  <si>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</si>
  <si>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</si>
  <si>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</si>
  <si>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</si>
  <si>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</si>
  <si>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</si>
  <si>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</si>
  <si>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</si>
  <si>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</si>
  <si>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</si>
  <si>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</si>
  <si>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</si>
  <si>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</si>
  <si>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</si>
  <si>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</si>
  <si>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</si>
  <si>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</si>
  <si>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</si>
  <si>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</si>
  <si>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</si>
  <si>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</si>
  <si>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</si>
  <si>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</si>
  <si>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</si>
  <si>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</si>
  <si>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</si>
  <si>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</si>
  <si>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</si>
  <si>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</si>
  <si>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</si>
  <si>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</si>
  <si>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</si>
  <si>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</si>
  <si>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</si>
  <si>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</si>
  <si>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</si>
  <si>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</si>
  <si>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</si>
  <si>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</si>
  <si>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</si>
  <si>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</si>
  <si>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</si>
  <si>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</si>
  <si>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</si>
  <si>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</si>
  <si>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</si>
  <si>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</si>
  <si>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</si>
  <si>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</si>
  <si>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</si>
  <si>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</si>
  <si>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</si>
  <si>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</si>
  <si>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</si>
  <si>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</si>
  <si>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</si>
  <si>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</si>
  <si>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</si>
  <si>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</si>
  <si>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</si>
  <si>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</si>
  <si>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</si>
  <si>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</si>
  <si>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</si>
  <si>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</si>
  <si>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</si>
  <si>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</si>
  <si>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</si>
  <si>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</si>
  <si>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</si>
  <si>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</si>
  <si>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</si>
  <si>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</si>
  <si>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</si>
  <si>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</si>
  <si>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</si>
  <si>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</si>
  <si>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</si>
  <si>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</si>
  <si>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</si>
  <si>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</si>
  <si>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</si>
  <si>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</si>
  <si>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</si>
  <si>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</si>
  <si>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</si>
  <si>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</si>
  <si>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</si>
  <si>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</si>
  <si>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</si>
  <si>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</si>
  <si>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</si>
  <si>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</si>
  <si>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</si>
  <si>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</si>
  <si>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</si>
  <si>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</si>
  <si>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</si>
  <si>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</si>
  <si>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</si>
  <si>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</si>
  <si>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</si>
  <si>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</si>
  <si>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</si>
  <si>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</si>
  <si>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</si>
  <si>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</si>
  <si>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</si>
  <si>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</si>
  <si>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</si>
  <si>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</si>
  <si>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</si>
  <si>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</si>
  <si>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</si>
  <si>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</si>
  <si>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</si>
  <si>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</si>
  <si>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</si>
  <si>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</si>
  <si>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</si>
  <si>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</si>
  <si>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</si>
  <si>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</si>
  <si>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</si>
  <si>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</si>
  <si>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</si>
  <si>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</si>
  <si>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</si>
  <si>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</si>
  <si>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</si>
  <si>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</si>
  <si>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</si>
  <si>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</si>
  <si>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</si>
  <si>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</si>
  <si>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</si>
  <si>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</si>
  <si>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</si>
  <si>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</si>
  <si>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</si>
  <si>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</si>
  <si>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</si>
  <si>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</si>
  <si>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</si>
  <si>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</si>
  <si>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</si>
  <si>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</si>
  <si>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</si>
  <si>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</si>
  <si>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</si>
  <si>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</si>
  <si>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</si>
  <si>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</si>
  <si>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</si>
  <si>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</si>
  <si>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</si>
  <si>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</si>
  <si>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</si>
  <si>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</si>
  <si>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</si>
  <si>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</si>
  <si>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</si>
  <si>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</si>
  <si>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</si>
  <si>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</si>
  <si>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</si>
  <si>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</si>
  <si>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</si>
  <si>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</si>
  <si>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</si>
  <si>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</si>
  <si>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</si>
  <si>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</si>
  <si>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</si>
  <si>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</si>
  <si>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</si>
  <si>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</si>
  <si>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</si>
  <si>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</si>
  <si>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</si>
  <si>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</si>
  <si>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</si>
  <si>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</si>
  <si>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</si>
  <si>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</si>
  <si>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</si>
  <si>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</si>
  <si>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</si>
  <si>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</si>
  <si>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</si>
  <si>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</si>
  <si>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</si>
  <si>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</si>
  <si>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</si>
  <si>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</si>
  <si>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</si>
  <si>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</si>
  <si>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</si>
  <si>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</si>
  <si>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</si>
  <si>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</si>
  <si>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</si>
  <si>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</si>
  <si>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</si>
  <si>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</si>
  <si>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</si>
  <si>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</si>
  <si>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</si>
  <si>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</si>
  <si>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</si>
  <si>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</si>
  <si>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</si>
  <si>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</si>
  <si>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</si>
  <si>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</si>
  <si>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</si>
  <si>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</si>
  <si>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</si>
  <si>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</si>
  <si>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</si>
  <si>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</si>
  <si>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</si>
  <si>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</si>
  <si>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</si>
  <si>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</si>
  <si>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</si>
  <si>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</si>
  <si>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</si>
  <si>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</si>
  <si>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</si>
  <si>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</si>
  <si>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</si>
  <si>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</si>
  <si>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</si>
  <si>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</si>
  <si>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</si>
  <si>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</si>
  <si>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</si>
  <si>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</si>
  <si>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</si>
  <si>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</si>
  <si>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</si>
  <si>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</si>
  <si>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</si>
  <si>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</si>
  <si>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</si>
  <si>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</si>
  <si>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</si>
  <si>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</si>
  <si>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</si>
  <si>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</si>
  <si>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</si>
  <si>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</si>
  <si>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</si>
  <si>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</si>
  <si>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</si>
  <si>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</si>
  <si>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</si>
  <si>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</si>
  <si>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</si>
  <si>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</si>
  <si>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</si>
  <si>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</si>
  <si>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</si>
  <si>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</si>
  <si>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</si>
  <si>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</si>
  <si>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</si>
  <si>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</si>
  <si>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</si>
  <si>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</si>
  <si>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</si>
  <si>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</si>
  <si>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</si>
  <si>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</si>
  <si>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</si>
  <si>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</si>
  <si>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</si>
  <si>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</si>
  <si>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</si>
  <si>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</si>
  <si>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</si>
  <si>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</si>
  <si>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</si>
  <si>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</si>
  <si>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</si>
  <si>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</si>
  <si>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</si>
  <si>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</si>
  <si>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</si>
  <si>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</si>
  <si>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</si>
  <si>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</si>
  <si>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</si>
  <si>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</si>
  <si>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</si>
  <si>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</si>
  <si>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</si>
  <si>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</si>
  <si>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</si>
  <si>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</si>
  <si>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</si>
  <si>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</si>
  <si>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</si>
  <si>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</si>
  <si>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</si>
  <si>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</si>
  <si>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</si>
  <si>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</si>
  <si>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</si>
  <si>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</si>
  <si>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</si>
  <si>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</si>
  <si>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</si>
  <si>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</si>
  <si>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</si>
  <si>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</si>
  <si>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</si>
  <si>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</si>
  <si>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</si>
  <si>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</si>
  <si>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</si>
  <si>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</si>
  <si>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</si>
  <si>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</si>
  <si>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</si>
  <si>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</si>
  <si>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</si>
  <si>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</si>
  <si>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</si>
  <si>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</si>
  <si>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</si>
  <si>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</si>
  <si>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</si>
  <si>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</si>
  <si>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</si>
  <si>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</si>
  <si>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</si>
  <si>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</si>
  <si>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</si>
  <si>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</si>
  <si>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</si>
  <si>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</si>
  <si>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</si>
  <si>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</si>
  <si>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</si>
  <si>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</si>
  <si>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</si>
  <si>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</si>
  <si>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</si>
  <si>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</si>
  <si>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</si>
  <si>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</si>
  <si>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</si>
  <si>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</si>
  <si>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</si>
  <si>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</si>
  <si>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</si>
  <si>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</si>
  <si>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</si>
  <si>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</si>
  <si>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</si>
  <si>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</si>
  <si>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</si>
  <si>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</si>
  <si>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</si>
  <si>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</si>
  <si>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</si>
  <si>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</si>
  <si>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</si>
  <si>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</si>
  <si>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</si>
  <si>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</si>
  <si>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</si>
  <si>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</si>
  <si>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</si>
  <si>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</si>
  <si>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</si>
  <si>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</si>
  <si>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</si>
  <si>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</si>
  <si>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</si>
  <si>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</si>
  <si>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</si>
  <si>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</si>
  <si>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</si>
  <si>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</si>
  <si>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</si>
  <si>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</si>
  <si>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</si>
  <si>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</si>
  <si>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</si>
  <si>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</si>
  <si>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</si>
  <si>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</si>
  <si>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</si>
  <si>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</si>
  <si>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</si>
  <si>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</si>
  <si>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</si>
  <si>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</si>
  <si>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</si>
  <si>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</si>
  <si>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</si>
  <si>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</si>
  <si>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</si>
  <si>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</si>
  <si>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</si>
  <si>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</si>
  <si>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</si>
  <si>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</si>
  <si>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</si>
  <si>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</si>
  <si>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</si>
  <si>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</si>
  <si>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</si>
  <si>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</si>
  <si>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</si>
  <si>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</si>
  <si>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</si>
  <si>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</si>
  <si>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</si>
  <si>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</si>
  <si>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</si>
  <si>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</si>
  <si>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</si>
  <si>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</si>
  <si>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</si>
  <si>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</si>
  <si>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</si>
  <si>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</si>
  <si>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</si>
  <si>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</si>
  <si>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</si>
  <si>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</si>
  <si>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</si>
  <si>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</si>
  <si>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</si>
  <si>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</si>
  <si>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</si>
  <si>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</si>
  <si>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</si>
  <si>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</si>
  <si>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</si>
  <si>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</si>
  <si>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</si>
  <si>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</si>
  <si>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</si>
  <si>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</si>
  <si>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</si>
  <si>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</si>
  <si>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</si>
  <si>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</si>
  <si>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</si>
  <si>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</si>
  <si>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</si>
  <si>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</si>
  <si>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</si>
  <si>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</si>
  <si>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</si>
  <si>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</si>
  <si>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</si>
  <si>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</si>
  <si>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</si>
  <si>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</si>
  <si>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</si>
  <si>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</si>
  <si>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</si>
  <si>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</si>
  <si>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</si>
  <si>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</si>
  <si>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</si>
  <si>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</si>
  <si>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</si>
  <si>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</si>
  <si>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</si>
  <si>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</si>
  <si>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</si>
  <si>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</si>
  <si>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</si>
  <si>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</si>
  <si>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</si>
  <si>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</si>
  <si>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</si>
  <si>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</si>
  <si>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</si>
  <si>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</si>
  <si>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</si>
  <si>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</si>
  <si>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</si>
  <si>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</si>
  <si>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</si>
  <si>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</si>
  <si>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</si>
  <si>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</si>
  <si>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</si>
  <si>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</si>
  <si>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</si>
  <si>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</si>
  <si>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</si>
  <si>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</si>
  <si>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</si>
  <si>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</si>
  <si>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</si>
  <si>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</si>
  <si>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</si>
  <si>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</si>
  <si>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</si>
  <si>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</si>
  <si>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</si>
  <si>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</si>
  <si>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</si>
  <si>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</si>
  <si>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</si>
  <si>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</si>
  <si>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</si>
  <si>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</si>
  <si>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</si>
  <si>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</si>
  <si>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</si>
  <si>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</si>
  <si>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</si>
  <si>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</si>
  <si>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</si>
  <si>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</si>
  <si>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</si>
  <si>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</si>
  <si>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</si>
  <si>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</si>
  <si>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</si>
  <si>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</si>
  <si>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</si>
  <si>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</si>
  <si>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</si>
  <si>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</si>
  <si>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</si>
  <si>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</si>
  <si>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</si>
  <si>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</si>
  <si>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</si>
  <si>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</si>
  <si>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</si>
  <si>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</si>
  <si>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</si>
  <si>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</si>
  <si>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</si>
  <si>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</si>
  <si>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</si>
  <si>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</si>
  <si>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</si>
  <si>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</si>
  <si>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</si>
  <si>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</si>
  <si>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</si>
  <si>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</si>
  <si>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</si>
  <si>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</si>
  <si>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</si>
  <si>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</si>
  <si>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</si>
  <si>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</si>
  <si>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</si>
  <si>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</si>
  <si>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</si>
  <si>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</si>
  <si>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</si>
  <si>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</si>
  <si>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</si>
  <si>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</si>
  <si>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</si>
  <si>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</si>
  <si>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</si>
  <si>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</si>
  <si>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</si>
  <si>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</si>
  <si>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</si>
  <si>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</si>
  <si>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</si>
  <si>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</si>
  <si>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</si>
  <si>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</si>
  <si>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</si>
  <si>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</si>
  <si>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</si>
  <si>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</si>
  <si>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</si>
  <si>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</si>
  <si>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</si>
  <si>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</si>
  <si>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</si>
  <si>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</si>
  <si>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</si>
  <si>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</si>
  <si>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</si>
  <si>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</si>
  <si>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</si>
  <si>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</si>
  <si>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</si>
  <si>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</si>
  <si>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</si>
  <si>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</si>
  <si>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</si>
  <si>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</si>
  <si>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</si>
  <si>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</si>
  <si>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</si>
  <si>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</si>
  <si>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</si>
  <si>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</si>
  <si>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</si>
  <si>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</si>
  <si>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</si>
  <si>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</si>
  <si>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</si>
  <si>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</si>
  <si>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</si>
  <si>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</si>
  <si>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</si>
  <si>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</si>
  <si>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</si>
  <si>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</si>
  <si>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</si>
  <si>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</si>
  <si>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</si>
  <si>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</si>
  <si>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</si>
  <si>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</si>
  <si>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</si>
  <si>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</si>
  <si>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</si>
  <si>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</si>
  <si>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</si>
  <si>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</si>
  <si>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</si>
  <si>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</si>
  <si>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</si>
  <si>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</si>
  <si>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</si>
  <si>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</si>
  <si>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</si>
  <si>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</si>
  <si>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</si>
  <si>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</si>
  <si>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</si>
  <si>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</si>
  <si>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</si>
  <si>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</si>
  <si>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</si>
  <si>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</si>
  <si>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</si>
  <si>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</si>
  <si>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</si>
  <si>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</si>
  <si>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</si>
  <si>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</si>
  <si>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</si>
  <si>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</si>
  <si>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</si>
  <si>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</si>
  <si>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</si>
  <si>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</si>
  <si>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</si>
  <si>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</si>
  <si>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</si>
  <si>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</si>
  <si>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</si>
  <si>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</si>
  <si>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</si>
  <si>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</si>
  <si>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</si>
  <si>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</si>
  <si>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</si>
  <si>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</si>
  <si>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</si>
  <si>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</si>
  <si>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</si>
  <si>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</si>
  <si>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</si>
  <si>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</si>
  <si>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</si>
  <si>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</si>
  <si>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</si>
  <si>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</si>
  <si>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</si>
  <si>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</si>
  <si>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</si>
  <si>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</si>
  <si>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</si>
  <si>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</si>
  <si>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</si>
  <si>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</si>
  <si>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</si>
  <si>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</si>
  <si>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</si>
  <si>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</si>
  <si>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</si>
  <si>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</si>
  <si>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</si>
  <si>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</si>
  <si>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</si>
  <si>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</si>
  <si>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</si>
  <si>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</si>
  <si>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</si>
  <si>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</si>
  <si>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</si>
  <si>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</si>
  <si>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</si>
  <si>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</si>
  <si>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</si>
  <si>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</si>
  <si>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</si>
  <si>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</si>
  <si>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</si>
  <si>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</si>
  <si>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</si>
  <si>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</si>
  <si>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</si>
  <si>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</si>
  <si>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</si>
  <si>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</si>
  <si>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</si>
  <si>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</si>
  <si>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</si>
  <si>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</si>
  <si>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</si>
  <si>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</si>
  <si>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</si>
  <si>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</si>
  <si>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</si>
  <si>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</si>
  <si>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</si>
  <si>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</si>
  <si>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</si>
  <si>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</si>
  <si>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</si>
  <si>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</si>
  <si>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</si>
  <si>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</si>
  <si>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</si>
  <si>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</si>
  <si>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</si>
  <si>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</si>
  <si>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</si>
  <si>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</si>
  <si>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</si>
  <si>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</si>
  <si>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</si>
  <si>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</si>
  <si>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</si>
  <si>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</si>
  <si>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</si>
  <si>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</si>
  <si>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</si>
  <si>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</si>
  <si>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</si>
  <si>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</si>
  <si>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</si>
  <si>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</si>
  <si>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</si>
  <si>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</si>
  <si>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</si>
  <si>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</si>
  <si>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</si>
  <si>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</si>
  <si>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</si>
  <si>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</si>
  <si>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</si>
  <si>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</si>
  <si>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</si>
  <si>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</si>
  <si>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</si>
  <si>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</si>
  <si>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</si>
  <si>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</si>
  <si>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</si>
  <si>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</si>
  <si>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</si>
  <si>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</si>
  <si>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</si>
  <si>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</si>
  <si>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</si>
  <si>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</si>
  <si>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</si>
  <si>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</si>
  <si>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</si>
  <si>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</si>
  <si>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</si>
  <si>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</si>
  <si>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</si>
  <si>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</si>
  <si>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</si>
  <si>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</si>
  <si>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</si>
  <si>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</si>
  <si>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</si>
  <si>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</si>
  <si>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</si>
  <si>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</si>
  <si>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</si>
  <si>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</si>
  <si>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</si>
  <si>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</si>
  <si>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</si>
  <si>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</si>
  <si>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</si>
  <si>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</si>
  <si>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</si>
  <si>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</si>
  <si>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</si>
  <si>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</si>
  <si>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</si>
  <si>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</si>
  <si>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</si>
  <si>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</si>
  <si>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</si>
  <si>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</si>
  <si>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</si>
  <si>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</si>
  <si>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</si>
  <si>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</si>
  <si>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</si>
  <si>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</si>
  <si>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</si>
  <si>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</si>
  <si>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</si>
  <si>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</si>
  <si>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</si>
  <si>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</si>
  <si>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</si>
  <si>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</si>
  <si>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</si>
  <si>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</si>
  <si>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</si>
  <si>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</si>
  <si>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</si>
  <si>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</si>
  <si>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</si>
  <si>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</si>
  <si>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</si>
  <si>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</si>
  <si>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</si>
  <si>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</si>
  <si>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</si>
  <si>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</si>
  <si>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</si>
  <si>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</si>
  <si>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</si>
  <si>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</si>
  <si>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</si>
  <si>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</si>
  <si>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</si>
  <si>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</si>
  <si>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</si>
  <si>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</si>
  <si>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</si>
  <si>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</si>
  <si>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</si>
  <si>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</si>
  <si>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</si>
  <si>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</si>
  <si>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</si>
  <si>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</si>
  <si>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</si>
  <si>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</si>
  <si>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</si>
  <si>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</si>
  <si>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</si>
  <si>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</si>
  <si>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</si>
  <si>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</si>
  <si>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</si>
  <si>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</si>
  <si>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</si>
  <si>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</si>
  <si>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</si>
  <si>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</si>
  <si>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</si>
  <si>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</si>
  <si>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</si>
  <si>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</si>
  <si>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</si>
  <si>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</si>
  <si>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</si>
  <si>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</si>
  <si>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</si>
  <si>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</si>
  <si>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</si>
  <si>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</si>
  <si>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</si>
  <si>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</si>
  <si>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</si>
  <si>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</si>
  <si>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</si>
  <si>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</si>
  <si>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</si>
  <si>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</si>
  <si>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</si>
  <si>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</si>
  <si>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</si>
  <si>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</si>
  <si>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</si>
  <si>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</si>
  <si>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</si>
  <si>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</si>
  <si>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</si>
  <si>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</si>
  <si>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</si>
  <si>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</si>
  <si>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</si>
  <si>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</si>
  <si>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</si>
  <si>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</si>
  <si>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</si>
  <si>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</si>
  <si>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</si>
  <si>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</si>
  <si>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</si>
  <si>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</si>
  <si>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</si>
  <si>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</si>
  <si>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</si>
  <si>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</si>
  <si>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</si>
  <si>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</si>
  <si>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</si>
  <si>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</si>
  <si>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</si>
  <si>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</si>
  <si>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</si>
  <si>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</si>
  <si>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</si>
  <si>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</si>
  <si>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</si>
  <si>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</si>
  <si>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</si>
  <si>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</si>
  <si>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</si>
  <si>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</si>
  <si>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</si>
  <si>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</si>
  <si>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</si>
  <si>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</si>
  <si>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</si>
  <si>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</si>
  <si>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</si>
  <si>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</si>
  <si>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</si>
  <si>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</si>
  <si>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</si>
  <si>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</si>
  <si>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</si>
  <si>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</si>
  <si>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</si>
  <si>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</si>
  <si>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</si>
  <si>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</si>
  <si>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</si>
  <si>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</si>
  <si>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</si>
  <si>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</si>
  <si>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</si>
  <si>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</si>
  <si>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</si>
  <si>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</si>
  <si>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</si>
  <si>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</si>
  <si>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</si>
  <si>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</si>
  <si>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</si>
  <si>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</si>
  <si>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</si>
  <si>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</si>
  <si>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</si>
  <si>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</si>
  <si>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</si>
  <si>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</si>
  <si>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</si>
  <si>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</si>
  <si>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</si>
  <si>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</si>
  <si>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</si>
  <si>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</si>
  <si>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</si>
  <si>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</si>
  <si>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</si>
  <si>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</si>
  <si>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</si>
  <si>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</si>
  <si>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</si>
  <si>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</si>
  <si>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</si>
  <si>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</si>
  <si>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</si>
  <si>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</si>
  <si>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</si>
  <si>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</si>
  <si>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</si>
  <si>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</si>
  <si>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</si>
  <si>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</si>
  <si>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</si>
  <si>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</si>
  <si>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</si>
  <si>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</si>
  <si>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</si>
  <si>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</si>
  <si>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</si>
  <si>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</si>
  <si>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</si>
  <si>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</si>
  <si>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</si>
  <si>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</si>
  <si>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</si>
  <si>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</si>
  <si>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</si>
  <si>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</si>
  <si>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</si>
  <si>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</si>
  <si>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</si>
  <si>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</si>
  <si>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</si>
  <si>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</si>
  <si>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</si>
  <si>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</si>
  <si>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</si>
  <si>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</si>
  <si>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</si>
  <si>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</si>
  <si>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</si>
  <si>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</si>
  <si>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</si>
  <si>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</si>
  <si>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</si>
  <si>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</si>
  <si>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</si>
  <si>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</si>
  <si>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</si>
  <si>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</si>
  <si>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</si>
  <si>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</si>
  <si>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</si>
  <si>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</si>
  <si>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</si>
  <si>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</si>
  <si>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</si>
  <si>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</si>
  <si>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</si>
  <si>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</si>
  <si>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</si>
  <si>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</si>
  <si>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</si>
  <si>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</si>
  <si>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</si>
  <si>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</si>
  <si>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</si>
  <si>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</si>
  <si>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</si>
  <si>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</si>
  <si>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</si>
  <si>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</si>
  <si>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</si>
  <si>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</si>
  <si>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</si>
  <si>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</si>
  <si>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</si>
  <si>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</si>
  <si>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</si>
  <si>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</si>
  <si>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</si>
  <si>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</si>
  <si>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</si>
  <si>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</si>
  <si>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</si>
  <si>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</si>
  <si>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</si>
  <si>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</si>
  <si>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</si>
  <si>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</si>
  <si>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</si>
  <si>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</si>
  <si>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</si>
  <si>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</si>
  <si>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</si>
  <si>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</si>
  <si>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</si>
  <si>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</si>
  <si>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</si>
  <si>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</si>
  <si>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</si>
  <si>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</si>
  <si>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</si>
  <si>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</si>
  <si>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</si>
  <si>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</si>
  <si>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</si>
  <si>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</si>
  <si>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</si>
  <si>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</si>
  <si>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</si>
  <si>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</si>
  <si>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</si>
  <si>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</si>
  <si>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</si>
  <si>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</si>
  <si>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</si>
  <si>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</si>
  <si>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</si>
  <si>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</si>
  <si>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</si>
  <si>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</si>
  <si>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</si>
  <si>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</si>
  <si>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</si>
  <si>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</si>
  <si>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</si>
  <si>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</si>
  <si>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</si>
  <si>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</si>
  <si>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</si>
  <si>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</si>
  <si>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</si>
  <si>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</si>
  <si>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</si>
  <si>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</si>
  <si>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</si>
  <si>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</si>
  <si>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</si>
  <si>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</si>
  <si>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</si>
  <si>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</si>
  <si>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</si>
  <si>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</si>
  <si>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</si>
  <si>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</si>
  <si>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</si>
  <si>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</si>
  <si>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</si>
  <si>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</si>
  <si>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</si>
  <si>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</si>
  <si>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</si>
  <si>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</si>
  <si>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</si>
  <si>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</si>
  <si>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</si>
  <si>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</si>
  <si>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</si>
  <si>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</si>
  <si>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</si>
  <si>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</si>
  <si>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</si>
  <si>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</si>
  <si>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</si>
  <si>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</si>
  <si>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</si>
  <si>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</si>
  <si>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</si>
  <si>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</si>
  <si>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</si>
  <si>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</si>
  <si>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</si>
  <si>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</si>
  <si>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</si>
  <si>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</si>
  <si>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</si>
  <si>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</si>
  <si>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</si>
  <si>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</si>
  <si>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</si>
  <si>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</si>
  <si>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</si>
  <si>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</si>
  <si>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</si>
  <si>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</si>
  <si>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</si>
  <si>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</si>
  <si>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</si>
  <si>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</si>
  <si>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</si>
  <si>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</si>
  <si>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</si>
  <si>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</si>
  <si>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</si>
  <si>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</si>
  <si>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</si>
  <si>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</si>
  <si>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</si>
  <si>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</si>
  <si>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</si>
  <si>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</si>
  <si>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</si>
  <si>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</si>
  <si>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</si>
  <si>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</si>
  <si>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</si>
  <si>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</si>
  <si>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</si>
  <si>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</si>
  <si>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</si>
  <si>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</si>
  <si>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</si>
  <si>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</si>
  <si>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</si>
  <si>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</si>
  <si>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</si>
  <si>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</si>
  <si>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</si>
  <si>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</si>
  <si>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</si>
  <si>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</si>
  <si>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</si>
  <si>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</si>
  <si>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</si>
  <si>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</si>
  <si>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</si>
  <si>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</si>
  <si>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</si>
  <si>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</si>
  <si>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</si>
  <si>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</si>
  <si>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</si>
  <si>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</si>
  <si>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</si>
  <si>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</si>
  <si>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</si>
  <si>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</si>
  <si>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</si>
  <si>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</si>
  <si>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</si>
  <si>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</si>
  <si>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</si>
  <si>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</si>
  <si>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</si>
  <si>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</si>
  <si>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</si>
  <si>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</si>
  <si>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</si>
  <si>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</si>
  <si>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</si>
  <si>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</si>
  <si>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</si>
  <si>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</si>
  <si>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</si>
  <si>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</si>
  <si>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</si>
  <si>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</si>
  <si>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</si>
  <si>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</si>
  <si>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</si>
  <si>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</si>
  <si>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</si>
  <si>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</si>
  <si>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</si>
  <si>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</si>
  <si>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</si>
  <si>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</si>
  <si>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</si>
  <si>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</si>
  <si>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</si>
  <si>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</si>
  <si>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</si>
  <si>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</si>
  <si>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</si>
  <si>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</si>
  <si>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</si>
  <si>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</si>
  <si>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</si>
  <si>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</si>
  <si>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</si>
  <si>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</si>
  <si>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</si>
  <si>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</si>
  <si>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</si>
  <si>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</si>
  <si>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</si>
  <si>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</si>
  <si>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</si>
  <si>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</si>
  <si>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</si>
  <si>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</si>
  <si>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</si>
  <si>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</si>
  <si>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</si>
  <si>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</si>
  <si>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</si>
  <si>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</si>
  <si>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</si>
  <si>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</si>
  <si>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</si>
  <si>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</si>
  <si>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</si>
  <si>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</si>
  <si>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</si>
  <si>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</si>
  <si>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</si>
  <si>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</si>
  <si>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</si>
  <si>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</si>
  <si>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</si>
  <si>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</si>
  <si>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</si>
  <si>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</si>
  <si>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</si>
  <si>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</si>
  <si>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</si>
  <si>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</si>
  <si>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</si>
  <si>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</si>
  <si>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</si>
  <si>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</si>
  <si>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</si>
  <si>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</si>
  <si>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</si>
  <si>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</si>
  <si>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</si>
  <si>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</si>
  <si>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</si>
  <si>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</si>
  <si>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</si>
  <si>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</si>
  <si>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</si>
  <si>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</si>
  <si>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</si>
  <si>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</si>
  <si>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</si>
  <si>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</si>
  <si>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</si>
  <si>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</si>
  <si>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</si>
  <si>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</si>
  <si>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</si>
  <si>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</si>
  <si>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</si>
  <si>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</si>
  <si>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</si>
  <si>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</si>
  <si>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</si>
  <si>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</si>
  <si>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</si>
  <si>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</si>
  <si>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</si>
  <si>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</si>
  <si>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</si>
  <si>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</si>
  <si>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</si>
  <si>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</si>
  <si>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</si>
  <si>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</si>
  <si>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</si>
  <si>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</si>
  <si>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</si>
  <si>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</si>
  <si>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</si>
  <si>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</si>
  <si>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</si>
  <si>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</si>
  <si>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</si>
  <si>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</si>
  <si>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</si>
  <si>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</si>
  <si>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</si>
  <si>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</si>
  <si>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</si>
  <si>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</si>
  <si>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</si>
  <si>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</si>
  <si>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</si>
  <si>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</si>
  <si>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</si>
  <si>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</si>
  <si>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</si>
  <si>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</si>
  <si>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</si>
  <si>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</si>
  <si>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</si>
  <si>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</si>
  <si>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</si>
  <si>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</si>
  <si>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</si>
  <si>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</si>
  <si>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</si>
  <si>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</si>
  <si>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</si>
  <si>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</si>
  <si>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</si>
  <si>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</si>
  <si>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</si>
  <si>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</si>
  <si>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</si>
  <si>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</si>
  <si>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</si>
  <si>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</si>
  <si>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</si>
  <si>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</si>
  <si>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</si>
  <si>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</si>
  <si>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</si>
  <si>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</si>
  <si>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</si>
  <si>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</si>
  <si>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</si>
  <si>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</si>
  <si>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</si>
  <si>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</si>
  <si>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</si>
  <si>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</si>
  <si>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</si>
  <si>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</si>
  <si>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</si>
  <si>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</si>
  <si>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</si>
  <si>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</si>
  <si>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</si>
  <si>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</si>
  <si>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</si>
  <si>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</si>
  <si>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</si>
  <si>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</si>
  <si>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</si>
  <si>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</si>
  <si>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</si>
  <si>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</si>
  <si>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</si>
  <si>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</si>
  <si>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</si>
  <si>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</si>
  <si>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</si>
  <si>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</si>
  <si>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</si>
  <si>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</si>
  <si>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</si>
  <si>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</si>
  <si>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</si>
  <si>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</si>
  <si>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</si>
  <si>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</si>
  <si>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</si>
  <si>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</si>
  <si>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</si>
  <si>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</si>
  <si>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</si>
  <si>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</si>
  <si>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</si>
  <si>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</si>
  <si>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</si>
  <si>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</si>
  <si>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</si>
  <si>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</si>
  <si>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</si>
  <si>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</si>
  <si>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</si>
  <si>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</si>
  <si>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</si>
  <si>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</si>
  <si>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</si>
  <si>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</si>
  <si>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</si>
  <si>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</si>
  <si>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</si>
  <si>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</si>
  <si>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</si>
  <si>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</si>
  <si>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</si>
  <si>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</si>
  <si>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</si>
  <si>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</si>
  <si>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</si>
  <si>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</si>
  <si>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</si>
  <si>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</si>
  <si>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</si>
  <si>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</si>
  <si>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</si>
  <si>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</si>
  <si>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</si>
  <si>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</si>
  <si>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</si>
  <si>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</si>
  <si>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</si>
  <si>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</si>
  <si>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</si>
  <si>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</si>
  <si>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</si>
  <si>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</si>
  <si>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</si>
  <si>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</si>
  <si>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</si>
  <si>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</si>
  <si>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</si>
  <si>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</si>
  <si>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</si>
  <si>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</si>
  <si>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</si>
  <si>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</si>
  <si>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</si>
  <si>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</si>
  <si>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</si>
  <si>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</si>
  <si>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</si>
  <si>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</si>
  <si>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</si>
  <si>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</si>
  <si>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</si>
  <si>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</si>
  <si>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</si>
  <si>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</si>
  <si>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</si>
  <si>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</si>
  <si>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</si>
  <si>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</si>
  <si>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</si>
  <si>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</si>
  <si>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</si>
  <si>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</si>
  <si>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</si>
  <si>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</si>
  <si>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</si>
  <si>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</si>
  <si>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</si>
  <si>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</si>
  <si>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</si>
  <si>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</si>
  <si>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</si>
  <si>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</si>
  <si>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</si>
  <si>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</si>
  <si>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</si>
  <si>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</si>
  <si>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</si>
  <si>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</si>
  <si>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</si>
  <si>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</si>
  <si>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</si>
  <si>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</si>
  <si>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</si>
  <si>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</si>
  <si>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</si>
  <si>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</si>
  <si>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</si>
  <si>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</si>
  <si>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</si>
  <si>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</si>
  <si>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</si>
  <si>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</si>
  <si>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</si>
  <si>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</si>
  <si>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</si>
  <si>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</si>
  <si>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</si>
  <si>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</si>
  <si>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</si>
  <si>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</si>
  <si>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</si>
  <si>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</si>
  <si>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</si>
  <si>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</si>
  <si>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</si>
  <si>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</si>
  <si>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</si>
  <si>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</si>
  <si>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</si>
  <si>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</si>
  <si>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</si>
  <si>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</si>
  <si>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</si>
  <si>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</si>
  <si>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</si>
  <si>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</si>
  <si>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</si>
  <si>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</si>
  <si>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</si>
  <si>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</si>
  <si>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</si>
  <si>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</si>
  <si>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</si>
  <si>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</si>
  <si>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</si>
  <si>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</si>
  <si>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</si>
  <si>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</si>
  <si>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</si>
  <si>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</si>
  <si>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</si>
  <si>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</si>
  <si>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</si>
  <si>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</si>
  <si>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</si>
  <si>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</si>
  <si>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</si>
  <si>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</si>
  <si>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</si>
  <si>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</si>
  <si>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</si>
  <si>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</si>
  <si>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</si>
  <si>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</si>
  <si>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</si>
  <si>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</si>
  <si>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</si>
  <si>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</si>
  <si>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</si>
  <si>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</si>
  <si>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</si>
  <si>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</si>
  <si>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</si>
  <si>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</si>
  <si>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</si>
  <si>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</si>
  <si>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</si>
  <si>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</si>
  <si>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</si>
  <si>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</si>
  <si>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</si>
  <si>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</si>
  <si>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</si>
  <si>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</si>
  <si>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</si>
  <si>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</si>
  <si>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</si>
  <si>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</si>
  <si>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</si>
  <si>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</si>
  <si>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</si>
  <si>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</si>
  <si>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</si>
  <si>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</si>
  <si>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</si>
  <si>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</si>
  <si>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</si>
  <si>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</si>
  <si>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</si>
  <si>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</si>
  <si>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</si>
  <si>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</si>
  <si>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</si>
  <si>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</si>
  <si>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</si>
  <si>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</si>
  <si>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</si>
  <si>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</si>
  <si>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</si>
  <si>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</si>
  <si>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</si>
  <si>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</si>
  <si>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</si>
  <si>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</si>
  <si>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</si>
  <si>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</si>
  <si>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</si>
  <si>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</si>
  <si>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</si>
  <si>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</si>
  <si>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</si>
  <si>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</si>
  <si>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</si>
  <si>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</si>
  <si>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</si>
  <si>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</si>
  <si>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</si>
  <si>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</si>
  <si>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</si>
  <si>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</si>
  <si>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</si>
  <si>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</si>
  <si>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</si>
  <si>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</si>
  <si>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</si>
  <si>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</si>
  <si>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</si>
  <si>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</si>
  <si>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</si>
  <si>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</si>
  <si>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</si>
  <si>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</si>
  <si>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</si>
  <si>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</si>
  <si>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</si>
  <si>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</si>
  <si>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</si>
  <si>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</si>
  <si>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</si>
  <si>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</si>
  <si>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</si>
  <si>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</si>
  <si>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</si>
  <si>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</si>
  <si>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</si>
  <si>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</si>
  <si>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</si>
  <si>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</si>
  <si>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</si>
  <si>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</si>
  <si>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</si>
  <si>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</si>
  <si>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</si>
  <si>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</si>
  <si>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</si>
  <si>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</si>
  <si>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</si>
  <si>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</si>
  <si>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</si>
  <si>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</si>
  <si>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</si>
  <si>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</si>
  <si>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</si>
  <si>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</si>
  <si>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</si>
  <si>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</si>
  <si>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</si>
  <si>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</si>
  <si>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</si>
  <si>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</si>
  <si>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</si>
  <si>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</si>
  <si>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</si>
  <si>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</si>
  <si>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</si>
  <si>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</si>
  <si>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</si>
  <si>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</si>
  <si>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</si>
  <si>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</si>
  <si>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</si>
  <si>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</si>
  <si>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</si>
  <si>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</si>
  <si>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</si>
  <si>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</si>
  <si>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</si>
  <si>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</si>
  <si>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</si>
  <si>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</si>
  <si>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</si>
  <si>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</si>
  <si>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</si>
  <si>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</si>
  <si>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</si>
  <si>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</si>
  <si>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</si>
  <si>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</si>
  <si>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</si>
  <si>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</si>
  <si>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</si>
  <si>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</si>
  <si>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</si>
  <si>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</si>
  <si>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</si>
  <si>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</si>
  <si>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</si>
  <si>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</si>
  <si>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</si>
  <si>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</si>
  <si>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</si>
  <si>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</si>
  <si>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</si>
  <si>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</si>
  <si>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</si>
  <si>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</si>
  <si>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</si>
  <si>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</si>
  <si>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</si>
  <si>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</si>
  <si>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</si>
  <si>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</si>
  <si>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</si>
  <si>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</si>
  <si>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</si>
  <si>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</si>
  <si>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</si>
  <si>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</si>
  <si>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</si>
  <si>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</si>
  <si>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</si>
  <si>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</si>
  <si>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</si>
  <si>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</si>
  <si>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</si>
  <si>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</si>
  <si>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</si>
  <si>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</si>
  <si>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</si>
  <si>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</si>
  <si>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</si>
  <si>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</si>
  <si>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</si>
  <si>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</si>
  <si>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</si>
  <si>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</si>
  <si>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</si>
  <si>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</si>
  <si>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</si>
  <si>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</si>
  <si>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</si>
  <si>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</si>
  <si>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</si>
  <si>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</si>
  <si>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</si>
  <si>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</si>
  <si>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</si>
  <si>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</si>
  <si>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</si>
  <si>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</si>
  <si>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</si>
  <si>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</si>
  <si>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</si>
  <si>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</si>
  <si>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</si>
  <si>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</si>
  <si>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</si>
  <si>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</si>
  <si>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</si>
  <si>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</si>
  <si>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</si>
  <si>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</si>
  <si>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</si>
  <si>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</si>
  <si>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</si>
  <si>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</si>
  <si>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</si>
  <si>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</si>
  <si>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</si>
  <si>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</si>
  <si>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</si>
  <si>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</si>
  <si>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</si>
  <si>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</si>
  <si>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</si>
  <si>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</si>
  <si>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</si>
  <si>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</si>
  <si>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</si>
  <si>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</si>
  <si>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</si>
  <si>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</si>
  <si>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</si>
  <si>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</si>
  <si>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</si>
  <si>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</si>
  <si>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</si>
  <si>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</si>
  <si>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</si>
  <si>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</si>
  <si>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</si>
  <si>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</si>
  <si>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</si>
  <si>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</si>
  <si>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</si>
  <si>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</si>
  <si>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</si>
  <si>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</si>
  <si>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</si>
  <si>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</si>
  <si>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</si>
  <si>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</si>
  <si>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</si>
  <si>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</si>
  <si>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</si>
  <si>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</si>
  <si>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</si>
  <si>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</si>
  <si>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</si>
  <si>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</si>
  <si>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</si>
  <si>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</si>
  <si>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</si>
  <si>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</si>
  <si>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</si>
  <si>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</si>
  <si>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</si>
  <si>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</si>
  <si>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</si>
  <si>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</si>
  <si>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</si>
  <si>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</si>
  <si>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</si>
  <si>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</si>
  <si>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</si>
  <si>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</si>
  <si>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</si>
  <si>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</si>
  <si>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</si>
  <si>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</si>
  <si>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</si>
  <si>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</si>
  <si>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</si>
  <si>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</si>
  <si>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</si>
  <si>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</si>
  <si>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</si>
  <si>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</si>
  <si>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</si>
  <si>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</si>
  <si>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</si>
  <si>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</si>
  <si>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</si>
  <si>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</si>
  <si>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</si>
  <si>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</si>
  <si>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</si>
  <si>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</si>
  <si>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</si>
  <si>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</si>
  <si>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</si>
  <si>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</si>
  <si>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</si>
  <si>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</si>
  <si>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</si>
  <si>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</si>
  <si>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</si>
  <si>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</si>
  <si>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</si>
  <si>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</si>
  <si>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</si>
  <si>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</si>
  <si>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</si>
  <si>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</si>
  <si>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</si>
  <si>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</si>
  <si>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</si>
  <si>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</si>
  <si>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</si>
  <si>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</si>
  <si>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</si>
  <si>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</si>
  <si>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</si>
  <si>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</si>
  <si>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</si>
  <si>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</si>
  <si>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</si>
  <si>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</si>
  <si>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</si>
  <si>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</si>
  <si>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</si>
  <si>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</si>
  <si>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</si>
  <si>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</si>
  <si>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</si>
  <si>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</si>
  <si>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</si>
  <si>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</si>
  <si>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</si>
  <si>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</si>
  <si>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</si>
  <si>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</si>
  <si>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</si>
  <si>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</si>
  <si>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</si>
  <si>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</si>
  <si>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</si>
  <si>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</si>
  <si>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</si>
  <si>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</si>
  <si>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</si>
  <si>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</si>
  <si>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</si>
  <si>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</si>
  <si>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</si>
  <si>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</si>
  <si>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</si>
  <si>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</si>
  <si>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</si>
  <si>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</si>
  <si>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</si>
  <si>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</si>
  <si>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</si>
  <si>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</si>
  <si>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</si>
  <si>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</si>
  <si>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</si>
  <si>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</si>
  <si>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</si>
  <si>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</si>
  <si>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</si>
  <si>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</si>
  <si>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</si>
  <si>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</si>
  <si>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</si>
  <si>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</si>
  <si>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</si>
  <si>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</si>
  <si>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</si>
  <si>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</si>
  <si>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</si>
  <si>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</si>
  <si>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</si>
  <si>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</si>
  <si>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</si>
  <si>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</si>
  <si>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</si>
  <si>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</si>
  <si>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</si>
  <si>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</si>
  <si>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</si>
  <si>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</si>
  <si>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</si>
  <si>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</si>
  <si>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</si>
  <si>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</si>
  <si>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</si>
  <si>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</si>
  <si>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</si>
  <si>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</si>
  <si>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</si>
  <si>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</si>
  <si>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</si>
  <si>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</si>
  <si>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</si>
  <si>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</si>
  <si>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</si>
  <si>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</si>
  <si>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</si>
  <si>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</si>
  <si>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</si>
  <si>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</si>
  <si>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</si>
  <si>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</si>
  <si>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</si>
  <si>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</si>
  <si>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</si>
  <si>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</si>
  <si>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</si>
  <si>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</si>
  <si>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</si>
  <si>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</si>
  <si>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</si>
  <si>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</si>
  <si>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</si>
  <si>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</si>
  <si>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</si>
  <si>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</si>
  <si>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</si>
  <si>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</si>
  <si>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</si>
  <si>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</si>
  <si>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</si>
  <si>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</si>
  <si>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</si>
  <si>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</si>
  <si>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</si>
  <si>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</si>
  <si>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</si>
  <si>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</si>
  <si>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</si>
  <si>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</si>
  <si>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</si>
  <si>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</si>
  <si>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</si>
  <si>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</si>
  <si>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</si>
  <si>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</si>
  <si>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</si>
  <si>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</si>
  <si>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</si>
  <si>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</si>
  <si>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</si>
  <si>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</si>
  <si>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</si>
  <si>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</si>
  <si>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</si>
  <si>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</si>
  <si>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</si>
  <si>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</si>
  <si>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</si>
  <si>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</si>
  <si>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</si>
  <si>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</si>
  <si>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</si>
  <si>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</si>
  <si>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</si>
  <si>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</si>
  <si>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</si>
  <si>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</si>
  <si>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</si>
  <si>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</si>
  <si>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</si>
  <si>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</si>
  <si>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</si>
  <si>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</si>
  <si>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</si>
  <si>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</si>
  <si>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</si>
  <si>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</si>
  <si>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</si>
  <si>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</si>
  <si>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</si>
  <si>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</si>
  <si>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</si>
  <si>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</si>
  <si>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</si>
  <si>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</si>
  <si>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</si>
  <si>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</si>
  <si>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</si>
  <si>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</si>
  <si>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</si>
  <si>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</si>
  <si>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</si>
  <si>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</si>
  <si>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</si>
  <si>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</si>
  <si>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</si>
  <si>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</si>
  <si>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</si>
  <si>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</si>
  <si>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</si>
  <si>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</si>
  <si>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</si>
  <si>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</si>
  <si>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</si>
  <si>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</si>
  <si>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</si>
  <si>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</si>
  <si>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</si>
  <si>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</si>
  <si>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</si>
  <si>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</si>
  <si>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</si>
  <si>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</si>
  <si>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</si>
  <si>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</si>
  <si>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</si>
  <si>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</si>
  <si>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</si>
  <si>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</si>
  <si>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</si>
  <si>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</si>
  <si>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</si>
  <si>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</si>
  <si>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</si>
  <si>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</si>
  <si>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</si>
  <si>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</si>
  <si>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</si>
  <si>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</si>
  <si>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</si>
  <si>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</si>
  <si>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</si>
  <si>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</si>
  <si>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</si>
  <si>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</si>
  <si>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</si>
  <si>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</si>
  <si>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</si>
  <si>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</si>
  <si>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</si>
  <si>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</si>
  <si>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</si>
  <si>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</si>
  <si>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</si>
  <si>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</si>
  <si>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</si>
  <si>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</si>
  <si>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</si>
  <si>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</si>
  <si>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</si>
  <si>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</si>
  <si>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</si>
  <si>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</si>
  <si>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</si>
  <si>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</si>
  <si>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</si>
  <si>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</si>
  <si>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</si>
  <si>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</si>
  <si>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</si>
  <si>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</si>
  <si>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</si>
  <si>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</si>
  <si>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</si>
  <si>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</si>
  <si>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</si>
  <si>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</si>
  <si>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</si>
  <si>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</si>
  <si>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</si>
  <si>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</si>
  <si>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</si>
  <si>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</si>
  <si>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</si>
  <si>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</si>
  <si>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</si>
  <si>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</si>
  <si>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</si>
  <si>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</si>
  <si>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</si>
  <si>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</si>
  <si>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</si>
  <si>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</si>
  <si>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</si>
  <si>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</si>
  <si>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</si>
  <si>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</si>
  <si>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</si>
  <si>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</si>
  <si>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</si>
  <si>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</si>
  <si>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</si>
  <si>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</si>
  <si>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</si>
  <si>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</si>
  <si>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</si>
  <si>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</si>
  <si>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</si>
  <si>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</si>
  <si>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</si>
  <si>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</si>
  <si>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</si>
  <si>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</si>
  <si>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</si>
  <si>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</si>
  <si>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</si>
  <si>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</si>
  <si>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</si>
  <si>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</si>
  <si>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</si>
  <si>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</si>
  <si>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</si>
  <si>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</si>
  <si>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</si>
  <si>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</si>
  <si>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</si>
  <si>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</si>
  <si>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</si>
  <si>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</si>
  <si>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</si>
  <si>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</si>
  <si>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</si>
  <si>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</si>
  <si>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</si>
  <si>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</si>
  <si>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</si>
  <si>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</si>
  <si>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</si>
  <si>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</si>
  <si>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</si>
  <si>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</si>
  <si>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</si>
  <si>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</si>
  <si>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</si>
  <si>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</si>
  <si>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</si>
  <si>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</si>
  <si>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</si>
  <si>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</si>
  <si>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</si>
  <si>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</si>
  <si>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</si>
  <si>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</si>
  <si>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</si>
  <si>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</si>
  <si>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</si>
  <si>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</si>
  <si>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</si>
  <si>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</si>
  <si>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</si>
  <si>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</si>
  <si>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</si>
  <si>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</si>
  <si>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</si>
  <si>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</si>
  <si>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</si>
  <si>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</si>
  <si>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</si>
  <si>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</si>
  <si>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</si>
  <si>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</si>
  <si>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</si>
  <si>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</si>
  <si>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</si>
  <si>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</si>
  <si>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</si>
  <si>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</si>
  <si>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</si>
  <si>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</si>
  <si>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</si>
  <si>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</si>
  <si>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</si>
  <si>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</si>
  <si>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</si>
  <si>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</si>
  <si>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</si>
  <si>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</si>
  <si>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</si>
  <si>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</si>
  <si>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</si>
  <si>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</si>
  <si>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</si>
  <si>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</si>
  <si>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</si>
  <si>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</si>
  <si>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</si>
  <si>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</si>
  <si>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</si>
  <si>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</si>
  <si>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</si>
  <si>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</si>
  <si>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</si>
  <si>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</si>
  <si>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</si>
  <si>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</si>
  <si>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</si>
  <si>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</si>
  <si>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</si>
  <si>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</si>
  <si>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</si>
  <si>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</si>
  <si>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</si>
  <si>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</si>
  <si>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</si>
  <si>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</si>
  <si>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</si>
  <si>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</si>
  <si>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</si>
  <si>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</si>
  <si>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</si>
  <si>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</si>
  <si>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</si>
  <si>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</si>
  <si>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</si>
  <si>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</si>
  <si>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</si>
  <si>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</si>
  <si>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</si>
  <si>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</si>
  <si>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</si>
  <si>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</si>
  <si>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</si>
  <si>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</si>
  <si>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</si>
  <si>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</si>
  <si>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</si>
  <si>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</si>
  <si>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</si>
  <si>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</si>
  <si>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</si>
  <si>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</si>
  <si>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</si>
  <si>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</si>
  <si>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</si>
  <si>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</si>
  <si>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</si>
  <si>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</si>
  <si>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</si>
  <si>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</si>
  <si>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</si>
  <si>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</si>
  <si>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</si>
  <si>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</si>
  <si>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</si>
  <si>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</si>
  <si>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</si>
  <si>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</si>
  <si>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</si>
  <si>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</si>
  <si>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</si>
  <si>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</si>
  <si>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</si>
  <si>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</si>
  <si>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</si>
  <si>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</si>
  <si>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</si>
  <si>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</si>
  <si>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</si>
  <si>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</si>
  <si>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</si>
  <si>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</si>
  <si>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</si>
  <si>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</si>
  <si>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</si>
  <si>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</si>
  <si>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</si>
  <si>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</si>
  <si>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</si>
  <si>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</si>
  <si>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</si>
  <si>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</si>
  <si>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</si>
  <si>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</si>
  <si>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</si>
  <si>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</si>
  <si>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</si>
  <si>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</si>
  <si>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</si>
  <si>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</si>
  <si>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</si>
  <si>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</si>
  <si>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</si>
  <si>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</si>
  <si>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</si>
  <si>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</si>
  <si>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</si>
  <si>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</si>
  <si>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</si>
  <si>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</si>
  <si>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</si>
  <si>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</si>
  <si>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</si>
  <si>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</si>
  <si>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</si>
  <si>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</si>
  <si>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</si>
  <si>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</si>
  <si>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</si>
  <si>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</si>
  <si>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</si>
  <si>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</si>
  <si>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</si>
  <si>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</si>
  <si>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</si>
  <si>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</si>
  <si>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</si>
  <si>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</si>
  <si>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</si>
  <si>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</si>
  <si>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</si>
  <si>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</si>
  <si>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</si>
  <si>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</si>
  <si>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</si>
  <si>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</si>
  <si>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</si>
  <si>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</si>
  <si>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</si>
  <si>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</si>
  <si>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</si>
  <si>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</si>
  <si>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</si>
  <si>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</si>
  <si>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</si>
  <si>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</si>
  <si>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</si>
  <si>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</si>
  <si>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</si>
  <si>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</si>
  <si>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</si>
  <si>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</si>
  <si>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</si>
  <si>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</si>
  <si>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</si>
  <si>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</si>
  <si>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</si>
  <si>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</si>
  <si>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</si>
  <si>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</si>
  <si>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</si>
  <si>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</si>
  <si>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</si>
  <si>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</si>
  <si>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</si>
  <si>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</si>
  <si>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</si>
  <si>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</si>
  <si>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</si>
  <si>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</si>
  <si>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</si>
  <si>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</si>
  <si>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</si>
  <si>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</si>
  <si>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</si>
  <si>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</si>
  <si>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</si>
  <si>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</si>
  <si>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</si>
  <si>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</si>
  <si>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</si>
  <si>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</si>
  <si>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</si>
  <si>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</si>
  <si>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</si>
  <si>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</si>
  <si>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</si>
  <si>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</si>
  <si>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</si>
  <si>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</si>
  <si>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</si>
  <si>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</si>
  <si>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</si>
  <si>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</si>
  <si>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</si>
  <si>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</si>
  <si>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</si>
  <si>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</si>
  <si>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</si>
  <si>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</si>
  <si>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</si>
  <si>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</si>
  <si>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</si>
  <si>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</si>
  <si>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</si>
  <si>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</si>
  <si>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</si>
  <si>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</si>
  <si>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</si>
  <si>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</si>
  <si>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</si>
  <si>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</si>
  <si>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</si>
  <si>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</si>
  <si>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</si>
  <si>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</si>
  <si>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</si>
  <si>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</si>
  <si>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</si>
  <si>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</si>
  <si>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</si>
  <si>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</si>
  <si>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</si>
  <si>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</si>
  <si>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</si>
  <si>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</si>
  <si>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</si>
  <si>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</si>
  <si>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</si>
  <si>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</si>
  <si>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</si>
  <si>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</si>
  <si>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</si>
  <si>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</si>
  <si>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</si>
  <si>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</si>
  <si>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</si>
  <si>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</si>
  <si>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</si>
  <si>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</si>
  <si>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</si>
  <si>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</si>
  <si>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</si>
  <si>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</si>
  <si>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</si>
  <si>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</si>
  <si>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</si>
  <si>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</si>
  <si>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</si>
  <si>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</si>
  <si>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</si>
  <si>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</si>
  <si>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</si>
  <si>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</si>
  <si>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</si>
  <si>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</si>
  <si>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</si>
  <si>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</si>
  <si>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</si>
  <si>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</si>
  <si>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</si>
  <si>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</si>
  <si>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</si>
  <si>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</si>
  <si>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</si>
  <si>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</si>
  <si>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</si>
  <si>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</si>
  <si>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</si>
  <si>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</si>
  <si>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</si>
  <si>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</si>
  <si>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</si>
  <si>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</si>
  <si>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</si>
  <si>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</si>
  <si>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</si>
  <si>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</si>
  <si>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</si>
  <si>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</si>
  <si>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</si>
  <si>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</si>
  <si>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</si>
  <si>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</si>
  <si>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</si>
  <si>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</si>
  <si>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</si>
  <si>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</si>
  <si>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</si>
  <si>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</si>
  <si>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</si>
  <si>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</si>
  <si>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</si>
  <si>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</si>
  <si>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</si>
  <si>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</si>
  <si>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</si>
  <si>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</si>
  <si>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</si>
  <si>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</si>
  <si>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</si>
  <si>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</si>
  <si>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</si>
  <si>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</si>
  <si>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</si>
  <si>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</si>
  <si>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</si>
  <si>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</si>
  <si>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</si>
  <si>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</si>
  <si>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</si>
  <si>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</si>
  <si>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</si>
  <si>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</si>
  <si>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</si>
  <si>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</si>
  <si>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</si>
  <si>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</si>
  <si>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</si>
  <si>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</si>
  <si>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</si>
  <si>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</si>
  <si>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</si>
  <si>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</si>
  <si>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</si>
  <si>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</si>
  <si>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</si>
  <si>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</si>
  <si>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</si>
  <si>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</si>
  <si>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</si>
  <si>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</si>
  <si>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</si>
  <si>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</si>
  <si>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</si>
  <si>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</si>
  <si>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</si>
  <si>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</si>
  <si>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</si>
  <si>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</si>
  <si>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</si>
  <si>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</si>
  <si>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</si>
  <si>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</si>
  <si>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</si>
  <si>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</si>
  <si>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</si>
  <si>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</si>
  <si>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</si>
  <si>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</si>
  <si>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</si>
  <si>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</si>
  <si>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</si>
  <si>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</si>
  <si>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</si>
  <si>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</si>
  <si>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</si>
  <si>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</si>
  <si>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</si>
  <si>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</si>
  <si>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</si>
  <si>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</si>
  <si>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</si>
  <si>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</si>
  <si>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</si>
  <si>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</si>
  <si>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</si>
  <si>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</si>
  <si>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</si>
  <si>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</si>
  <si>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</si>
  <si>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</si>
  <si>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</si>
  <si>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</si>
  <si>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</si>
  <si>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</si>
  <si>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</si>
  <si>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</si>
  <si>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</si>
  <si>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</si>
  <si>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</si>
  <si>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</si>
  <si>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</si>
  <si>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</si>
  <si>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</si>
  <si>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</si>
  <si>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</si>
  <si>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</si>
  <si>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</si>
  <si>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</si>
  <si>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</si>
  <si>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</si>
  <si>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</si>
  <si>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</si>
  <si>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</si>
  <si>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</si>
  <si>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</si>
  <si>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</si>
  <si>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</si>
  <si>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</si>
  <si>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</si>
  <si>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</si>
  <si>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</si>
  <si>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</si>
  <si>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</si>
  <si>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</si>
  <si>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</si>
  <si>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</si>
  <si>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</si>
  <si>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</si>
  <si>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</si>
  <si>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</si>
  <si>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</si>
  <si>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</si>
  <si>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</si>
  <si>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</si>
  <si>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</si>
  <si>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</si>
  <si>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</si>
  <si>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</si>
  <si>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</si>
  <si>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</si>
  <si>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</si>
  <si>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</si>
  <si>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</si>
  <si>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</si>
  <si>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</si>
  <si>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</si>
  <si>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</si>
  <si>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</si>
  <si>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</si>
  <si>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</si>
  <si>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</si>
  <si>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</si>
  <si>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</si>
  <si>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</si>
  <si>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</si>
  <si>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</si>
  <si>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</si>
  <si>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</si>
  <si>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</si>
  <si>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</si>
  <si>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</si>
  <si>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</si>
  <si>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</si>
  <si>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</si>
  <si>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</si>
  <si>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</si>
  <si>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</si>
  <si>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</si>
  <si>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</si>
  <si>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</si>
  <si>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</si>
  <si>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</si>
  <si>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</si>
  <si>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</si>
  <si>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</si>
  <si>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</si>
  <si>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</si>
  <si>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</si>
  <si>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</si>
  <si>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</si>
  <si>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</si>
  <si>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</si>
  <si>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</si>
  <si>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</si>
  <si>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</si>
  <si>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</si>
  <si>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</si>
  <si>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</si>
  <si>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</si>
  <si>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</si>
  <si>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</si>
  <si>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</si>
  <si>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</si>
  <si>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</si>
  <si>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</si>
  <si>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</si>
  <si>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</si>
  <si>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</si>
  <si>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</si>
  <si>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</si>
  <si>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</si>
  <si>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</si>
  <si>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</si>
  <si>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</si>
  <si>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</si>
  <si>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</si>
  <si>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</si>
  <si>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</si>
  <si>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</si>
  <si>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</si>
  <si>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</si>
  <si>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</si>
  <si>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</si>
  <si>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</si>
  <si>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</si>
  <si>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</si>
  <si>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</si>
  <si>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</si>
  <si>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</si>
  <si>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</si>
  <si>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</si>
  <si>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</si>
  <si>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</si>
  <si>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</si>
  <si>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</si>
  <si>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</si>
  <si>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</si>
  <si>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</si>
  <si>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</si>
  <si>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</si>
  <si>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</si>
  <si>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</si>
  <si>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</si>
  <si>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</si>
  <si>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</si>
  <si>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</si>
  <si>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</si>
  <si>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</si>
  <si>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</si>
  <si>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</si>
  <si>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</si>
  <si>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</si>
  <si>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</si>
  <si>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</si>
  <si>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</si>
  <si>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</si>
  <si>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</si>
  <si>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</si>
  <si>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</si>
  <si>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</si>
  <si>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</si>
  <si>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</si>
  <si>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</si>
  <si>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</si>
  <si>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</si>
  <si>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</si>
  <si>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</si>
  <si>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</si>
  <si>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</si>
  <si>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</si>
  <si>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</si>
  <si>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</si>
  <si>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</si>
  <si>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</si>
  <si>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</si>
  <si>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</si>
  <si>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</si>
  <si>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</si>
  <si>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</si>
  <si>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</si>
  <si>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</si>
  <si>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</si>
  <si>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</si>
  <si>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</si>
  <si>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</si>
  <si>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</si>
  <si>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</si>
  <si>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</si>
  <si>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</si>
  <si>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</si>
  <si>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</si>
  <si>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</si>
  <si>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</si>
  <si>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</si>
  <si>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</si>
  <si>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</si>
  <si>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</si>
  <si>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</si>
  <si>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</si>
  <si>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</si>
  <si>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</si>
  <si>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</si>
  <si>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</si>
  <si>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</si>
  <si>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</si>
  <si>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</si>
  <si>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</si>
  <si>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</si>
  <si>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</si>
  <si>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</si>
  <si>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</si>
  <si>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</si>
  <si>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</si>
  <si>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</si>
  <si>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</si>
  <si>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</si>
  <si>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</si>
  <si>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</si>
  <si>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</si>
  <si>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</si>
  <si>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</si>
  <si>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</si>
  <si>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</si>
  <si>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</si>
  <si>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</si>
  <si>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</si>
  <si>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</si>
  <si>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</si>
  <si>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</si>
  <si>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</si>
  <si>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</si>
  <si>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</si>
  <si>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</si>
  <si>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</si>
  <si>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</si>
  <si>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</si>
  <si>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</si>
  <si>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</si>
  <si>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</si>
  <si>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</si>
  <si>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</si>
  <si>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</si>
  <si>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</si>
  <si>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</si>
  <si>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</si>
  <si>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</si>
  <si>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</si>
  <si>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</si>
  <si>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</si>
  <si>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</si>
  <si>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</si>
  <si>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</si>
  <si>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</si>
  <si>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</si>
  <si>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</si>
  <si>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</si>
  <si>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</si>
  <si>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</si>
  <si>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</si>
  <si>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</si>
  <si>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</si>
  <si>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</si>
  <si>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</si>
  <si>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</si>
  <si>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</si>
  <si>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</si>
  <si>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</si>
  <si>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</si>
  <si>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</si>
  <si>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</si>
  <si>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</si>
  <si>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</si>
  <si>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</si>
  <si>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</si>
  <si>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</si>
  <si>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</si>
  <si>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</si>
  <si>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</si>
  <si>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</si>
  <si>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</si>
  <si>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</si>
  <si>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</si>
  <si>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</si>
  <si>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</si>
  <si>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</si>
  <si>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</si>
  <si>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</si>
  <si>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</si>
  <si>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</si>
  <si>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</si>
  <si>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</si>
  <si>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</si>
  <si>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</si>
  <si>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</si>
  <si>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</si>
  <si>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</si>
  <si>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</si>
  <si>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</si>
  <si>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</si>
  <si>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</si>
  <si>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</si>
  <si>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</si>
  <si>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</si>
  <si>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</si>
  <si>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</si>
  <si>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</si>
  <si>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</si>
  <si>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</si>
  <si>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</si>
  <si>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</si>
  <si>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</si>
  <si>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</si>
  <si>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</si>
  <si>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</si>
  <si>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</si>
  <si>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</si>
  <si>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</si>
  <si>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</si>
  <si>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</si>
  <si>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</si>
  <si>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</si>
  <si>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</si>
  <si>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</si>
  <si>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</si>
  <si>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</si>
  <si>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</si>
  <si>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</si>
  <si>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</si>
  <si>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</si>
  <si>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</si>
  <si>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</si>
  <si>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</si>
  <si>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</si>
  <si>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</si>
  <si>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</si>
  <si>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</si>
  <si>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</si>
  <si>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</si>
  <si>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</si>
  <si>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</si>
  <si>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</si>
  <si>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</si>
  <si>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</si>
  <si>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</si>
  <si>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</si>
  <si>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</si>
  <si>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</si>
  <si>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</si>
  <si>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</si>
  <si>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</si>
  <si>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</si>
  <si>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</si>
  <si>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</si>
  <si>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</si>
  <si>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</si>
  <si>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</si>
  <si>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</si>
  <si>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</si>
  <si>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</si>
  <si>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</si>
  <si>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</si>
  <si>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</si>
  <si>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</si>
  <si>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</si>
  <si>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</si>
  <si>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</si>
  <si>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</si>
  <si>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</si>
  <si>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</si>
  <si>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</si>
  <si>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</si>
  <si>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</si>
  <si>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</si>
  <si>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</si>
  <si>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</si>
  <si>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</si>
  <si>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</si>
  <si>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</si>
  <si>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</si>
  <si>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</si>
  <si>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</si>
  <si>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</si>
  <si>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</si>
  <si>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</si>
  <si>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</si>
  <si>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</si>
  <si>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</si>
  <si>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</si>
  <si>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</si>
  <si>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</si>
  <si>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</si>
  <si>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</si>
  <si>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</si>
  <si>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</si>
  <si>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</si>
  <si>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</si>
  <si>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</si>
  <si>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</si>
  <si>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</si>
  <si>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</si>
  <si>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</si>
  <si>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</si>
  <si>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</si>
  <si>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</si>
  <si>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</si>
  <si>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</si>
  <si>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</si>
  <si>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</si>
  <si>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</si>
  <si>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</si>
  <si>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</si>
  <si>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</si>
  <si>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</si>
  <si>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</si>
  <si>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</si>
  <si>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</si>
  <si>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</si>
  <si>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</si>
  <si>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</si>
  <si>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</si>
  <si>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</si>
  <si>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</si>
  <si>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</si>
  <si>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</si>
  <si>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</si>
  <si>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</si>
  <si>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</si>
  <si>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</si>
  <si>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</si>
  <si>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</si>
  <si>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</si>
  <si>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</si>
  <si>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</si>
  <si>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</si>
  <si>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</si>
  <si>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</si>
  <si>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</si>
  <si>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</si>
  <si>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</si>
  <si>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</si>
  <si>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</si>
  <si>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</si>
  <si>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</si>
  <si>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</si>
  <si>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</si>
  <si>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</si>
  <si>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</si>
  <si>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</si>
  <si>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</si>
  <si>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</si>
  <si>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</si>
  <si>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</si>
  <si>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</si>
  <si>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</si>
  <si>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</si>
  <si>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</si>
  <si>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</si>
  <si>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</si>
  <si>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</si>
  <si>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</si>
  <si>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</si>
  <si>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</si>
  <si>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</si>
  <si>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</si>
  <si>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</si>
  <si>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</si>
  <si>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</si>
  <si>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</si>
  <si>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</si>
  <si>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</si>
  <si>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</si>
  <si>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</si>
  <si>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</si>
  <si>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</si>
  <si>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</si>
  <si>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</si>
  <si>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</si>
  <si>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</si>
  <si>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</si>
  <si>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</si>
  <si>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</si>
  <si>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</si>
  <si>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</si>
  <si>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</si>
  <si>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</si>
  <si>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</si>
  <si>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</si>
  <si>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</si>
  <si>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</si>
  <si>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</si>
  <si>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</si>
  <si>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</si>
  <si>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</si>
  <si>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</si>
  <si>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</si>
  <si>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</si>
  <si>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</si>
  <si>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</si>
  <si>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</si>
  <si>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</si>
  <si>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</si>
  <si>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</si>
  <si>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</si>
  <si>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</si>
  <si>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</si>
  <si>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</si>
  <si>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</si>
  <si>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</si>
  <si>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</si>
  <si>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</si>
  <si>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</si>
  <si>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</si>
  <si>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</si>
  <si>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</si>
  <si>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</si>
  <si>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</si>
  <si>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</si>
  <si>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</si>
  <si>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</si>
  <si>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</si>
  <si>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</si>
  <si>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</si>
  <si>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</si>
  <si>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</si>
  <si>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</si>
  <si>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</si>
  <si>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</si>
  <si>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</si>
  <si>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</si>
  <si>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</si>
  <si>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</si>
  <si>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</si>
  <si>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</si>
  <si>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</si>
  <si>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</si>
  <si>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</si>
  <si>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</si>
  <si>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</si>
  <si>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</si>
  <si>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</si>
  <si>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</si>
  <si>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</si>
  <si>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</si>
  <si>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</si>
  <si>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</si>
  <si>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</si>
  <si>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</si>
  <si>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</si>
  <si>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</si>
  <si>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</si>
  <si>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</si>
  <si>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</si>
  <si>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</si>
  <si>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</si>
  <si>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</si>
  <si>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</si>
  <si>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</si>
  <si>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</si>
  <si>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</si>
  <si>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</si>
  <si>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</si>
  <si>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</si>
  <si>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</si>
  <si>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</si>
  <si>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</si>
  <si>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</si>
  <si>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</si>
  <si>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</si>
  <si>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</si>
  <si>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</si>
  <si>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</si>
  <si>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</si>
  <si>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</si>
  <si>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</si>
  <si>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</si>
  <si>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</si>
  <si>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</si>
  <si>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</si>
  <si>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</si>
  <si>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</si>
  <si>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</si>
  <si>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</si>
  <si>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</si>
  <si>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</si>
  <si>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</si>
  <si>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</si>
  <si>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</si>
  <si>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</si>
  <si>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</si>
  <si>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</si>
  <si>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</si>
  <si>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</si>
  <si>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</si>
  <si>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</si>
  <si>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</si>
  <si>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</si>
  <si>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</si>
  <si>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</si>
  <si>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</si>
  <si>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</si>
  <si>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</si>
  <si>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</si>
  <si>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</si>
  <si>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</si>
  <si>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</si>
  <si>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</si>
  <si>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</si>
  <si>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</si>
  <si>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</si>
  <si>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</si>
  <si>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</si>
  <si>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</si>
  <si>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</si>
  <si>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</si>
  <si>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</si>
  <si>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</si>
  <si>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</si>
  <si>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</si>
  <si>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</si>
  <si>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</si>
  <si>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</si>
  <si>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</si>
  <si>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</si>
  <si>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</si>
  <si>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</si>
  <si>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</si>
  <si>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</si>
  <si>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</si>
  <si>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</si>
  <si>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</si>
  <si>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</si>
  <si>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</si>
  <si>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</si>
  <si>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</si>
  <si>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</si>
  <si>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</si>
  <si>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</si>
  <si>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</si>
  <si>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</si>
  <si>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</si>
  <si>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</si>
  <si>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</si>
  <si>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</si>
  <si>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</si>
  <si>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</si>
  <si>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</si>
  <si>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</si>
  <si>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</si>
  <si>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</si>
  <si>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</si>
  <si>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</si>
  <si>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</si>
  <si>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</si>
  <si>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</si>
  <si>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</si>
  <si>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</si>
  <si>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</si>
  <si>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</si>
  <si>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</si>
  <si>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</si>
  <si>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</si>
  <si>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</si>
  <si>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</si>
  <si>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</si>
  <si>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</si>
  <si>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</si>
  <si>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</si>
  <si>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</si>
  <si>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</si>
  <si>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</si>
  <si>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</si>
  <si>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</si>
  <si>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</si>
  <si>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</si>
  <si>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</si>
  <si>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</si>
  <si>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</si>
  <si>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</si>
  <si>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</si>
  <si>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</si>
  <si>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</si>
  <si>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</si>
  <si>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</si>
  <si>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</si>
  <si>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</si>
  <si>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</si>
  <si>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</si>
  <si>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</si>
  <si>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</si>
  <si>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</si>
  <si>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</si>
  <si>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</si>
  <si>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</si>
  <si>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</si>
  <si>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</si>
  <si>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</si>
  <si>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</si>
  <si>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</si>
  <si>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</si>
  <si>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</si>
  <si>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</si>
  <si>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</si>
  <si>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</si>
  <si>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</si>
  <si>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</si>
  <si>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</si>
  <si>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</si>
  <si>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</si>
  <si>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</si>
  <si>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</si>
  <si>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</si>
  <si>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</si>
  <si>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</si>
  <si>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</si>
  <si>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</si>
  <si>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</si>
  <si>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</si>
  <si>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</si>
  <si>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</si>
  <si>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</si>
  <si>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</si>
  <si>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</si>
  <si>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</si>
  <si>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</si>
  <si>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</si>
  <si>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</si>
  <si>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</si>
  <si>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</si>
  <si>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</si>
  <si>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</si>
  <si>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</si>
  <si>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</si>
  <si>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</si>
  <si>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</si>
  <si>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</si>
  <si>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</si>
  <si>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</si>
  <si>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</si>
  <si>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</si>
  <si>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</si>
  <si>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</si>
  <si>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</si>
  <si>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</si>
  <si>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</si>
  <si>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</si>
  <si>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</si>
  <si>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</si>
  <si>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</si>
  <si>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</si>
  <si>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</si>
  <si>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</si>
  <si>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</si>
  <si>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</si>
  <si>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</si>
  <si>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</si>
  <si>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</si>
  <si>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</si>
  <si>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</si>
  <si>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</si>
  <si>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</si>
  <si>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</si>
  <si>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</si>
  <si>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</si>
  <si>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</si>
  <si>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</si>
  <si>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</si>
  <si>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</si>
  <si>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</si>
  <si>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</si>
  <si>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</si>
  <si>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</si>
  <si>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</si>
  <si>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</si>
  <si>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</si>
  <si>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</si>
  <si>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</si>
  <si>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</si>
  <si>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</si>
  <si>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</si>
  <si>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</si>
  <si>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</si>
  <si>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</si>
  <si>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</si>
  <si>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</si>
  <si>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</si>
  <si>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</si>
  <si>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</si>
  <si>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</si>
  <si>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</si>
  <si>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</si>
  <si>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</si>
  <si>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</si>
  <si>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</si>
  <si>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</si>
  <si>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</si>
  <si>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</si>
  <si>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</si>
  <si>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</si>
  <si>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</si>
  <si>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</si>
  <si>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</si>
  <si>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</si>
  <si>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</si>
  <si>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</si>
  <si>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</si>
  <si>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</si>
  <si>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</si>
  <si>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</si>
  <si>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</si>
  <si>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</si>
  <si>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</si>
  <si>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</si>
  <si>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</si>
  <si>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</si>
  <si>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</si>
  <si>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</si>
  <si>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</si>
  <si>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</si>
  <si>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</si>
  <si>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</si>
  <si>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</si>
  <si>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</si>
  <si>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</si>
  <si>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</si>
  <si>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</si>
  <si>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</si>
  <si>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</si>
  <si>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</si>
  <si>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</si>
  <si>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</si>
  <si>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</si>
  <si>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</si>
  <si>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</si>
  <si>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</si>
  <si>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</si>
  <si>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</si>
  <si>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</si>
  <si>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</si>
  <si>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</si>
  <si>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</si>
  <si>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</si>
  <si>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</si>
  <si>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</si>
  <si>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</si>
  <si>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</si>
  <si>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</si>
  <si>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</si>
  <si>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</si>
  <si>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</si>
  <si>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</si>
  <si>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</si>
  <si>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</si>
  <si>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</si>
  <si>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</si>
  <si>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</si>
  <si>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</si>
  <si>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</si>
  <si>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</si>
  <si>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</si>
  <si>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</si>
  <si>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</si>
  <si>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</si>
  <si>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</si>
  <si>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</si>
  <si>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</si>
  <si>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</si>
  <si>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</si>
  <si>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</si>
  <si>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</si>
  <si>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</si>
  <si>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</si>
  <si>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</si>
  <si>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</si>
  <si>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</si>
  <si>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</si>
  <si>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</si>
  <si>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</si>
  <si>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</si>
  <si>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</si>
  <si>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</si>
  <si>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</si>
  <si>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</si>
  <si>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</si>
  <si>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</si>
  <si>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</si>
  <si>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</si>
  <si>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</si>
  <si>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</si>
  <si>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</si>
  <si>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</si>
  <si>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</si>
  <si>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</si>
  <si>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</si>
  <si>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</si>
  <si>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</si>
  <si>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</si>
  <si>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</si>
  <si>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</si>
  <si>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</si>
  <si>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</si>
  <si>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</si>
  <si>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</si>
  <si>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</si>
  <si>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</si>
  <si>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</si>
  <si>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</si>
  <si>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</si>
  <si>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</si>
  <si>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</si>
  <si>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</si>
  <si>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</si>
  <si>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</si>
  <si>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</si>
  <si>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</si>
  <si>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</si>
  <si>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</si>
  <si>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</si>
  <si>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</si>
  <si>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</si>
  <si>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</si>
  <si>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</si>
  <si>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</si>
  <si>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</si>
  <si>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</si>
  <si>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</si>
  <si>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</si>
  <si>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</si>
  <si>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</si>
  <si>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</si>
  <si>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</si>
  <si>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</si>
  <si>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</si>
  <si>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</si>
  <si>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</si>
  <si>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</si>
  <si>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</si>
  <si>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</si>
  <si>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</si>
  <si>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</si>
  <si>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</si>
  <si>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</si>
  <si>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</si>
  <si>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</si>
  <si>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</si>
  <si>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</si>
  <si>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</si>
  <si>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</si>
  <si>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</si>
  <si>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</si>
  <si>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</si>
  <si>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</si>
  <si>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</si>
  <si>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</si>
  <si>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</si>
  <si>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</si>
  <si>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</si>
  <si>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</si>
  <si>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</si>
  <si>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</si>
  <si>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</si>
  <si>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</si>
  <si>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</si>
  <si>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</si>
  <si>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</si>
  <si>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</si>
  <si>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</si>
  <si>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</si>
  <si>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</si>
  <si>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</si>
  <si>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</si>
  <si>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</si>
  <si>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</si>
  <si>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</si>
  <si>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</si>
  <si>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</si>
  <si>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</si>
  <si>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</si>
  <si>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</si>
  <si>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</si>
  <si>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</si>
  <si>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</si>
  <si>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</si>
  <si>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</si>
  <si>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</si>
  <si>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</si>
  <si>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</si>
  <si>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</si>
  <si>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</si>
  <si>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</si>
  <si>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</si>
  <si>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</si>
  <si>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</si>
  <si>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</si>
  <si>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</si>
  <si>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</si>
  <si>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</si>
  <si>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</si>
  <si>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</si>
  <si>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</si>
  <si>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</si>
  <si>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</si>
  <si>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</si>
  <si>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</si>
  <si>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</si>
  <si>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</si>
  <si>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</si>
  <si>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</si>
  <si>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</si>
  <si>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</si>
  <si>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</si>
  <si>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</si>
  <si>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</si>
  <si>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</si>
  <si>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</si>
  <si>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</si>
  <si>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</si>
  <si>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</si>
  <si>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</si>
  <si>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</si>
  <si>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</si>
  <si>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</si>
  <si>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</si>
  <si>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</si>
  <si>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</si>
  <si>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</si>
  <si>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</si>
  <si>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</si>
  <si>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</si>
  <si>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</si>
  <si>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</si>
  <si>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</si>
  <si>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</si>
  <si>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</si>
  <si>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</si>
  <si>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</si>
  <si>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</si>
  <si>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</si>
  <si>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</si>
  <si>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</si>
  <si>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</si>
  <si>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</si>
  <si>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</si>
  <si>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</si>
  <si>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</si>
  <si>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</si>
  <si>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</si>
  <si>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</si>
  <si>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</si>
  <si>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</si>
  <si>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</si>
  <si>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</si>
  <si>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</si>
  <si>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</si>
  <si>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</si>
  <si>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</si>
  <si>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</si>
  <si>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</si>
  <si>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</si>
  <si>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</si>
  <si>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</si>
  <si>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</si>
  <si>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</si>
  <si>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</si>
  <si>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</si>
  <si>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</si>
  <si>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</si>
  <si>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</si>
  <si>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</si>
  <si>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</si>
  <si>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</si>
  <si>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</si>
  <si>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</si>
  <si>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</si>
  <si>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</si>
  <si>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</si>
  <si>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</si>
  <si>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</si>
  <si>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</si>
  <si>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</si>
  <si>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</si>
  <si>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</si>
  <si>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</si>
  <si>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</si>
  <si>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</si>
  <si>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</si>
  <si>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</si>
  <si>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</si>
  <si>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</si>
  <si>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</si>
  <si>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</si>
  <si>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</si>
  <si>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</si>
  <si>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</si>
  <si>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</si>
  <si>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</si>
  <si>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</si>
  <si>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</si>
  <si>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</si>
  <si>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</si>
  <si>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</si>
  <si>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</si>
  <si>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</si>
  <si>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</si>
  <si>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</si>
  <si>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</si>
  <si>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</si>
  <si>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</si>
  <si>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</si>
  <si>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</si>
  <si>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</si>
  <si>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</si>
  <si>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</si>
  <si>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</si>
  <si>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</si>
  <si>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</si>
  <si>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</si>
  <si>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</si>
  <si>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</si>
  <si>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</si>
  <si>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</si>
  <si>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</si>
  <si>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</si>
  <si>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</si>
  <si>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</si>
  <si>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</si>
  <si>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</si>
  <si>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</si>
  <si>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</si>
  <si>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</si>
  <si>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</si>
  <si>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</si>
  <si>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</si>
  <si>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</si>
  <si>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</si>
  <si>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</si>
  <si>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</si>
  <si>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</si>
  <si>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</si>
  <si>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</si>
  <si>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</si>
  <si>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</si>
  <si>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</si>
  <si>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</si>
  <si>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</si>
  <si>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</si>
  <si>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</si>
  <si>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</si>
  <si>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</si>
  <si>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</si>
  <si>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</si>
  <si>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</si>
  <si>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</si>
  <si>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</si>
  <si>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</si>
  <si>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</si>
  <si>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</si>
  <si>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</si>
  <si>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</si>
  <si>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</si>
  <si>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</si>
  <si>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</si>
  <si>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</si>
  <si>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</si>
  <si>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</si>
  <si>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</si>
  <si>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</si>
  <si>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</si>
  <si>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</si>
  <si>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</si>
  <si>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</si>
  <si>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</si>
  <si>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</si>
  <si>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</si>
  <si>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</si>
  <si>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</si>
  <si>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</si>
  <si>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</si>
  <si>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</si>
  <si>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</si>
  <si>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</si>
  <si>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</si>
  <si>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</si>
  <si>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</si>
  <si>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</si>
  <si>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</si>
  <si>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</si>
  <si>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</si>
  <si>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</si>
  <si>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</si>
  <si>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</si>
  <si>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</si>
  <si>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</si>
  <si>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</si>
  <si>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</si>
  <si>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</si>
  <si>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</si>
  <si>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</si>
  <si>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</si>
  <si>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</si>
  <si>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</si>
  <si>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</si>
  <si>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</si>
  <si>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</si>
  <si>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</si>
  <si>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</si>
  <si>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</si>
  <si>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</si>
  <si>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</si>
  <si>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</si>
  <si>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</si>
  <si>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</si>
  <si>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</si>
  <si>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</si>
  <si>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</si>
  <si>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</si>
  <si>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</si>
  <si>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</si>
  <si>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</si>
  <si>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</si>
  <si>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</si>
  <si>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</si>
  <si>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</si>
  <si>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</si>
  <si>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</si>
  <si>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</si>
  <si>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</si>
  <si>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</si>
  <si>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</si>
  <si>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</si>
  <si>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</si>
  <si>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</si>
  <si>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</si>
  <si>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</si>
  <si>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</si>
  <si>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</si>
  <si>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</si>
  <si>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</si>
  <si>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</si>
  <si>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</si>
  <si>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</si>
  <si>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</si>
  <si>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</si>
  <si>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</si>
  <si>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</si>
  <si>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</si>
  <si>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</si>
  <si>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</si>
  <si>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</si>
  <si>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</si>
  <si>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</si>
  <si>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</si>
  <si>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</si>
  <si>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</si>
  <si>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</si>
  <si>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</si>
  <si>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</si>
  <si>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</si>
  <si>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</si>
  <si>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</si>
  <si>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</si>
  <si>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</si>
  <si>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</si>
  <si>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</si>
  <si>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</si>
  <si>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</si>
  <si>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</si>
  <si>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</si>
  <si>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</si>
  <si>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</si>
  <si>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</si>
  <si>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</si>
  <si>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</si>
  <si>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</si>
  <si>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</si>
  <si>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</si>
  <si>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</si>
  <si>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</si>
  <si>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</si>
  <si>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</si>
  <si>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</si>
  <si>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</si>
  <si>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</si>
  <si>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</si>
  <si>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</si>
  <si>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</si>
  <si>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</si>
  <si>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</si>
  <si>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</si>
  <si>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</si>
  <si>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</si>
  <si>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</si>
  <si>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</si>
  <si>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</si>
  <si>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</si>
  <si>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</si>
  <si>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</si>
  <si>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</si>
  <si>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</si>
  <si>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</si>
  <si>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</si>
  <si>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</si>
  <si>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</si>
  <si>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</si>
  <si>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</si>
  <si>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</si>
  <si>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</si>
  <si>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</si>
  <si>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</si>
  <si>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</si>
  <si>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</si>
  <si>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</si>
  <si>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</si>
  <si>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</si>
  <si>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</si>
  <si>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</si>
  <si>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</si>
  <si>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</si>
  <si>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</si>
  <si>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</si>
  <si>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</si>
  <si>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</si>
  <si>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</si>
  <si>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</si>
  <si>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</si>
  <si>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</si>
  <si>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</si>
  <si>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</si>
  <si>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</si>
  <si>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</si>
  <si>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</si>
  <si>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</si>
  <si>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</si>
  <si>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</si>
  <si>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</si>
  <si>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</si>
  <si>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</si>
  <si>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</si>
  <si>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</si>
  <si>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</si>
  <si>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</si>
  <si>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</si>
  <si>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</si>
  <si>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</si>
  <si>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</si>
  <si>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</si>
  <si>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</si>
  <si>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</si>
  <si>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</si>
  <si>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</si>
  <si>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</si>
  <si>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</si>
  <si>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</si>
  <si>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</si>
  <si>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</si>
  <si>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</si>
  <si>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</si>
  <si>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</si>
  <si>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</si>
  <si>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</si>
  <si>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</si>
  <si>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</si>
  <si>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</si>
  <si>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</si>
  <si>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</si>
  <si>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</si>
  <si>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</si>
  <si>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</si>
  <si>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</si>
  <si>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</si>
  <si>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</si>
  <si>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</si>
  <si>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</si>
  <si>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</si>
  <si>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</si>
  <si>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</si>
  <si>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</si>
  <si>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</si>
  <si>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</si>
  <si>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</si>
  <si>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</si>
  <si>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</si>
  <si>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</si>
  <si>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</si>
  <si>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</si>
  <si>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</si>
  <si>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</si>
  <si>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</si>
  <si>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</si>
  <si>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</si>
  <si>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</si>
  <si>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</si>
  <si>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</si>
  <si>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</si>
  <si>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</si>
  <si>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</si>
  <si>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</si>
  <si>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</si>
  <si>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</si>
  <si>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</si>
  <si>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</si>
  <si>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</si>
  <si>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</si>
  <si>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</si>
  <si>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</si>
  <si>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</si>
  <si>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</si>
  <si>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</si>
  <si>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</si>
  <si>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</si>
  <si>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</si>
  <si>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</si>
  <si>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</si>
  <si>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</si>
  <si>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</si>
  <si>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</si>
  <si>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</si>
  <si>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</si>
  <si>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</si>
  <si>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</si>
  <si>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</si>
  <si>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</si>
  <si>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</si>
  <si>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</si>
  <si>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</si>
  <si>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</si>
  <si>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</si>
  <si>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</si>
  <si>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</si>
  <si>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</si>
  <si>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</si>
  <si>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</si>
  <si>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</si>
  <si>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</si>
  <si>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</si>
  <si>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</si>
  <si>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</si>
  <si>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</si>
  <si>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</si>
  <si>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</si>
  <si>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</si>
  <si>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</si>
  <si>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</si>
  <si>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</si>
  <si>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</si>
  <si>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</si>
  <si>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</si>
  <si>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</si>
  <si>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</si>
  <si>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</si>
  <si>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</si>
  <si>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</si>
  <si>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</si>
  <si>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</si>
  <si>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</si>
  <si>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</si>
  <si>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</si>
  <si>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</si>
  <si>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</si>
  <si>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</si>
  <si>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</si>
  <si>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</si>
  <si>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</si>
  <si>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</si>
  <si>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</si>
  <si>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</si>
  <si>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</si>
  <si>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</si>
  <si>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</si>
  <si>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</si>
  <si>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</si>
  <si>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</si>
  <si>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</si>
  <si>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</si>
  <si>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</si>
  <si>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</si>
  <si>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</si>
  <si>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</si>
  <si>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</si>
  <si>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</si>
  <si>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</si>
  <si>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</si>
  <si>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</si>
  <si>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</si>
  <si>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</si>
  <si>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</si>
  <si>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</si>
  <si>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</si>
  <si>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</si>
  <si>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</si>
  <si>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</si>
  <si>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</si>
  <si>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</si>
  <si>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</si>
  <si>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</si>
  <si>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</si>
  <si>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</si>
  <si>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</si>
  <si>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</si>
  <si>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</si>
  <si>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</si>
  <si>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</si>
  <si>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</si>
  <si>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</si>
  <si>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</si>
  <si>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</si>
  <si>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</si>
  <si>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</si>
  <si>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</si>
  <si>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</si>
  <si>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</si>
  <si>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</si>
  <si>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</si>
  <si>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</si>
  <si>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</si>
  <si>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</si>
  <si>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</si>
  <si>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</si>
  <si>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</si>
  <si>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</si>
  <si>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</si>
  <si>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</si>
  <si>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</si>
  <si>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</si>
  <si>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</si>
  <si>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</si>
  <si>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</si>
  <si>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</si>
  <si>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</si>
  <si>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</si>
  <si>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</si>
  <si>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</si>
  <si>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</si>
  <si>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</si>
  <si>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</si>
  <si>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</si>
  <si>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</si>
  <si>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</si>
  <si>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</si>
  <si>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</si>
  <si>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</si>
  <si>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</si>
  <si>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</si>
  <si>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</si>
  <si>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</si>
  <si>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</si>
  <si>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</si>
  <si>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</si>
  <si>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</si>
  <si>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</si>
  <si>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</si>
  <si>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</si>
  <si>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</si>
  <si>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</si>
  <si>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</si>
  <si>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</si>
  <si>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</si>
  <si>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</si>
  <si>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</si>
  <si>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</si>
  <si>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</si>
  <si>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</si>
  <si>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</si>
  <si>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</si>
  <si>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</si>
  <si>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</si>
  <si>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</si>
  <si>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</si>
  <si>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</si>
  <si>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</si>
  <si>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</si>
  <si>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</si>
  <si>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</si>
  <si>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</si>
  <si>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</si>
  <si>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</si>
  <si>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</si>
  <si>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</si>
  <si>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</si>
  <si>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</si>
  <si>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</si>
  <si>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</si>
  <si>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</si>
  <si>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</si>
  <si>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</si>
  <si>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</si>
  <si>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</si>
  <si>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</si>
  <si>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</si>
  <si>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</si>
  <si>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</si>
  <si>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</si>
  <si>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</si>
  <si>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</si>
  <si>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</si>
  <si>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</si>
  <si>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</si>
  <si>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</si>
  <si>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</si>
  <si>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</si>
  <si>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</si>
  <si>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</si>
  <si>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</si>
  <si>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</si>
  <si>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</si>
  <si>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</si>
  <si>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</si>
  <si>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</si>
  <si>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</si>
  <si>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</si>
  <si>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</si>
  <si>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</si>
  <si>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</si>
  <si>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</si>
  <si>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</si>
  <si>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</si>
  <si>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</si>
  <si>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</si>
  <si>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</si>
  <si>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</si>
  <si>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</si>
  <si>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</si>
  <si>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</si>
  <si>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</si>
  <si>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</si>
  <si>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</si>
  <si>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</si>
  <si>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</si>
  <si>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</si>
  <si>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</si>
  <si>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</si>
  <si>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</si>
  <si>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</si>
  <si>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</si>
  <si>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</si>
  <si>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</si>
  <si>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</si>
  <si>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</si>
  <si>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</si>
  <si>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</si>
  <si>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</si>
  <si>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</si>
  <si>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</si>
  <si>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</si>
  <si>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</si>
  <si>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</si>
  <si>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</si>
  <si>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</si>
  <si>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</si>
  <si>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</si>
  <si>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</si>
  <si>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</si>
  <si>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</si>
  <si>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</si>
  <si>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</si>
  <si>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</si>
  <si>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</si>
  <si>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</si>
  <si>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</si>
  <si>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</si>
  <si>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</si>
  <si>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</si>
  <si>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</si>
  <si>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</si>
  <si>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</si>
  <si>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</si>
  <si>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</si>
  <si>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</si>
  <si>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</si>
  <si>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</si>
  <si>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</si>
  <si>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</si>
  <si>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</si>
  <si>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</si>
  <si>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</si>
  <si>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</si>
  <si>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</si>
  <si>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</si>
  <si>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</si>
  <si>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</si>
  <si>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</si>
  <si>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</si>
  <si>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</si>
  <si>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</si>
  <si>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</si>
  <si>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</si>
  <si>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</si>
  <si>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</si>
  <si>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</si>
  <si>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</si>
  <si>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</si>
  <si>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</si>
  <si>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</si>
  <si>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</si>
  <si>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</si>
  <si>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</si>
  <si>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</si>
  <si>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</si>
  <si>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</si>
  <si>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</si>
  <si>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</si>
  <si>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</si>
  <si>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</si>
  <si>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</si>
  <si>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</si>
  <si>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</si>
  <si>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</si>
  <si>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</si>
  <si>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</si>
  <si>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</si>
  <si>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</si>
  <si>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</si>
  <si>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</si>
  <si>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</si>
  <si>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</si>
  <si>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</si>
  <si>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</si>
  <si>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</si>
  <si>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</si>
  <si>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</si>
  <si>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</si>
  <si>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</si>
  <si>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</si>
  <si>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</si>
  <si>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</si>
  <si>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</si>
  <si>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</si>
  <si>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</si>
  <si>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</si>
  <si>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</si>
  <si>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</si>
  <si>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</si>
  <si>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</si>
  <si>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</si>
  <si>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</si>
  <si>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</si>
  <si>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</si>
  <si>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</si>
  <si>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</si>
  <si>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</si>
  <si>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</si>
  <si>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</si>
  <si>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</si>
  <si>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</si>
  <si>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</si>
  <si>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</si>
  <si>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</si>
  <si>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</si>
  <si>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</si>
  <si>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</si>
  <si>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</si>
  <si>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</si>
  <si>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</si>
  <si>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</si>
  <si>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</si>
  <si>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</si>
  <si>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</si>
  <si>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</si>
  <si>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</si>
  <si>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</si>
  <si>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</si>
  <si>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</si>
  <si>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</si>
  <si>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</si>
  <si>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</si>
  <si>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</si>
  <si>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</si>
  <si>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</si>
  <si>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</si>
  <si>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</si>
  <si>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</si>
  <si>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</si>
  <si>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</si>
  <si>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</si>
  <si>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</si>
  <si>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</si>
  <si>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</si>
  <si>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</si>
  <si>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</si>
  <si>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</si>
  <si>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</si>
  <si>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</si>
  <si>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</si>
  <si>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</si>
  <si>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</si>
  <si>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</si>
  <si>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</si>
  <si>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</si>
  <si>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</si>
  <si>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</si>
  <si>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</si>
  <si>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</si>
  <si>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</si>
  <si>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</si>
  <si>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</si>
  <si>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</si>
  <si>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</si>
  <si>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</si>
  <si>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</si>
  <si>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</si>
  <si>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</si>
  <si>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</si>
  <si>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</si>
  <si>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</si>
  <si>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</si>
  <si>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</si>
  <si>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</si>
  <si>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</si>
  <si>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</si>
  <si>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</si>
  <si>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</si>
  <si>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</si>
  <si>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</si>
  <si>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</si>
  <si>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</si>
  <si>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</si>
  <si>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</si>
  <si>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</si>
  <si>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</si>
  <si>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</si>
  <si>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</si>
  <si>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</si>
  <si>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</si>
  <si>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</si>
  <si>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</si>
  <si>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</si>
  <si>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</si>
  <si>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</si>
  <si>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</si>
  <si>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</si>
  <si>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</si>
  <si>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</si>
  <si>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</si>
  <si>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</si>
  <si>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</si>
  <si>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</si>
  <si>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</si>
  <si>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</si>
  <si>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</si>
  <si>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</si>
  <si>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</si>
  <si>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</si>
  <si>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</si>
  <si>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</si>
  <si>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</si>
  <si>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</si>
  <si>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</si>
  <si>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</si>
  <si>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</si>
  <si>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</si>
  <si>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</si>
  <si>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</si>
  <si>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</si>
  <si>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</si>
  <si>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</si>
  <si>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</si>
  <si>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</si>
  <si>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</si>
  <si>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</si>
  <si>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</si>
  <si>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</si>
  <si>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</si>
  <si>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</si>
  <si>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</si>
  <si>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</si>
  <si>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</si>
  <si>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</si>
  <si>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</si>
  <si>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</si>
  <si>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</si>
  <si>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</si>
  <si>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</si>
  <si>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</si>
  <si>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</si>
  <si>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</si>
  <si>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</si>
  <si>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</si>
  <si>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</si>
  <si>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</si>
  <si>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</si>
  <si>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</si>
  <si>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</si>
  <si>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</si>
  <si>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</si>
  <si>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</si>
  <si>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</si>
  <si>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</si>
  <si>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</si>
  <si>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</si>
  <si>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</si>
  <si>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</si>
  <si>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</si>
  <si>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</si>
  <si>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</si>
  <si>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</si>
  <si>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</si>
  <si>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</si>
  <si>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</si>
  <si>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</si>
  <si>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</si>
  <si>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</si>
  <si>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</si>
  <si>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</si>
  <si>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</si>
  <si>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</si>
  <si>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</si>
  <si>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</si>
  <si>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</si>
  <si>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</si>
  <si>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</si>
  <si>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</si>
  <si>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</si>
  <si>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</si>
  <si>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</si>
  <si>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</si>
  <si>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</si>
  <si>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</si>
  <si>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</si>
  <si>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</si>
  <si>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</si>
  <si>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</si>
  <si>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</si>
  <si>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</si>
  <si>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</si>
  <si>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</si>
  <si>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</si>
  <si>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</si>
  <si>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</si>
  <si>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</si>
  <si>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</si>
  <si>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</si>
  <si>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</si>
  <si>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</si>
  <si>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</si>
  <si>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</si>
  <si>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</si>
  <si>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</si>
  <si>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</si>
  <si>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</si>
  <si>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</si>
  <si>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</si>
  <si>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</si>
  <si>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</si>
  <si>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</si>
  <si>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</si>
  <si>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</si>
  <si>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</si>
  <si>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</si>
  <si>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</si>
  <si>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</si>
  <si>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</si>
  <si>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</si>
  <si>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</si>
  <si>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</si>
  <si>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</si>
  <si>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</si>
  <si>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</si>
  <si>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</si>
  <si>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</si>
  <si>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</si>
  <si>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</si>
  <si>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</si>
  <si>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</si>
  <si>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</si>
  <si>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</si>
  <si>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</si>
  <si>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</si>
  <si>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</si>
  <si>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</si>
  <si>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</si>
  <si>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</si>
  <si>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</si>
  <si>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</si>
  <si>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</si>
  <si>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</si>
  <si>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</si>
  <si>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</si>
  <si>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</si>
  <si>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</si>
  <si>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</si>
  <si>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</si>
  <si>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</si>
  <si>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</si>
  <si>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</si>
  <si>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</si>
  <si>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</si>
  <si>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</si>
  <si>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</si>
  <si>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</si>
  <si>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</si>
  <si>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</si>
  <si>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</si>
  <si>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</si>
  <si>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</si>
  <si>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</si>
  <si>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</si>
  <si>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</si>
  <si>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</si>
  <si>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</si>
  <si>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</si>
  <si>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</si>
  <si>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</si>
  <si>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</si>
  <si>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</si>
  <si>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</si>
  <si>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</si>
  <si>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</si>
  <si>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</si>
  <si>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</si>
  <si>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</si>
  <si>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</si>
  <si>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</si>
  <si>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</si>
  <si>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</si>
  <si>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</si>
  <si>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</si>
  <si>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</si>
  <si>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</si>
  <si>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</si>
  <si>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</si>
  <si>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</si>
  <si>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</si>
  <si>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</si>
  <si>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</si>
  <si>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</si>
  <si>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</si>
  <si>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</si>
  <si>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</si>
  <si>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</si>
  <si>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</si>
  <si>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</si>
  <si>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</si>
  <si>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</si>
  <si>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</si>
  <si>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</si>
  <si>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</si>
  <si>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</si>
  <si>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</si>
  <si>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</si>
  <si>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</si>
  <si>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</si>
  <si>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</si>
  <si>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</si>
  <si>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</si>
  <si>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</si>
  <si>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</si>
  <si>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</si>
  <si>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</si>
  <si>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</si>
  <si>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</si>
  <si>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</si>
  <si>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</si>
  <si>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</si>
  <si>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</si>
  <si>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</si>
  <si>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</si>
  <si>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</si>
  <si>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</si>
  <si>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</si>
  <si>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</si>
  <si>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</si>
  <si>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</si>
  <si>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</si>
  <si>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</si>
  <si>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</si>
  <si>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</si>
  <si>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</si>
  <si>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</si>
  <si>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</si>
  <si>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</si>
  <si>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</si>
  <si>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</si>
  <si>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</si>
  <si>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</si>
  <si>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</si>
  <si>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</si>
  <si>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</si>
  <si>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</si>
  <si>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</si>
  <si>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</si>
  <si>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</si>
  <si>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</si>
  <si>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</si>
  <si>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</si>
  <si>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</si>
  <si>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</si>
  <si>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</si>
  <si>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</si>
  <si>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</si>
  <si>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</si>
  <si>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</si>
  <si>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</si>
  <si>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</si>
  <si>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</si>
  <si>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</si>
  <si>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</si>
  <si>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</si>
  <si>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</si>
  <si>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</si>
  <si>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</si>
  <si>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</si>
  <si>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</si>
  <si>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</si>
  <si>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</si>
  <si>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</si>
  <si>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</si>
  <si>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</si>
  <si>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</si>
  <si>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</si>
  <si>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</si>
  <si>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</si>
  <si>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</si>
  <si>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</si>
  <si>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</si>
  <si>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</si>
  <si>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</si>
  <si>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</si>
  <si>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</si>
  <si>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</si>
  <si>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</si>
  <si>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</si>
  <si>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</si>
  <si>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</si>
  <si>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</si>
  <si>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</si>
  <si>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</si>
  <si>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</si>
  <si>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</si>
  <si>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</si>
  <si>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</si>
  <si>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</si>
  <si>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</si>
  <si>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</si>
  <si>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</si>
  <si>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</si>
  <si>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</si>
  <si>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</si>
  <si>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</si>
  <si>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</si>
  <si>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</si>
  <si>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</si>
  <si>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</si>
  <si>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</si>
  <si>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</si>
  <si>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</si>
  <si>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</si>
  <si>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</si>
  <si>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</si>
  <si>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</si>
  <si>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</si>
  <si>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</si>
  <si>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</si>
  <si>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</si>
  <si>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</si>
  <si>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</si>
  <si>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</si>
  <si>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</si>
  <si>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</si>
  <si>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</si>
  <si>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</si>
  <si>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</si>
  <si>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</si>
  <si>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</si>
  <si>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</si>
  <si>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</si>
  <si>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</si>
  <si>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</si>
  <si>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</si>
  <si>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</si>
  <si>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</si>
  <si>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</si>
  <si>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</si>
  <si>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</si>
  <si>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</si>
  <si>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</si>
  <si>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</si>
  <si>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</si>
  <si>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</si>
  <si>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</si>
  <si>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</si>
  <si>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</si>
  <si>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</si>
  <si>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</si>
  <si>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</si>
  <si>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</si>
  <si>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</si>
  <si>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</si>
  <si>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</si>
  <si>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</si>
  <si>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</si>
  <si>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</si>
  <si>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</si>
  <si>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</si>
  <si>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</si>
  <si>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</si>
  <si>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</si>
  <si>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</si>
  <si>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</si>
  <si>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</si>
  <si>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</si>
  <si>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</si>
  <si>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</si>
  <si>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</si>
  <si>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</si>
  <si>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</si>
  <si>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</si>
  <si>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</si>
  <si>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</si>
  <si>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</si>
  <si>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</si>
  <si>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</si>
  <si>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</si>
  <si>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</si>
  <si>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</si>
  <si>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</si>
  <si>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</si>
  <si>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</si>
  <si>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</si>
  <si>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</si>
  <si>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</si>
  <si>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</si>
  <si>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</si>
  <si>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</si>
  <si>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</si>
  <si>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</si>
  <si>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</si>
  <si>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</si>
  <si>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</si>
  <si>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</si>
  <si>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</si>
  <si>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</si>
  <si>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</si>
  <si>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</si>
  <si>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</si>
  <si>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</si>
  <si>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</si>
  <si>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</si>
  <si>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</si>
  <si>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</si>
  <si>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</si>
  <si>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</si>
  <si>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</si>
  <si>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</si>
  <si>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</si>
  <si>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</si>
  <si>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</si>
  <si>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</si>
  <si>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</si>
  <si>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</si>
  <si>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</si>
  <si>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</si>
  <si>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</si>
  <si>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</si>
  <si>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</si>
  <si>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</si>
  <si>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</si>
  <si>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</si>
  <si>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</si>
  <si>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</si>
  <si>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</si>
  <si>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</si>
  <si>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</si>
  <si>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</si>
  <si>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</si>
  <si>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</si>
  <si>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</si>
  <si>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</si>
  <si>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</si>
  <si>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</si>
  <si>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</si>
  <si>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</si>
  <si>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</si>
  <si>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</si>
  <si>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</si>
  <si>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</si>
  <si>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</si>
  <si>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</si>
  <si>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</si>
  <si>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</si>
  <si>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</si>
  <si>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</si>
  <si>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</si>
  <si>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</si>
  <si>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</si>
  <si>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</si>
  <si>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</si>
  <si>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</si>
  <si>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</si>
  <si>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</si>
  <si>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</si>
  <si>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</si>
  <si>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</si>
  <si>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</si>
  <si>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</si>
  <si>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</si>
  <si>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</si>
  <si>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</si>
  <si>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</si>
  <si>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</si>
  <si>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</si>
  <si>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</si>
  <si>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</si>
  <si>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</si>
  <si>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</si>
  <si>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</si>
  <si>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</si>
  <si>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</si>
  <si>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</si>
  <si>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</si>
  <si>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</si>
  <si>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</si>
  <si>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</si>
  <si>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</si>
  <si>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</si>
  <si>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</si>
  <si>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</si>
  <si>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</si>
  <si>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</si>
  <si>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</si>
  <si>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</si>
  <si>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</si>
  <si>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</si>
  <si>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</si>
  <si>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</si>
  <si>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</si>
  <si>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</si>
  <si>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</si>
  <si>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</si>
  <si>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</si>
  <si>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</si>
  <si>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</si>
  <si>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</si>
  <si>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</si>
  <si>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</si>
  <si>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</si>
  <si>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</si>
  <si>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</si>
  <si>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</si>
  <si>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</si>
  <si>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</si>
  <si>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</si>
  <si>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</si>
  <si>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</si>
  <si>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</si>
  <si>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</si>
  <si>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</si>
  <si>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</si>
  <si>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</si>
  <si>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</si>
  <si>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</si>
  <si>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</si>
  <si>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</si>
  <si>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</si>
  <si>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</si>
  <si>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</si>
  <si>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</si>
  <si>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</si>
  <si>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</si>
  <si>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</si>
  <si>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</si>
  <si>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</si>
  <si>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</si>
  <si>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</si>
  <si>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</si>
  <si>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</si>
  <si>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</si>
  <si>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</si>
  <si>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</si>
  <si>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</si>
  <si>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</si>
  <si>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</si>
  <si>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</si>
  <si>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</si>
  <si>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</si>
  <si>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</si>
  <si>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</si>
  <si>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</si>
  <si>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</si>
  <si>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</si>
  <si>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</si>
  <si>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</si>
  <si>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</si>
  <si>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</si>
  <si>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</si>
  <si>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</si>
  <si>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</si>
  <si>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</si>
  <si>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</si>
  <si>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</si>
  <si>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</si>
  <si>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</si>
  <si>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</si>
  <si>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</si>
  <si>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</si>
  <si>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</si>
  <si>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</si>
  <si>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</si>
  <si>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</si>
  <si>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</si>
  <si>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</si>
  <si>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</si>
  <si>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</si>
  <si>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</si>
  <si>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</si>
  <si>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</si>
  <si>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</si>
  <si>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</si>
  <si>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</si>
  <si>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</si>
  <si>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</si>
  <si>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</si>
  <si>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</si>
  <si>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</si>
  <si>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</si>
  <si>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</si>
  <si>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</si>
  <si>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</si>
  <si>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</si>
  <si>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</si>
  <si>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</si>
  <si>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</si>
  <si>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</si>
  <si>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</si>
  <si>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</si>
  <si>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</si>
  <si>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</si>
  <si>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</si>
  <si>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</si>
  <si>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</si>
  <si>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</si>
  <si>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</si>
  <si>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</si>
  <si>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</si>
  <si>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</si>
  <si>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</si>
  <si>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</si>
  <si>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</si>
  <si>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</si>
  <si>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</si>
  <si>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</si>
  <si>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</si>
  <si>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</si>
  <si>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</si>
  <si>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</si>
  <si>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</si>
  <si>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</si>
  <si>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</si>
  <si>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</si>
  <si>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</si>
  <si>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</si>
  <si>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</si>
  <si>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</si>
  <si>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</si>
  <si>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</si>
  <si>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</si>
  <si>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</si>
  <si>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</si>
  <si>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</si>
  <si>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</si>
  <si>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</si>
  <si>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</si>
  <si>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</si>
  <si>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</si>
  <si>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</si>
  <si>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</si>
  <si>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</si>
  <si>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</si>
  <si>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</si>
  <si>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</si>
  <si>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</si>
  <si>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</si>
  <si>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</si>
  <si>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</si>
  <si>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</si>
  <si>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</si>
  <si>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</si>
  <si>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</si>
  <si>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</si>
  <si>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</si>
  <si>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</si>
  <si>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</si>
  <si>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</si>
  <si>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</si>
  <si>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</si>
  <si>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</si>
  <si>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</si>
  <si>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</si>
  <si>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</si>
  <si>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</si>
  <si>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</si>
  <si>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</si>
  <si>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</si>
  <si>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</si>
  <si>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</si>
  <si>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</si>
  <si>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</si>
  <si>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</si>
  <si>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</si>
  <si>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</si>
  <si>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</si>
  <si>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</si>
  <si>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</si>
  <si>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</si>
  <si>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</si>
  <si>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</si>
  <si>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</si>
  <si>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</si>
  <si>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</si>
  <si>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</si>
  <si>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</si>
  <si>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</si>
  <si>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</si>
  <si>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</si>
  <si>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</si>
  <si>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</si>
  <si>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</si>
  <si>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</si>
  <si>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</si>
  <si>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</si>
  <si>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</si>
  <si>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</si>
  <si>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</si>
  <si>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</si>
  <si>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</si>
  <si>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</si>
  <si>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</si>
  <si>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</si>
  <si>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</si>
  <si>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</si>
  <si>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</si>
  <si>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</si>
  <si>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</si>
  <si>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</si>
  <si>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</si>
  <si>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</si>
  <si>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</si>
  <si>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</si>
  <si>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</si>
  <si>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</si>
  <si>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</si>
  <si>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</si>
  <si>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</si>
  <si>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</si>
  <si>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</si>
  <si>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</si>
  <si>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</si>
  <si>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</si>
  <si>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</si>
  <si>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</si>
  <si>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</si>
  <si>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</si>
  <si>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</si>
  <si>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</si>
  <si>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</si>
  <si>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</si>
  <si>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</si>
  <si>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</si>
  <si>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</si>
  <si>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</si>
  <si>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</si>
  <si>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</si>
  <si>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</si>
  <si>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</si>
  <si>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</si>
  <si>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</si>
  <si>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</si>
  <si>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</si>
  <si>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</si>
  <si>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</si>
  <si>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</si>
  <si>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</si>
  <si>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</si>
  <si>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</si>
  <si>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</si>
  <si>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</si>
  <si>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</si>
  <si>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</si>
  <si>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</si>
  <si>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</si>
  <si>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</si>
  <si>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</si>
  <si>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</si>
  <si>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</si>
  <si>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</si>
  <si>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</si>
  <si>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</si>
  <si>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</si>
  <si>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</si>
  <si>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</si>
  <si>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</si>
  <si>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</si>
  <si>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</si>
  <si>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</si>
  <si>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</si>
  <si>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</si>
  <si>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</si>
  <si>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</si>
  <si>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</si>
  <si>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</si>
  <si>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</si>
  <si>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</si>
  <si>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</si>
  <si>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</si>
  <si>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</si>
  <si>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</si>
  <si>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</si>
  <si>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</si>
  <si>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</si>
  <si>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</si>
  <si>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</si>
  <si>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</si>
  <si>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</si>
  <si>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</si>
  <si>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</si>
  <si>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</si>
  <si>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</si>
  <si>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</si>
  <si>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</si>
  <si>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</si>
  <si>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</si>
  <si>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</si>
  <si>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</si>
  <si>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</si>
  <si>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</si>
  <si>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</si>
  <si>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</si>
  <si>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</si>
  <si>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</si>
  <si>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</si>
  <si>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</si>
  <si>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</si>
  <si>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</si>
  <si>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</si>
  <si>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</si>
  <si>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</si>
  <si>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</si>
  <si>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</si>
  <si>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</si>
  <si>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</si>
  <si>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</si>
  <si>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</si>
  <si>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</si>
  <si>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</si>
  <si>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</si>
  <si>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</si>
  <si>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</si>
  <si>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</si>
  <si>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</si>
  <si>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</si>
  <si>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</si>
  <si>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</si>
  <si>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</si>
  <si>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</si>
  <si>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</si>
  <si>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</si>
  <si>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</si>
  <si>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</si>
  <si>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</si>
  <si>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</si>
  <si>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</si>
  <si>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</si>
  <si>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</si>
  <si>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</si>
  <si>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</si>
  <si>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</si>
  <si>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</si>
  <si>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</si>
  <si>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</si>
  <si>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</si>
  <si>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</si>
  <si>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</si>
  <si>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</si>
  <si>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</si>
  <si>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</si>
  <si>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</si>
  <si>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</si>
  <si>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</si>
  <si>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</si>
  <si>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</si>
  <si>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</si>
  <si>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</si>
  <si>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</si>
  <si>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</si>
  <si>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</si>
  <si>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</si>
  <si>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</si>
  <si>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</si>
  <si>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</si>
  <si>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</si>
  <si>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</si>
  <si>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</si>
  <si>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</si>
  <si>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</si>
  <si>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</si>
  <si>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</si>
  <si>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</si>
  <si>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</si>
  <si>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</si>
  <si>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</si>
  <si>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</si>
  <si>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</si>
  <si>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</si>
  <si>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</si>
  <si>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</si>
  <si>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</si>
  <si>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</si>
  <si>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</si>
  <si>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</si>
  <si>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</si>
  <si>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</si>
  <si>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</si>
  <si>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</si>
  <si>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</si>
  <si>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</si>
  <si>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</si>
  <si>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</si>
  <si>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</si>
  <si>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</si>
  <si>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</si>
  <si>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</si>
  <si>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</si>
  <si>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</si>
  <si>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</si>
  <si>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</si>
  <si>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</si>
  <si>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</si>
  <si>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</si>
  <si>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</si>
  <si>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</si>
  <si>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</si>
  <si>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</si>
  <si>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</si>
  <si>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</si>
  <si>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</si>
  <si>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</si>
  <si>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</si>
  <si>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</si>
  <si>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</si>
  <si>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</si>
  <si>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</si>
  <si>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</si>
  <si>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</si>
  <si>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</si>
  <si>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</si>
  <si>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</si>
  <si>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</si>
  <si>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</si>
  <si>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</si>
  <si>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</si>
  <si>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</si>
  <si>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</si>
  <si>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</si>
  <si>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</si>
  <si>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</si>
  <si>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</si>
  <si>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</si>
  <si>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</si>
  <si>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</si>
  <si>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</si>
  <si>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</si>
  <si>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</si>
  <si>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</si>
  <si>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</si>
  <si>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</si>
  <si>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</si>
  <si>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</si>
  <si>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</si>
  <si>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</si>
  <si>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</si>
  <si>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</si>
  <si>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</si>
  <si>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</si>
  <si>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</si>
  <si>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</si>
  <si>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</si>
  <si>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</si>
  <si>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</si>
  <si>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</si>
  <si>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</si>
  <si>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</si>
  <si>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</si>
  <si>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</si>
  <si>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</si>
  <si>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</si>
  <si>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</si>
  <si>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</si>
  <si>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</si>
  <si>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</si>
  <si>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</si>
  <si>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</si>
  <si>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</si>
  <si>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</si>
  <si>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</si>
  <si>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</si>
  <si>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</si>
  <si>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</si>
  <si>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</si>
  <si>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</si>
  <si>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</si>
  <si>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</si>
  <si>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</si>
  <si>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</si>
  <si>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</si>
  <si>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</si>
  <si>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</si>
  <si>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</si>
  <si>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</si>
  <si>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</si>
  <si>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</si>
  <si>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</si>
  <si>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</si>
  <si>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</si>
  <si>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</si>
  <si>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</si>
  <si>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</si>
  <si>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</si>
  <si>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</si>
  <si>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</si>
  <si>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</si>
  <si>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</si>
  <si>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</si>
  <si>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</si>
  <si>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</si>
  <si>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</si>
  <si>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</si>
  <si>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</si>
  <si>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</si>
  <si>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</si>
  <si>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</si>
  <si>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</si>
  <si>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</si>
  <si>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</si>
  <si>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</si>
  <si>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</si>
  <si>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</si>
  <si>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</si>
  <si>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</si>
  <si>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</si>
  <si>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</si>
  <si>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</si>
  <si>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</si>
  <si>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</si>
  <si>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</si>
  <si>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</si>
  <si>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</si>
  <si>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</si>
  <si>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</si>
  <si>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</si>
  <si>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</si>
  <si>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</si>
  <si>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</si>
  <si>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</si>
  <si>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</si>
  <si>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</si>
  <si>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</si>
  <si>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</si>
  <si>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</si>
  <si>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</si>
  <si>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</si>
  <si>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</si>
  <si>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</si>
  <si>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</si>
  <si>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</si>
  <si>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</si>
  <si>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</si>
  <si>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</si>
  <si>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</si>
  <si>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</si>
  <si>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</si>
  <si>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</si>
  <si>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</si>
  <si>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</si>
  <si>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</si>
  <si>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</si>
  <si>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</si>
  <si>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</si>
  <si>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</si>
  <si>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</si>
  <si>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</si>
  <si>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</si>
  <si>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</si>
  <si>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</si>
  <si>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</si>
  <si>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</si>
  <si>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</si>
  <si>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</si>
  <si>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</si>
  <si>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</si>
  <si>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</si>
  <si>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</si>
  <si>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</si>
  <si>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</si>
  <si>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</si>
  <si>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</si>
  <si>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</si>
  <si>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</si>
  <si>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</si>
  <si>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</si>
  <si>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</si>
  <si>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</si>
  <si>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</si>
  <si>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</si>
  <si>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</si>
  <si>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</si>
  <si>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</si>
  <si>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</si>
  <si>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</si>
  <si>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</si>
  <si>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</si>
  <si>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</si>
  <si>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</si>
  <si>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</si>
  <si>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</si>
  <si>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</si>
  <si>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</si>
  <si>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</si>
  <si>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</si>
  <si>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</si>
  <si>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</si>
  <si>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</si>
  <si>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</si>
  <si>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</si>
  <si>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</si>
  <si>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</si>
  <si>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</si>
  <si>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</si>
  <si>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</si>
  <si>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</si>
  <si>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</si>
  <si>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</si>
  <si>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</si>
  <si>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</si>
  <si>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</si>
  <si>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</si>
  <si>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</si>
  <si>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</si>
  <si>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</si>
  <si>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</si>
  <si>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</si>
  <si>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</si>
  <si>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</si>
  <si>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</si>
  <si>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</si>
  <si>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</si>
  <si>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</si>
  <si>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</si>
  <si>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</si>
  <si>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</si>
  <si>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</si>
  <si>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</si>
  <si>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</si>
  <si>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</si>
  <si>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</si>
  <si>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</si>
  <si>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</si>
  <si>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</si>
  <si>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</si>
  <si>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</si>
  <si>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</si>
  <si>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</si>
  <si>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</si>
  <si>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</si>
  <si>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</si>
  <si>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</si>
  <si>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</si>
  <si>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</si>
  <si>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</si>
  <si>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</si>
  <si>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</si>
  <si>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</si>
  <si>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</si>
  <si>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</si>
  <si>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</si>
  <si>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</si>
  <si>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</si>
  <si>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</si>
  <si>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</si>
  <si>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</si>
  <si>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</si>
  <si>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</si>
  <si>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</si>
  <si>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</si>
  <si>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</si>
  <si>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</si>
  <si>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</si>
  <si>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</si>
  <si>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</si>
  <si>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</si>
  <si>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</si>
  <si>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</si>
  <si>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</si>
  <si>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</si>
  <si>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</si>
  <si>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</si>
  <si>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</si>
  <si>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</si>
  <si>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</si>
  <si>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</si>
  <si>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</si>
  <si>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</si>
  <si>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</si>
  <si>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</si>
  <si>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</si>
  <si>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</si>
  <si>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</si>
  <si>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</si>
  <si>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</si>
  <si>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</si>
  <si>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</si>
  <si>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</si>
  <si>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</si>
  <si>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</si>
  <si>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</si>
  <si>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</si>
  <si>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</si>
  <si>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</si>
  <si>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</si>
  <si>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</si>
  <si>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</si>
  <si>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</si>
  <si>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</si>
  <si>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</si>
  <si>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</si>
  <si>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</si>
  <si>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</si>
  <si>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</si>
  <si>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</si>
  <si>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</si>
  <si>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</si>
  <si>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</si>
  <si>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</si>
  <si>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</si>
  <si>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</si>
  <si>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</si>
  <si>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</si>
  <si>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</si>
  <si>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</si>
  <si>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</si>
  <si>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</si>
  <si>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</si>
  <si>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</si>
  <si>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</si>
  <si>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</si>
  <si>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</si>
  <si>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</si>
  <si>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</si>
  <si>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</si>
  <si>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</si>
  <si>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</si>
  <si>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</si>
  <si>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</si>
  <si>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</si>
  <si>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</si>
  <si>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</si>
  <si>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</si>
  <si>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</si>
  <si>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</si>
  <si>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</si>
  <si>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</si>
  <si>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</si>
  <si>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</si>
  <si>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</si>
  <si>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</si>
  <si>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</si>
  <si>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</si>
  <si>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</si>
  <si>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</si>
  <si>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</si>
  <si>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</si>
  <si>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</si>
  <si>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</si>
  <si>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</si>
  <si>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</si>
  <si>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</si>
  <si>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</si>
  <si>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</si>
  <si>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</si>
  <si>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</si>
  <si>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</si>
  <si>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</si>
  <si>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</si>
  <si>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</si>
  <si>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</si>
  <si>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</si>
  <si>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</si>
  <si>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</si>
  <si>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</si>
  <si>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</si>
  <si>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</si>
  <si>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</si>
  <si>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</si>
  <si>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</si>
  <si>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</si>
  <si>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</si>
  <si>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</si>
  <si>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</si>
  <si>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</si>
  <si>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</si>
  <si>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</si>
  <si>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</si>
  <si>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</si>
  <si>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</si>
  <si>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</si>
  <si>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</si>
  <si>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</si>
  <si>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</si>
  <si>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</si>
  <si>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</si>
  <si>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</si>
  <si>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</si>
  <si>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</si>
  <si>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</si>
  <si>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</si>
  <si>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</si>
  <si>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</si>
  <si>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</si>
  <si>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</si>
  <si>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</si>
  <si>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</si>
  <si>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</si>
  <si>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</si>
  <si>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</si>
  <si>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</si>
  <si>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</si>
  <si>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</si>
  <si>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</si>
  <si>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</si>
  <si>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</si>
  <si>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</si>
  <si>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</si>
  <si>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</si>
  <si>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</si>
  <si>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</si>
  <si>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</si>
  <si>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</si>
  <si>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</si>
  <si>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</si>
  <si>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</si>
  <si>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</si>
  <si>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</si>
  <si>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</si>
  <si>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</si>
  <si>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</si>
  <si>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</si>
  <si>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</si>
  <si>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</si>
  <si>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</si>
  <si>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</si>
  <si>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</si>
  <si>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</si>
  <si>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</si>
  <si>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</si>
  <si>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</si>
  <si>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</si>
  <si>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</si>
  <si>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</si>
  <si>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</si>
  <si>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</si>
  <si>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</si>
  <si>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</si>
  <si>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</si>
  <si>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</si>
  <si>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</si>
  <si>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</si>
  <si>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</si>
  <si>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</si>
  <si>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</si>
  <si>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</si>
  <si>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</si>
  <si>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</si>
  <si>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</si>
  <si>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</si>
  <si>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</si>
  <si>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</si>
  <si>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</si>
  <si>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</si>
  <si>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</si>
  <si>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</si>
  <si>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</si>
  <si>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</si>
  <si>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</si>
  <si>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</si>
  <si>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</si>
  <si>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</si>
  <si>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</si>
  <si>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</si>
  <si>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</si>
  <si>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</si>
  <si>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</si>
  <si>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</si>
  <si>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</si>
  <si>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</si>
  <si>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</si>
  <si>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</si>
  <si>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</si>
  <si>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</si>
  <si>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</si>
  <si>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</si>
  <si>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</si>
  <si>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</si>
  <si>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</si>
  <si>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</si>
  <si>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</si>
  <si>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</si>
  <si>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</si>
  <si>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</si>
  <si>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</si>
  <si>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</si>
  <si>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</si>
  <si>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</si>
  <si>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</si>
  <si>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</si>
  <si>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</si>
  <si>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</si>
  <si>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</si>
  <si>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</si>
  <si>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</si>
  <si>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</si>
  <si>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</si>
  <si>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</si>
  <si>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</si>
  <si>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</si>
  <si>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</si>
  <si>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</si>
  <si>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</si>
  <si>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</si>
  <si>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</si>
  <si>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</si>
  <si>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</si>
  <si>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</si>
  <si>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</si>
  <si>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</si>
  <si>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</si>
  <si>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</si>
  <si>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</si>
  <si>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</si>
  <si>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</si>
  <si>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</si>
  <si>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</si>
  <si>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</si>
  <si>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</si>
  <si>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</si>
  <si>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</si>
  <si>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</si>
  <si>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</si>
  <si>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</si>
  <si>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</si>
  <si>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</si>
  <si>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</si>
  <si>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</si>
  <si>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</si>
  <si>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</si>
  <si>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</si>
  <si>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</si>
  <si>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</si>
  <si>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</si>
  <si>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</si>
  <si>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</si>
  <si>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</si>
  <si>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</si>
  <si>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</si>
  <si>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</si>
  <si>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</si>
  <si>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</si>
  <si>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</si>
  <si>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</si>
  <si>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</si>
  <si>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</si>
  <si>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</si>
  <si>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</si>
  <si>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</si>
  <si>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</si>
  <si>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</si>
  <si>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</si>
  <si>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</si>
  <si>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</si>
  <si>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</si>
  <si>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</si>
  <si>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</si>
  <si>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</si>
  <si>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</si>
  <si>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</si>
  <si>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</si>
  <si>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</si>
  <si>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</si>
  <si>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</si>
  <si>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</si>
  <si>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</si>
  <si>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</si>
  <si>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</si>
  <si>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</si>
  <si>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</si>
  <si>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</si>
  <si>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</si>
  <si>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</si>
  <si>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</si>
  <si>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</si>
  <si>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</si>
  <si>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</si>
  <si>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</si>
  <si>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</si>
  <si>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</si>
  <si>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</si>
  <si>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</si>
  <si>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</si>
  <si>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</si>
  <si>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</si>
  <si>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</si>
  <si>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</si>
  <si>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</si>
  <si>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</si>
  <si>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</si>
  <si>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</si>
  <si>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</si>
  <si>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</si>
  <si>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</si>
  <si>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</si>
  <si>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</si>
  <si>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</si>
  <si>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</si>
  <si>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</si>
  <si>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</si>
  <si>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</si>
  <si>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</si>
  <si>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</si>
  <si>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</si>
  <si>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</si>
  <si>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</si>
  <si>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</si>
  <si>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</si>
  <si>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</si>
  <si>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</si>
  <si>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</si>
  <si>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</si>
  <si>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</si>
  <si>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</si>
  <si>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</si>
  <si>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</si>
  <si>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</si>
  <si>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</si>
  <si>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</si>
  <si>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</si>
  <si>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</si>
  <si>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</si>
  <si>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</si>
  <si>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</si>
  <si>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</si>
  <si>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</si>
  <si>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</si>
  <si>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</si>
  <si>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</si>
  <si>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</si>
  <si>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</si>
  <si>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</si>
  <si>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</si>
  <si>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</si>
  <si>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</si>
  <si>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</si>
  <si>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</si>
  <si>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</si>
  <si>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</si>
  <si>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</si>
  <si>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</si>
  <si>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</si>
  <si>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</si>
  <si>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</si>
  <si>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</si>
  <si>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</si>
  <si>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</si>
  <si>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</si>
  <si>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</si>
  <si>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</si>
  <si>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</si>
  <si>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</si>
  <si>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</si>
  <si>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</si>
  <si>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</si>
  <si>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</si>
  <si>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</si>
  <si>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</si>
  <si>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</si>
  <si>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</si>
  <si>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</si>
  <si>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</si>
  <si>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</si>
  <si>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</si>
  <si>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</si>
  <si>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</si>
  <si>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</si>
  <si>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</si>
  <si>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</si>
  <si>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</si>
  <si>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</si>
  <si>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</si>
  <si>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</si>
  <si>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</si>
  <si>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</si>
  <si>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</si>
  <si>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</si>
  <si>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</si>
  <si>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</si>
  <si>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</si>
  <si>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</si>
  <si>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</si>
  <si>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</si>
  <si>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</si>
  <si>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</si>
  <si>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</si>
  <si>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</si>
  <si>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</si>
  <si>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</si>
  <si>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</si>
  <si>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</si>
  <si>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</si>
  <si>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</si>
  <si>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</si>
  <si>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</si>
  <si>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</si>
  <si>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</si>
  <si>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</si>
  <si>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</si>
  <si>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</si>
  <si>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</si>
  <si>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</si>
  <si>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</si>
  <si>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</si>
  <si>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</si>
  <si>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</si>
  <si>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</si>
  <si>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</si>
  <si>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</si>
  <si>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</si>
  <si>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</si>
  <si>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</si>
  <si>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</si>
  <si>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</si>
  <si>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</si>
  <si>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</si>
  <si>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</si>
  <si>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</si>
  <si>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</si>
  <si>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</si>
  <si>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</si>
  <si>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</si>
  <si>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</si>
  <si>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</si>
  <si>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</si>
  <si>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</si>
  <si>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</si>
  <si>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</si>
  <si>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</si>
  <si>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</si>
  <si>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</si>
  <si>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</si>
  <si>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</si>
  <si>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</si>
  <si>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</si>
  <si>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</si>
  <si>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</si>
  <si>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</si>
  <si>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</si>
  <si>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</si>
  <si>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</si>
  <si>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</si>
  <si>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</si>
  <si>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</si>
  <si>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</si>
  <si>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</si>
  <si>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</si>
  <si>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</si>
  <si>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</si>
  <si>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</si>
  <si>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</si>
  <si>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</si>
  <si>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</si>
  <si>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</si>
  <si>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</si>
  <si>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</si>
  <si>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</si>
  <si>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</si>
  <si>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</si>
  <si>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</si>
  <si>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</si>
  <si>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</si>
  <si>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</si>
  <si>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</si>
  <si>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</si>
  <si>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</si>
  <si>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</si>
  <si>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</si>
  <si>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</si>
  <si>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</si>
  <si>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</si>
  <si>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</si>
  <si>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</si>
  <si>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</si>
  <si>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</si>
  <si>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</si>
  <si>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</si>
  <si>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</si>
  <si>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</si>
  <si>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</si>
  <si>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</si>
  <si>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</si>
  <si>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</si>
  <si>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</si>
  <si>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</si>
  <si>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</si>
  <si>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</si>
  <si>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</si>
  <si>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</si>
  <si>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</si>
  <si>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</si>
  <si>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</si>
  <si>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</si>
  <si>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</si>
  <si>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</si>
  <si>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</si>
  <si>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</si>
  <si>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</si>
  <si>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</si>
  <si>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</si>
  <si>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</si>
  <si>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</si>
  <si>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</si>
  <si>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</si>
  <si>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</si>
  <si>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</si>
  <si>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</si>
  <si>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</si>
  <si>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</si>
  <si>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</si>
  <si>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</si>
  <si>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</si>
  <si>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</si>
  <si>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</si>
  <si>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</si>
  <si>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</si>
  <si>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</si>
  <si>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</si>
  <si>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</si>
  <si>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</si>
  <si>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</si>
  <si>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</si>
  <si>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</si>
  <si>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</si>
  <si>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</si>
  <si>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</si>
  <si>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</si>
  <si>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</si>
  <si>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</si>
  <si>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</si>
  <si>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</si>
  <si>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</si>
  <si>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</si>
  <si>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</si>
  <si>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</si>
  <si>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</si>
  <si>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</si>
  <si>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</si>
  <si>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</si>
  <si>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</si>
  <si>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</si>
  <si>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</si>
  <si>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</si>
  <si>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</si>
  <si>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</si>
  <si>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</si>
  <si>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</si>
  <si>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</si>
  <si>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</si>
  <si>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</si>
  <si>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</si>
  <si>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</si>
  <si>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</si>
  <si>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</si>
  <si>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</si>
  <si>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</si>
  <si>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</si>
  <si>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</si>
  <si>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</si>
  <si>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</si>
  <si>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</si>
  <si>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</si>
  <si>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</si>
  <si>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</si>
  <si>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</si>
  <si>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</si>
  <si>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</si>
  <si>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</si>
  <si>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</si>
  <si>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</si>
  <si>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</si>
  <si>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</si>
  <si>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</si>
  <si>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</si>
  <si>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</si>
  <si>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</si>
  <si>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</si>
  <si>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</si>
  <si>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</si>
  <si>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</si>
  <si>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</si>
  <si>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</si>
  <si>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</si>
  <si>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</si>
  <si>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</si>
  <si>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</si>
  <si>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</si>
  <si>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</si>
  <si>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</si>
  <si>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</si>
  <si>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</si>
  <si>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</si>
  <si>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</si>
  <si>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</si>
  <si>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</si>
  <si>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</si>
  <si>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</si>
  <si>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</si>
  <si>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</si>
  <si>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</si>
  <si>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</si>
  <si>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</si>
  <si>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</si>
  <si>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</si>
  <si>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</si>
  <si>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</si>
  <si>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</si>
  <si>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</si>
  <si>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</si>
  <si>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</si>
  <si>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</si>
  <si>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</si>
  <si>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</si>
  <si>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</si>
  <si>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</si>
  <si>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</si>
  <si>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</si>
  <si>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</si>
  <si>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</si>
  <si>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</si>
  <si>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</si>
  <si>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</si>
  <si>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</si>
  <si>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</si>
  <si>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</si>
  <si>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</si>
  <si>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</si>
  <si>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</si>
  <si>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</si>
  <si>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</si>
  <si>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</si>
  <si>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</si>
  <si>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</si>
  <si>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</si>
  <si>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</si>
  <si>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</si>
  <si>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</si>
  <si>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</si>
  <si>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</si>
  <si>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</si>
  <si>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</si>
  <si>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</si>
  <si>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</si>
  <si>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</si>
  <si>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</si>
  <si>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</si>
  <si>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</si>
  <si>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</si>
  <si>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</si>
  <si>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</si>
  <si>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</si>
  <si>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</si>
  <si>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</si>
  <si>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</si>
  <si>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</si>
  <si>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</si>
  <si>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</si>
  <si>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</si>
  <si>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</si>
  <si>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</si>
  <si>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</si>
  <si>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</si>
  <si>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</si>
  <si>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</si>
  <si>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</si>
  <si>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</si>
  <si>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</si>
  <si>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</si>
  <si>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</si>
  <si>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</si>
  <si>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</si>
  <si>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</si>
  <si>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</si>
  <si>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</si>
  <si>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</si>
  <si>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</si>
  <si>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</si>
  <si>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</si>
  <si>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</si>
  <si>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</si>
  <si>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</si>
  <si>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</si>
  <si>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</si>
  <si>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</si>
  <si>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</si>
  <si>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</si>
  <si>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</si>
  <si>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</si>
  <si>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</si>
  <si>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</si>
  <si>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</si>
  <si>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</si>
  <si>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</si>
  <si>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</si>
  <si>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</si>
  <si>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</si>
  <si>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</si>
  <si>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</si>
  <si>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</si>
  <si>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</si>
  <si>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</si>
  <si>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</si>
  <si>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</si>
  <si>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</si>
  <si>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</si>
  <si>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</si>
  <si>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</si>
  <si>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</si>
  <si>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</si>
  <si>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</si>
  <si>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</si>
  <si>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</si>
  <si>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</si>
  <si>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</si>
  <si>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</si>
  <si>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</si>
  <si>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</si>
  <si>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</si>
  <si>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</si>
  <si>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</si>
  <si>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</si>
  <si>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</si>
  <si>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</si>
  <si>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</si>
  <si>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</si>
  <si>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</si>
  <si>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</si>
  <si>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</si>
  <si>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</si>
  <si>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</si>
  <si>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</si>
  <si>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</si>
  <si>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</si>
  <si>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</si>
  <si>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</si>
  <si>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</si>
  <si>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</si>
  <si>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</si>
  <si>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</si>
  <si>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</si>
  <si>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</si>
  <si>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</si>
  <si>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</si>
  <si>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</si>
  <si>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</si>
  <si>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</si>
  <si>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</si>
  <si>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</si>
  <si>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</si>
  <si>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</si>
  <si>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</si>
  <si>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</si>
  <si>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</si>
  <si>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</si>
  <si>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</si>
  <si>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</si>
  <si>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</si>
  <si>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</si>
  <si>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</si>
  <si>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</si>
  <si>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</si>
  <si>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</si>
  <si>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</si>
  <si>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</si>
  <si>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</si>
  <si>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</si>
  <si>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</si>
  <si>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</si>
  <si>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</si>
  <si>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</si>
  <si>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</si>
  <si>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</si>
  <si>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</si>
  <si>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</si>
  <si>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</si>
  <si>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</si>
  <si>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</si>
  <si>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</si>
  <si>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</si>
  <si>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</si>
  <si>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</si>
  <si>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</si>
  <si>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</si>
  <si>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</si>
  <si>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</si>
  <si>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</si>
  <si>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</si>
  <si>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</si>
  <si>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</si>
  <si>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</si>
  <si>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</si>
  <si>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</si>
  <si>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</si>
  <si>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</si>
  <si>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</si>
  <si>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</si>
  <si>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</si>
  <si>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</si>
  <si>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</si>
  <si>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</si>
  <si>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</si>
  <si>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</si>
  <si>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</si>
  <si>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</si>
  <si>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</si>
  <si>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</si>
  <si>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</si>
  <si>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</si>
  <si>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</si>
  <si>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</si>
  <si>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</si>
  <si>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</si>
  <si>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</si>
  <si>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</si>
  <si>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</si>
  <si>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</si>
  <si>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</si>
  <si>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</si>
  <si>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</si>
  <si>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</si>
  <si>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</si>
  <si>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</si>
  <si>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</si>
  <si>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</si>
  <si>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</si>
  <si>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</si>
  <si>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</si>
  <si>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</si>
  <si>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</si>
  <si>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</si>
  <si>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</si>
  <si>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</si>
  <si>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</si>
  <si>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</si>
  <si>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</si>
  <si>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</si>
  <si>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</si>
  <si>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</si>
  <si>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</si>
  <si>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</si>
  <si>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</si>
  <si>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</si>
  <si>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</si>
  <si>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</si>
  <si>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 xml:space="preserve">Parent Category </t>
  </si>
  <si>
    <t>(blank)</t>
  </si>
  <si>
    <t>Date Created Conversion</t>
  </si>
  <si>
    <t>Date Ended Conversation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</si>
  <si>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</si>
  <si>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</si>
  <si>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</si>
  <si>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</si>
  <si>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</si>
  <si>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</si>
  <si>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</si>
  <si>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</si>
  <si>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</si>
  <si>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</si>
  <si>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</si>
  <si>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</si>
  <si>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</si>
  <si>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</si>
  <si>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</si>
  <si>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</si>
  <si>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</si>
  <si>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</si>
  <si>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</si>
  <si>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</si>
  <si>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</si>
  <si>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Median Pledge</t>
  </si>
  <si>
    <t>Mean Pledge</t>
  </si>
  <si>
    <t>UpperQuartile of Goal</t>
  </si>
  <si>
    <t>Lower Quartile of Goal</t>
  </si>
  <si>
    <t>IQR of Goal</t>
  </si>
  <si>
    <t>Standard Deviation of  Pledge</t>
  </si>
  <si>
    <t>UpperQuartile of Pledge</t>
  </si>
  <si>
    <t>Lower Quartile of Pledge</t>
  </si>
  <si>
    <t>IQR of Pledge</t>
  </si>
  <si>
    <t>Standard Deviation of Goal</t>
  </si>
  <si>
    <t>Less Than 1000</t>
  </si>
  <si>
    <t>1000 to 4999</t>
  </si>
  <si>
    <t>5000 to 9999</t>
  </si>
  <si>
    <t>10000 to 14999</t>
  </si>
  <si>
    <t>15000 to 19999</t>
  </si>
  <si>
    <t>20000 to24999</t>
  </si>
  <si>
    <t>25000 to29999</t>
  </si>
  <si>
    <t>30000 to 34999</t>
  </si>
  <si>
    <t>35000 to39999</t>
  </si>
  <si>
    <t>40000 to 44999</t>
  </si>
  <si>
    <t>45000 to 49999</t>
  </si>
  <si>
    <t>Greater than 50000</t>
  </si>
  <si>
    <t>Sum of Percentage Successful</t>
  </si>
  <si>
    <t xml:space="preserve">Sum of percentage Failed </t>
  </si>
  <si>
    <t>Sum of Percentage Canceled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</si>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</sst>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7-5B4A-BEDE-B9E6F46735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07-5B4A-BEDE-B9E6F46735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07-5B4A-BEDE-B9E6F46735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07-5B4A-BEDE-B9E6F4673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2497040"/>
        <c:axId val="234418608"/>
      </c:barChart>
      <c:catAx>
        <c:axId val="35249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418608"/>
        <c:crosses val="autoZero"/>
        <c:auto val="1"/>
        <c:lblAlgn val="ctr"/>
        <c:lblOffset val="100"/>
        <c:noMultiLvlLbl val="0"/>
      </c:catAx>
      <c:valAx>
        <c:axId val="2344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9B-C34C-8FEF-CBE1DF59BF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9B-C34C-8FEF-CBE1DF59BF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9B-C34C-8FEF-CBE1DF59BFD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39B-C34C-8FEF-CBE1DF59BFDB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11-339B-C34C-8FEF-CBE1DF59B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8759136"/>
        <c:axId val="298792944"/>
      </c:barChart>
      <c:catAx>
        <c:axId val="29875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92944"/>
        <c:crosses val="autoZero"/>
        <c:auto val="1"/>
        <c:lblAlgn val="ctr"/>
        <c:lblOffset val="100"/>
        <c:noMultiLvlLbl val="0"/>
      </c:catAx>
      <c:valAx>
        <c:axId val="29879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75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[Kickstarter.xlsx]Theater Outcomes byLaunch Date!PivotTable21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Theater Outcome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3F-7B4C-A3C4-970ED2BE19F3}"/>
            </c:ext>
          </c:extLst>
        </c:ser>
        <c:ser>
          <c:idx val="1"/>
          <c:order val="1"/>
          <c:tx>
            <c:strRef>
              <c:f>'Theater Outcomes byLaunch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79-BC4C-867F-1955A8067F8D}"/>
            </c:ext>
          </c:extLst>
        </c:ser>
        <c:ser>
          <c:idx val="2"/>
          <c:order val="2"/>
          <c:tx>
            <c:strRef>
              <c:f>'Theater Outcomes byLaunch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A79-BC4C-867F-1955A8067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86816"/>
        <c:axId val="355853232"/>
      </c:lineChart>
      <c:catAx>
        <c:axId val="8358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53232"/>
        <c:crosses val="autoZero"/>
        <c:auto val="1"/>
        <c:lblAlgn val="ctr"/>
        <c:lblOffset val="100"/>
        <c:noMultiLvlLbl val="0"/>
      </c:catAx>
      <c:valAx>
        <c:axId val="3558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8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Goals!PivotTable4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679448818897638"/>
          <c:y val="8.9277233202992468E-2"/>
          <c:w val="0.7882110236220472"/>
          <c:h val="0.8430428339314728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02-6A41-8E1E-3F2DF02F7824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02-6A41-8E1E-3F2DF02F7824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2-6A41-8E1E-3F2DF02F7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89119"/>
        <c:axId val="511876175"/>
      </c:lineChart>
      <c:catAx>
        <c:axId val="5118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76175"/>
        <c:crosses val="autoZero"/>
        <c:auto val="1"/>
        <c:lblAlgn val="ctr"/>
        <c:lblOffset val="100"/>
        <c:noMultiLvlLbl val="0"/>
      </c:catAx>
      <c:valAx>
        <c:axId val="51187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6</xdr:row>
      <xdr:rowOff>127000</xdr:rowOff>
    </xdr:from>
    <xdr:to>
      <xdr:col>14</xdr:col>
      <xdr:colOff>38100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C4F7BA-E300-3D47-91F1-BFD1B7CA7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787400</xdr:colOff>
      <xdr:row>19</xdr:row>
      <xdr:rowOff>139700</xdr:rowOff>
    </xdr:from>
    <xdr:to>
      <xdr:col>14</xdr:col>
      <xdr:colOff>673100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42363-93E8-1E46-8593-DB260F89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12700</xdr:rowOff>
    </xdr:from>
    <xdr:to>
      <xdr:col>11</xdr:col>
      <xdr:colOff>279400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3E26C7-28F7-4840-8EE5-FB4F9D298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50800</xdr:rowOff>
    </xdr:from>
    <xdr:to>
      <xdr:col>7</xdr:col>
      <xdr:colOff>889000</xdr:colOff>
      <xdr:row>47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D0B95-E433-4A4A-BAED-3809A03EA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Edinburgh Research"/>
      <sheetName val="Chart1"/>
      <sheetName val="Kickcstarter"/>
      <sheetName val="Successful US Kickstarter"/>
      <sheetName val="Failed US Kickstarters"/>
      <sheetName val="Descriptive Statistics"/>
      <sheetName val="Kickcstarter2"/>
      <sheetName val=""/>
      <sheetName val="Kickstarter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2.927759837963" createdVersion="6" refreshedVersion="6" minRefreshableVersion="3" recordCount="4114" xr:uid="{C712BCF7-0B4C-AF4C-998D-E23872DFAA55}">
  <cacheSource type="worksheet">
    <worksheetSource ref="A1:R4115" sheet="Kickc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2.934888888885" createdVersion="6" refreshedVersion="6" minRefreshableVersion="3" recordCount="4115" xr:uid="{944806FE-BE0F-E74A-9DBF-CFE80E502B66}">
  <cacheSource type="worksheet">
    <worksheetSource ref="A1:R1048576" sheet="Kickc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2.950032870373" createdVersion="6" refreshedVersion="6" minRefreshableVersion="3" recordCount="4115" xr:uid="{AC8EE5EF-A6E1-1845-86D5-00F4D8737DC8}">
  <cacheSource type="worksheet">
    <worksheetSource ref="A1:U1048576" sheet="Kickc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4.511543865738" createdVersion="6" refreshedVersion="6" minRefreshableVersion="3" recordCount="13" xr:uid="{478A3227-83E2-6546-9F5B-84D3C983B8D2}">
  <cacheSource type="worksheet">
    <worksheetSource ref="A1:H1048576" sheet="Outcome based on goal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24999"/>
        <s v="25000 to29999"/>
        <s v="30000 to 34999"/>
        <s v="35000 to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 count="12">
        <n v="141"/>
        <n v="388"/>
        <n v="93"/>
        <n v="39"/>
        <n v="12"/>
        <n v="9"/>
        <n v="1"/>
        <n v="3"/>
        <n v="4"/>
        <n v="2"/>
        <n v="0"/>
        <m/>
      </sharedItems>
    </cacheField>
    <cacheField name="Number Failed" numFmtId="0">
      <sharedItems containsString="0" containsBlank="1" containsNumber="1" containsInteger="1" minValue="1" maxValue="146" count="12">
        <n v="45"/>
        <n v="146"/>
        <n v="76"/>
        <n v="33"/>
        <n v="12"/>
        <n v="11"/>
        <n v="4"/>
        <n v="8"/>
        <n v="2"/>
        <n v="1"/>
        <n v="10"/>
        <m/>
      </sharedItems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containsInteger="1" minValue="0" maxValue="76" count="12">
        <n v="76"/>
        <n v="73"/>
        <n v="55"/>
        <n v="54"/>
        <n v="50"/>
        <n v="45"/>
        <n v="20"/>
        <n v="27"/>
        <n v="67"/>
        <n v="0"/>
        <n v="17"/>
        <m/>
      </sharedItems>
    </cacheField>
    <cacheField name="percentage Failed " numFmtId="0">
      <sharedItems containsString="0" containsBlank="1" containsNumber="1" containsInteger="1" minValue="24" maxValue="100" count="12">
        <n v="24"/>
        <n v="27"/>
        <n v="45"/>
        <n v="46"/>
        <n v="50"/>
        <n v="55"/>
        <n v="80"/>
        <n v="73"/>
        <n v="33"/>
        <n v="100"/>
        <n v="83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n v="0"/>
    <n v="186"/>
    <x v="0"/>
    <x v="0"/>
    <x v="0"/>
  </r>
  <r>
    <x v="1"/>
    <x v="1"/>
    <x v="1"/>
    <n v="0"/>
    <n v="534"/>
    <x v="1"/>
    <x v="1"/>
    <x v="0"/>
  </r>
  <r>
    <x v="2"/>
    <x v="2"/>
    <x v="2"/>
    <n v="0"/>
    <n v="169"/>
    <x v="2"/>
    <x v="2"/>
    <x v="0"/>
  </r>
  <r>
    <x v="3"/>
    <x v="3"/>
    <x v="3"/>
    <n v="0"/>
    <n v="72"/>
    <x v="3"/>
    <x v="3"/>
    <x v="0"/>
  </r>
  <r>
    <x v="4"/>
    <x v="4"/>
    <x v="4"/>
    <n v="0"/>
    <n v="24"/>
    <x v="4"/>
    <x v="4"/>
    <x v="0"/>
  </r>
  <r>
    <x v="5"/>
    <x v="5"/>
    <x v="5"/>
    <n v="0"/>
    <n v="20"/>
    <x v="5"/>
    <x v="5"/>
    <x v="0"/>
  </r>
  <r>
    <x v="6"/>
    <x v="6"/>
    <x v="6"/>
    <n v="0"/>
    <n v="5"/>
    <x v="6"/>
    <x v="6"/>
    <x v="0"/>
  </r>
  <r>
    <x v="7"/>
    <x v="7"/>
    <x v="7"/>
    <n v="0"/>
    <n v="11"/>
    <x v="7"/>
    <x v="7"/>
    <x v="0"/>
  </r>
  <r>
    <x v="8"/>
    <x v="8"/>
    <x v="8"/>
    <n v="0"/>
    <n v="6"/>
    <x v="8"/>
    <x v="8"/>
    <x v="0"/>
  </r>
  <r>
    <x v="9"/>
    <x v="9"/>
    <x v="9"/>
    <n v="0"/>
    <n v="3"/>
    <x v="8"/>
    <x v="8"/>
    <x v="0"/>
  </r>
  <r>
    <x v="10"/>
    <x v="10"/>
    <x v="9"/>
    <n v="0"/>
    <n v="1"/>
    <x v="9"/>
    <x v="9"/>
    <x v="0"/>
  </r>
  <r>
    <x v="11"/>
    <x v="9"/>
    <x v="10"/>
    <n v="0"/>
    <n v="12"/>
    <x v="10"/>
    <x v="10"/>
    <x v="0"/>
  </r>
  <r>
    <x v="12"/>
    <x v="11"/>
    <x v="11"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C90CF-13A9-0142-B014-0E658D522C68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80BE9-1312-AF4B-A7D6-A46E34EFB870}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D3AD2-2747-724E-AD3A-72F9732D9C74}" name="PivotTable2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T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27DE9-AF26-5D44-9D34-31C09F8A718B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4">
        <item h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6"/>
        <item x="9"/>
        <item x="7"/>
        <item x="8"/>
        <item x="5"/>
        <item x="4"/>
        <item x="3"/>
        <item x="2"/>
        <item x="0"/>
        <item x="1"/>
        <item x="11"/>
        <item t="default"/>
      </items>
    </pivotField>
    <pivotField showAll="0">
      <items count="13">
        <item x="9"/>
        <item x="8"/>
        <item x="6"/>
        <item x="7"/>
        <item x="10"/>
        <item x="5"/>
        <item x="4"/>
        <item x="3"/>
        <item x="0"/>
        <item x="2"/>
        <item x="1"/>
        <item x="11"/>
        <item t="default"/>
      </items>
    </pivotField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Canceled" fld="7" baseField="0" baseItem="0"/>
    <dataField name="Sum of percentage Failed " fld="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2130" zoomScale="95" zoomScaleNormal="95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8" max="18" width="8.83203125" customWidth="1"/>
    <col min="19" max="19" width="18.6640625" customWidth="1"/>
    <col min="20" max="20" width="18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8308</v>
      </c>
      <c r="S1" s="1" t="s">
        <v>8366</v>
      </c>
      <c r="T1" s="1" t="s">
        <v>8367</v>
      </c>
      <c r="U1" s="1" t="s">
        <v>8368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4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4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4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4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4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4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4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4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4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4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4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4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4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4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4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4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4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4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4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4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4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4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4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4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4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4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4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4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4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4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4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4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4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4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4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4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4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4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4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4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4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4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4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4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4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4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4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4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4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4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4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4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4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4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4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4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4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4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4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4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4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4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4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4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4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4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4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4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4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4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4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4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4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4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4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4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4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4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4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4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4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4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4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4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4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4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4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4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4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4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4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4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4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4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4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4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4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4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4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4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4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4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4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4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4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4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4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4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4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4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4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4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4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4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4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4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4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4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4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4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4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4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4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4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4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4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4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4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4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4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4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4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4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4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4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4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4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4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4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4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4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4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4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4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4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4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4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4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4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4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4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4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4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4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4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4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4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4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4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4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4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4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4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4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4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4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4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4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4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4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4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4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4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4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4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4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4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4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4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4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4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4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4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4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4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4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4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4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4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4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4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4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4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4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4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4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4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4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4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4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4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4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4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4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4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4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4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4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4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4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4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4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4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4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4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4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4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4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4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4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4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4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4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4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4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4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4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4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4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4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4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4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4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4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4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4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4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4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4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4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4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4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4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4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4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4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4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4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4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4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4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4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4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4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4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4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4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4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4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4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4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4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4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4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4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4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4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4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4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4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4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4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4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4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4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4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4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4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4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4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4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4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4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4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4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4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4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4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4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4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4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4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4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4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4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4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4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4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4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4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4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4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4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4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4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4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4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4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4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4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4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4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4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4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4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4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4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4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4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4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4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4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4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4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4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4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4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4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4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4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4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4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4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4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4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4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4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4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4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4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4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4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4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4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4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4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4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4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4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4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4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4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4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4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4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4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4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4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4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4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4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4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4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4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4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4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4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4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4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4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4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4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4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4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4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4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4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4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4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4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4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4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4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4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4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4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4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4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4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4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4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4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4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4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4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4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4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4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4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4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4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4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4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4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4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4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4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4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4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4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4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4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4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4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4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4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4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4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4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4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4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4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4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4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4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4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4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4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4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4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4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4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4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4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4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4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4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4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4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4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4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4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4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4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4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4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4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4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4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4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4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4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4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4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4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4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4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4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4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4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4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4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4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4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4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4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4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4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4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4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4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4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4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4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4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4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4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4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4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4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4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4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4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4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4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4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4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4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4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4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4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4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4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4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4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4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4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4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4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4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4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4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4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4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4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4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4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4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4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4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4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4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4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4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4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4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4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4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4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4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4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4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4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4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4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4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4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4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4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4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4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4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4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4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4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4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4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4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4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4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4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4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4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4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4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4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4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4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4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4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4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4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4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4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4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4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4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4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4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4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4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4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4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4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4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4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4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4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4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4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4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4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4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4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4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4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4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4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4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4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4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4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4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4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4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4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4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4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4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4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4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4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4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4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4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4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4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4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4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4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4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4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4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4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4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4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4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4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4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4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4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4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4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4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4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4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4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4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4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4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4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4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4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4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4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4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4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4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4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4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4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4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4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4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4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4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4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4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4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4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4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4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4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4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4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4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4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4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4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4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4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4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4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4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4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4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4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4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4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4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4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4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4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4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4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4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4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4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4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4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4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4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4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4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4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4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4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4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4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4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4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4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4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4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4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4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4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4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4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4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4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4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4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4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4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4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4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4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4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4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4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4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4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4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4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4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4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4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4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4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4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4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4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4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4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4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4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4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4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4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4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4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4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4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4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4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4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4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4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4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4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4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4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4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4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4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4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4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4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4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4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4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4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4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4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4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4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4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4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4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4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4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4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4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4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4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4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4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4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4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4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4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4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4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4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4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4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4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4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4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4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4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4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4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4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4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4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4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4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4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4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4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4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4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4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4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4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4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4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4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4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4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4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4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4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4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4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4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4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4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4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4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4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4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4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4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4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4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4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4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4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4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4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4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4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4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4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4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4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4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4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4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4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4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4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4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4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4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4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4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4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4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4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4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4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4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4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4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4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4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4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4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4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4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4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4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4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4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4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4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4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4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4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4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4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4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4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4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4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4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4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4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4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4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4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4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4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4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4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4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4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4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4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4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4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4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4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4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4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4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4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4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4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4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4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4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4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4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4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4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4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4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4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4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4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4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4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4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4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4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4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4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4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4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4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4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4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4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4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4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4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4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4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4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4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4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4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4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4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4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4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4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4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4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4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4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4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4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4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4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4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4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4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4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4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4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4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4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4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4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4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4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4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4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4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4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4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4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4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4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4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4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4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4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4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4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4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4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4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4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4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4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4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4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4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4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4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4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4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4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4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4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4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4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4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4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4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4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4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4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4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4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4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4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4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4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4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4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4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4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4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4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4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4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4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4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4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4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4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4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4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4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4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4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4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4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4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4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4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4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4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4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4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4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4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4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4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4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4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4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4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4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4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4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4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4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4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4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4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4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4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4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4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4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4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4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4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4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4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4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4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4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4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4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4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4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4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4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4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4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4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4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4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4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4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4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4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4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4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4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4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4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4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4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4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4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4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4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4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4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4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4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4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4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4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4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4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4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4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4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4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4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4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4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4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4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4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4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4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4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4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4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4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4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4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4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4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4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4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4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4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4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4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4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4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4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4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4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4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4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4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4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4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4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4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4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4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4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4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4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4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4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4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4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4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4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4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4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4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4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4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4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4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4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4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4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4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4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4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4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4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4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4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4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4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4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4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4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4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4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4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4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4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4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4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4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4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4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4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4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4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4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4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4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4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4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4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4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4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4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4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4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4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4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4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4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4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4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4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4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4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4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4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4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4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4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4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4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4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4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4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4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4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4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4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4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4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4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4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4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4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4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4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4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4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4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4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4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4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4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4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4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4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4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4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4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4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4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4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4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4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4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4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4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4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4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4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4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4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4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4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4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4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4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4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4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4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4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4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4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4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4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4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4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4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4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4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4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4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4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4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4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4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4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4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4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4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4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4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4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4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4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4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4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4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4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4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4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4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4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4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4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4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4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4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4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4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4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4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4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4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4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4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4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4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4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4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4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4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4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4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4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4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4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4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4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4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4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4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4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4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4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4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4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4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4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4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4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4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4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4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4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4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4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4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4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4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4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4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4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4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4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4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4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4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4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4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4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4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4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4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4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4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4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4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4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4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4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4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4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4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4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4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4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4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4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4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4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4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4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4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4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4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4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4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4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4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4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4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4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4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4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4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4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4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4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4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4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4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4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4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4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4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4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4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4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4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4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4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4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4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4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4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4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4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4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4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4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4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4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4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4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4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4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4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4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4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4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4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4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4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4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4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4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4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4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4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4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4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4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4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4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4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4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4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4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4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4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4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4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4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4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4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4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4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4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4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4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4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4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4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4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4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4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4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4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4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4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4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4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4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4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4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4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4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4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4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4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4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4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4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4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4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4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4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4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4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4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4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4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4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4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4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4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4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4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4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4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4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4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4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4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4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4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4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4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4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4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4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4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4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4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4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4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4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4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4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4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4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4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4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4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4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4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4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4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4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4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4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4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4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4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4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4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4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4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4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4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4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4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4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4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4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4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4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4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4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4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4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4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4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4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4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4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4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4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4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4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4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4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4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4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4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4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4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4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4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4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4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4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4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4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4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4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4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4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4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4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4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4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4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4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4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4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4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4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4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4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4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4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4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4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4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4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4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4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4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4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4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4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4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4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4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4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4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4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4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4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4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4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4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4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4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4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4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4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4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4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4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4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4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4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4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4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4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4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4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4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4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4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4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4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4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4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4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4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4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4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4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4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4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4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4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4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4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4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4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4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4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4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4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4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4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4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4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4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4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4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4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4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4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4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4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4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4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4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4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4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4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4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4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4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4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4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4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4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4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4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4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4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4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4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4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4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4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4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4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4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4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4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4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4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4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4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4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4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4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4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4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4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4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4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4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4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4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4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4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4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4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4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4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4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4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4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4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4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4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4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4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4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4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4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4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4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4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4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4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4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4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4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4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4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4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4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4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4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4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4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4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4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4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4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4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4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4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4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4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4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4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4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4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4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4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4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4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4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4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4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4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4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4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4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4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4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4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4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4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4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4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4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4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4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4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4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4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4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4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4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4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4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4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4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4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4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4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4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4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4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4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4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4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4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4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4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4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4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4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4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4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4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4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4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4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4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4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4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4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4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4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4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4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4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4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4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4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4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4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4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4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4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4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4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4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4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4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4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4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4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4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4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4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4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4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4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4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4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4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4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4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4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4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4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4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4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4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4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4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4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4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4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4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4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4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4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4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4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4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4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4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4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4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4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4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4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4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4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4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4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4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4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4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4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4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4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4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4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4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4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4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4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4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4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4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4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4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4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4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4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4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4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4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4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4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4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4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4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4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4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4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4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4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4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4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4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4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4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4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4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4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4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4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4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4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4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4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4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4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4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4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4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4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4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4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4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4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4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4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4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4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4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4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4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4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4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4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4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4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4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4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4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4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4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4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4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4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4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4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4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4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4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4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4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4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4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4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4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4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4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4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4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4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4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4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4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4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4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4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4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4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4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4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4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4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4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4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4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4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4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4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4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4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4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4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4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4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4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4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4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4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4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4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4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4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4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4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4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4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4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4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4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4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4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4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4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4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4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4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4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4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4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4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4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4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4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4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4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4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4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4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4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4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4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4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4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4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4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4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4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4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4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4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4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4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4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4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4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4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4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4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4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4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4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4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4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4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4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4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4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4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4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4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4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4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4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4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4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4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4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4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4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4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4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4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4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4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4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4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4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4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4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4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4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4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4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4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4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4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4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4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4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4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4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4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4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4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4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4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4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4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4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4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4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4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4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4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4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4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4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4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4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4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4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4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4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4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4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4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4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4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4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4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4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4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4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4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4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4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4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4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4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4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4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4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4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4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4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4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4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4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4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4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4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4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4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4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4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4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4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4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4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4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4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4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4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4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4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4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4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4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4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4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4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4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4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4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4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4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4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4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4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4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4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4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4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4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4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4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4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4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4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4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4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4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4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4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4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4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4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4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4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4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4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4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4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4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4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4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4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4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4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4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4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4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4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4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4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4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4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4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4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4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4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4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4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4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4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4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4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4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4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4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4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4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4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4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4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4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4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4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4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4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4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4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4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4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4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4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4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4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4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4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4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4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4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4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4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4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4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4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4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4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4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4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4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4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4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4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4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4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4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4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4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4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4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4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4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4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4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4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4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4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4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4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4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4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4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4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4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4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4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4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4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4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4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4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4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4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4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4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4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4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4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4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4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4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4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4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4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4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4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4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4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4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4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4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4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4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4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4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4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4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4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4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4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4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4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4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4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4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4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4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4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4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4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4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4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4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4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4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4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4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4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4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4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4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4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4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4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4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4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4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4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4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4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4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4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4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4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4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4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4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4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4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4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4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4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4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4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4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4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4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4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4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4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4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4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4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4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4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4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4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4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4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4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4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4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4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4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4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4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4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4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4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4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4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4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4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4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4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4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4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4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4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4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4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4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4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4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4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4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4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4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4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4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4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4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4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4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4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4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4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4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4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4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4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4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4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4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4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4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4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4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4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4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4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4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4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4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4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4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4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4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4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4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4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4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4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4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4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4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4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4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4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4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4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4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4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4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4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4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4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4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4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4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4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4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4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4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4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4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4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4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4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4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4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4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4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4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4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4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4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4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4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4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4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4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4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4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4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4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4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4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4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4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4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4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4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4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4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4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4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4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4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4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4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4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4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4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4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4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4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4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4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4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4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4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4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4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4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4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4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4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4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4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4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4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4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4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4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4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4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4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4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4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4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4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4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4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4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4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4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4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4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4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4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4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4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4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4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4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4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4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4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4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4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4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4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4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4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4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4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4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4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4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4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4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4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4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4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4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4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4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4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4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4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4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4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4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4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4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4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4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4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4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4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4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4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4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4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4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4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4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4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4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4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4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4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4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4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4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4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4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4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4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4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4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4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4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4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4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4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4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4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4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4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4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4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4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4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4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4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4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4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4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4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4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4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4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4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4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4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4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4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4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4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4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4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4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4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4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4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4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4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4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4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4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4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4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4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4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4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4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4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4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4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4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4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4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4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4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4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4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4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4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4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4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4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4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4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4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4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4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4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4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4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4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4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4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4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4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4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4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4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4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4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4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4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4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4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4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4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4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4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4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4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4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4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4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4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4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4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4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4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4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4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4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4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4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4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4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4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4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4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4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4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4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4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4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4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4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4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4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4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4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4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4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4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4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4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4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4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4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4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4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4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4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4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4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4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4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4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4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4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4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4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4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4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4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4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4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4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4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4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4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4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4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4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4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4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4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4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4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4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4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4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4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4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4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4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4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4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4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4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4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4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4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4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4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4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4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4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4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4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4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4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4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4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4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4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4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4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4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4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4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4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4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4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4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4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4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4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4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4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4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4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4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4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4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4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4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4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4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4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4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4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4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4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4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4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4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4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4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4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4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4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4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4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4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4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4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4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4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4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4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4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4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4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4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4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4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4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4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4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4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4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4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4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4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4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4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4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4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4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4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4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4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4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4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4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4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4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4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4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4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4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4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4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4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4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4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4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4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4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4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4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4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4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4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4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4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4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4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4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4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4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4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4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4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4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4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4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4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4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4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4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4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4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4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4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4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4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4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4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4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4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4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4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4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4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4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4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4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4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4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4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4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4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4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4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4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4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4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4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4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4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4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4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4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4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4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4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4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4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4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4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4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4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4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4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4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4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4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4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4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4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4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4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4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4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4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4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4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4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4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4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4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4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4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4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4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4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4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4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4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4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4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4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4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4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4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4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4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4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4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4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4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4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4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4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4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4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4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4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4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4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4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4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4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4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4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4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4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4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4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4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4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4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4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4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4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4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4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4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4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4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4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4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4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4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4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4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4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4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4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4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4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4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4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4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4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4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4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4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4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4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4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4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4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4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4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4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4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4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4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4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4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4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4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4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4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4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4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4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4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4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4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4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4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4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4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4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4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4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4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4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4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4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4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4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4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4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4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4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4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4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4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4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4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4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4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4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4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4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4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4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4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4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4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4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4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4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4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4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4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4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4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4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4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4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4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4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4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4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4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4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4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4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4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4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4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4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4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4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4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4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4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4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4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4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4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4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4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4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4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4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4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4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4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4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4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4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4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4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4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4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4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4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4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4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4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4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4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4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4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4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4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4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4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4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4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4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4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4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4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4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4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4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4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4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4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4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4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4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4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4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4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4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4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4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4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4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4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4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4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4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4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4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4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4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4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4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4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4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4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4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4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4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4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4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4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4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4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4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4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4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4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4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4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4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4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4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4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4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4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4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4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4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4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4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4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4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4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4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4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4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4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4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4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4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4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4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4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4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4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4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4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4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4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4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4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4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4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4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4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4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4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4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4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4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4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4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4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4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4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4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4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4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4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4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4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4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4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4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4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4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4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4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4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4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4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4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4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4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4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4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4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4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4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4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4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4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4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4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4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4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4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4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4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4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4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4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4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4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4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4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4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4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4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4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4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4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4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4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4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4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4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4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4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4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4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4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4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4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4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4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4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4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4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4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4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4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4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4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4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4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4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4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4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4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4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4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4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4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4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4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4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4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4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4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4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4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4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4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4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4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4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4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4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4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4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4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4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4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4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4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4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4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4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4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4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4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4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4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4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4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4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4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4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4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4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4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4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4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4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4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4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4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4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4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4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4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4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4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4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4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4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4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4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4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4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4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4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4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4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4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4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4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4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4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4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4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4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4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4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4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4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4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4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4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4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4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4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4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4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4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4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4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4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4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4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4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4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4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4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4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4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4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4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4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4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4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4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4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4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4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4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4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4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4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4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4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4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4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4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4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4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4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4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4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4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4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4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4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4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4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4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4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4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4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4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4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4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4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4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4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4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4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4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4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4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4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4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4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4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4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4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4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4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4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4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4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4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4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4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4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4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4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4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4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4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4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4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4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4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4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4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4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4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4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4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4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4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4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4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4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4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4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4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4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4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4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4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4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4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4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4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4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4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4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4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4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4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4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4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4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4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4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4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4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4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4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4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4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4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4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4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4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4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4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4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4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4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4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4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4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4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4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4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4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4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4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4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4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4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4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4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4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4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4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4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4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4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4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4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4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4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4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4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4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4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4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4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4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4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4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4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4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4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4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4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4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4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4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4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4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4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4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4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4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4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4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4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4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4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4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4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4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4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4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4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4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4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4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4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4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4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4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4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4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4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4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4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4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4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4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4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4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4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4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4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4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4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4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4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4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4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4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4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4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4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4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4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4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4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4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4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4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4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4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4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4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4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4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4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4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4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4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4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4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4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4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4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4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4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4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4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4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4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4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4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4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4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4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4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4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4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4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4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4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4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4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4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4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4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4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4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4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4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4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4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4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4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4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4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4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4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4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4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4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4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4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4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4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4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4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4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4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4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4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4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4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4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4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4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4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4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4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4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4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4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4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4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4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4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4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4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4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4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4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4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4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4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4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4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4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4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4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4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4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4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4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4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4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4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4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4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4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4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4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4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4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4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4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4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4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4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4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4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4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4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4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4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4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4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4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4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4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4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4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4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4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4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4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4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4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4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4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4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4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4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4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4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4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4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4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4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4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4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4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4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4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4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4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4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4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4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4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4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4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4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4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4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4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4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4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4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4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4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4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4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4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4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4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4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4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4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4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4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4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4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4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4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4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4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4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4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4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4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4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4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4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4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4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4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4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4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4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4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4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4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4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4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4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4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4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4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4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4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4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4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4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4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4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4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4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4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4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4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4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4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4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4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4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4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4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4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4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4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4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4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4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4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4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4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4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4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4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4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4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4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4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4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4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4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4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4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4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4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4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4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4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4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4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4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4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4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4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4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4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4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4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4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4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4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4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4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4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4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4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4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4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4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4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4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4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4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4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4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4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4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4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4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4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4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4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4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4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4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4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4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4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4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4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4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4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4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4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4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4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4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4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4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4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4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4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4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4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4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4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4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4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4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4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4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4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4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4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4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4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4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4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4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4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4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4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4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4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4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4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4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4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4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4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4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4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4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4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4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4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4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4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4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4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4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4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4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4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4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4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4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4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4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4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4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4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4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4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4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4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4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4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4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4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4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4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4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4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4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4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4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4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4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4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4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4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4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4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4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4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4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4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4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4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4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4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4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4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4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4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4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4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4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4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4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4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4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4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4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4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4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4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4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4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4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4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4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4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4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4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4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4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4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4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4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4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4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4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4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4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4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4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4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4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4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4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4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4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4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4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4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4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4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4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4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4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4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4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4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4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4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4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4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4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4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4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4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4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4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4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4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4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4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4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4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4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4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4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4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4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4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4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4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4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4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4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4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4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4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4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4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4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4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4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4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4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4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4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4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4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4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4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4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4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4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4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4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4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4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4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F732AD69-15F6-AD48-AC8C-2B358AD8BE1F}"/>
  <conditionalFormatting sqref="O1:O1048576 P1 R1:U1">
    <cfRule type="colorScale" priority="5">
      <colorScale>
        <cfvo type="min"/>
        <cfvo type="max"/>
        <color rgb="FFFF0000"/>
        <color theme="4"/>
      </colorScale>
    </cfRule>
  </conditionalFormatting>
  <conditionalFormatting sqref="F1:F1048576">
    <cfRule type="containsText" dxfId="3" priority="1" operator="containsText" text="Failed">
      <formula>NOT(ISERROR(SEARCH("Failed",F1)))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5F329-B18D-0F4A-9906-CC0943B272BA}">
  <dimension ref="A1:F14"/>
  <sheetViews>
    <sheetView workbookViewId="0">
      <selection activeCell="O21" sqref="O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8362</v>
      </c>
    </row>
    <row r="3" spans="1:6" x14ac:dyDescent="0.2">
      <c r="A3" s="12" t="s">
        <v>8359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392B2-2338-C94F-8889-2BB62B1D7A81}">
  <dimension ref="A1:G48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8364</v>
      </c>
      <c r="B1" t="s">
        <v>8362</v>
      </c>
    </row>
    <row r="2" spans="1:7" x14ac:dyDescent="0.2">
      <c r="A2" s="12" t="s">
        <v>8222</v>
      </c>
      <c r="B2" t="s">
        <v>8362</v>
      </c>
    </row>
    <row r="4" spans="1:7" x14ac:dyDescent="0.2">
      <c r="A4" s="12" t="s">
        <v>8359</v>
      </c>
      <c r="B4" s="12" t="s">
        <v>8360</v>
      </c>
    </row>
    <row r="5" spans="1:7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  <c r="G5" t="s">
        <v>8361</v>
      </c>
    </row>
    <row r="6" spans="1:7" x14ac:dyDescent="0.2">
      <c r="A6" s="13" t="s">
        <v>8315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">
      <c r="A7" s="13" t="s">
        <v>8343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">
      <c r="A8" s="13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3" t="s">
        <v>8357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">
      <c r="A10" s="13" t="s">
        <v>8353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">
      <c r="A11" s="13" t="s">
        <v>8314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">
      <c r="A12" s="13" t="s">
        <v>8313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">
      <c r="A13" s="13" t="s">
        <v>8329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">
      <c r="A14" s="13" t="s">
        <v>8346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">
      <c r="A15" s="13" t="s">
        <v>8323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">
      <c r="A16" s="13" t="s">
        <v>8336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">
      <c r="A17" s="13" t="s">
        <v>8347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">
      <c r="A18" s="13" t="s">
        <v>8348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">
      <c r="A19" s="13" t="s">
        <v>8328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">
      <c r="A20" s="13" t="s">
        <v>8327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">
      <c r="A21" s="13" t="s">
        <v>8355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">
      <c r="A22" s="13" t="s">
        <v>8326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">
      <c r="A23" s="13" t="s">
        <v>8334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">
      <c r="A24" s="13" t="s">
        <v>8358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">
      <c r="A25" s="13" t="s">
        <v>8342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">
      <c r="A26" s="13" t="s">
        <v>8322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">
      <c r="A27" s="13" t="s">
        <v>8349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">
      <c r="A28" s="13" t="s">
        <v>8338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">
      <c r="A29" s="13" t="s">
        <v>8344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">
      <c r="A30" s="13" t="s">
        <v>8317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">
      <c r="A31" s="13" t="s">
        <v>8345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">
      <c r="A32" s="13" t="s">
        <v>8341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">
      <c r="A33" s="13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">
      <c r="A34" s="13" t="s">
        <v>8325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">
      <c r="A35" s="13" t="s">
        <v>8312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">
      <c r="A36" s="13" t="s">
        <v>8311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">
      <c r="A37" s="13" t="s">
        <v>8351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">
      <c r="A38" s="13" t="s">
        <v>8354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">
      <c r="A39" s="13" t="s">
        <v>8356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">
      <c r="A40" s="13" t="s">
        <v>8350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">
      <c r="A41" s="13" t="s">
        <v>8310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">
      <c r="A42" s="13" t="s">
        <v>8340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">
      <c r="A43" s="13" t="s">
        <v>8333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">
      <c r="A44" s="13" t="s">
        <v>8320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">
      <c r="A45" s="13" t="s">
        <v>8319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">
      <c r="A46" s="13" t="s">
        <v>8339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">
      <c r="A47" s="13" t="s">
        <v>8365</v>
      </c>
      <c r="B47" s="11"/>
      <c r="C47" s="11"/>
      <c r="D47" s="11"/>
      <c r="E47" s="11"/>
      <c r="F47" s="11"/>
      <c r="G47" s="11"/>
    </row>
    <row r="48" spans="1:7" x14ac:dyDescent="0.2">
      <c r="A48" s="13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547A6-B22B-1947-975A-D2776846BE4C}">
  <dimension ref="A1:E18"/>
  <sheetViews>
    <sheetView workbookViewId="0">
      <selection activeCell="I12" sqref="I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8364</v>
      </c>
      <c r="B1" t="s">
        <v>8316</v>
      </c>
    </row>
    <row r="2" spans="1:5" x14ac:dyDescent="0.2">
      <c r="A2" s="12" t="s">
        <v>8414</v>
      </c>
      <c r="B2" t="s">
        <v>8362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8363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3" t="s">
        <v>8375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13" t="s">
        <v>8376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13" t="s">
        <v>8377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13" t="s">
        <v>8378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13" t="s">
        <v>8369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13" t="s">
        <v>8379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13" t="s">
        <v>8370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13" t="s">
        <v>8371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13" t="s">
        <v>8372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13" t="s">
        <v>8373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13" t="s">
        <v>8374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13" t="s">
        <v>8380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13" t="s">
        <v>8361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36284-2CF9-3A49-BB09-4C94299A805E}">
  <dimension ref="A1:C14"/>
  <sheetViews>
    <sheetView workbookViewId="0">
      <selection activeCell="C4" sqref="C4"/>
    </sheetView>
  </sheetViews>
  <sheetFormatPr baseColWidth="10" defaultRowHeight="15" x14ac:dyDescent="0.2"/>
  <cols>
    <col min="1" max="1" width="20.83203125" customWidth="1"/>
    <col min="3" max="3" width="18.6640625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8398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8391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">
      <c r="A6" t="s">
        <v>8392</v>
      </c>
      <c r="B6" s="16" t="e">
        <f>_xlfn.QUARTILE.EXC(#REF!,1)</f>
        <v>#REF!</v>
      </c>
      <c r="C6" s="16" t="e">
        <f>_xlfn.QUARTILE.EXC(#REF!, 1)</f>
        <v>#REF!</v>
      </c>
    </row>
    <row r="7" spans="1:3" x14ac:dyDescent="0.2">
      <c r="A7" t="s">
        <v>8393</v>
      </c>
      <c r="B7" s="16" t="e">
        <f>B5-B6</f>
        <v>#REF!</v>
      </c>
      <c r="C7" s="16" t="e">
        <f>C5-C6</f>
        <v>#REF!</v>
      </c>
    </row>
    <row r="9" spans="1:3" x14ac:dyDescent="0.2">
      <c r="A9" t="s">
        <v>8390</v>
      </c>
      <c r="B9" s="16" t="e">
        <f>AVERAGE(#REF!)</f>
        <v>#REF!</v>
      </c>
      <c r="C9" s="16" t="e">
        <f>AVERAGE(#REF!)</f>
        <v>#REF!</v>
      </c>
    </row>
    <row r="10" spans="1:3" x14ac:dyDescent="0.2">
      <c r="A10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2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3" x14ac:dyDescent="0.2">
      <c r="A12" t="s">
        <v>8395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">
      <c r="A13" t="s">
        <v>8396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2E33C-AD9F-3D46-98D1-3087EFDE537B}">
  <dimension ref="A1:D6"/>
  <sheetViews>
    <sheetView workbookViewId="0">
      <selection activeCell="D12" sqref="D12"/>
    </sheetView>
  </sheetViews>
  <sheetFormatPr baseColWidth="10" defaultRowHeight="15" x14ac:dyDescent="0.2"/>
  <cols>
    <col min="1" max="1" width="32.5" customWidth="1"/>
    <col min="2" max="2" width="106" customWidth="1"/>
  </cols>
  <sheetData>
    <row r="1" spans="1:4" x14ac:dyDescent="0.2">
      <c r="A1" t="s">
        <v>8381</v>
      </c>
      <c r="B1" t="s">
        <v>8382</v>
      </c>
      <c r="C1" t="s">
        <v>8383</v>
      </c>
      <c r="D1" t="s">
        <v>8384</v>
      </c>
    </row>
    <row r="2" spans="1:4" x14ac:dyDescent="0.2">
      <c r="A2" t="s">
        <v>3473</v>
      </c>
      <c r="B2" t="str">
        <f>VLOOKUP(A2, '[1]Outcomes Based on Launch Date'!B:C, 2, FALSE)</f>
        <v>Help us get actor-writer Ian Bonar's debut play - a hilarious, heartbreaking story of grief and loss - to the 2016 Edinburgh Fringe.</v>
      </c>
      <c r="C2" s="6">
        <f>VLOOKUP(A2, '[1]Outcomes Based on Launch Date'!B:E, 3, FALSE)</f>
        <v>2000</v>
      </c>
      <c r="D2" s="6">
        <f>VLOOKUP(A2, '[1]Outcomes Based on Launch Date'!B:E, 4, FALSE)</f>
        <v>2020</v>
      </c>
    </row>
    <row r="3" spans="1:4" x14ac:dyDescent="0.2">
      <c r="A3" t="s">
        <v>3616</v>
      </c>
      <c r="B3" t="str">
        <f>VLOOKUP(A3, '[1]Outcomes Based on Launch Date'!B:C, 2, FALSE)</f>
        <v>The play yet to be described as "A surefire Edinburgh Fringe Festival Cult Hit". Coming to the Underbelly, Edinburgh, 5th-30th August.</v>
      </c>
      <c r="C3" s="6">
        <f>VLOOKUP(A3, '[1]Outcomes Based on Launch Date'!B:E, 3, FALSE)</f>
        <v>2000</v>
      </c>
      <c r="D3" s="6">
        <f>VLOOKUP(A3, '[1]Outcomes Based on Launch Date'!B:E, 4, FALSE)</f>
        <v>2020</v>
      </c>
    </row>
    <row r="4" spans="1:4" x14ac:dyDescent="0.2">
      <c r="A4" t="s">
        <v>3178</v>
      </c>
      <c r="B4" t="str">
        <f>VLOOKUP(A4, '[1]Outcomes Based on Launch Date'!B:C, 2, FALSE)</f>
        <v>Cutting Off Kate Bush is a one-woman show written &amp; performed by Lucy Benson-Brown, premiering at the Edinburgh Fringe Festival 2014</v>
      </c>
      <c r="C4" s="6">
        <f>VLOOKUP(A4, '[1]Outcomes Based on Launch Date'!B:E, 3, FALSE)</f>
        <v>1500</v>
      </c>
      <c r="D4" s="6">
        <f>VLOOKUP(A4, '[1]Outcomes Based on Launch Date'!B:E, 4, FALSE)</f>
        <v>2576</v>
      </c>
    </row>
    <row r="5" spans="1:4" x14ac:dyDescent="0.2">
      <c r="A5" t="s">
        <v>3329</v>
      </c>
      <c r="B5" t="str">
        <f>VLOOKUP(A5, '[1]Outcomes Based on Launch Date'!B:C, 2, FALSE)</f>
        <v>Jestia and Raedon is a brand new romantic comedy play going to the Edinburgh Fringe Festival this summer.</v>
      </c>
      <c r="C5" s="6">
        <f>VLOOKUP(A5, '[1]Outcomes Based on Launch Date'!B:E, 3, FALSE)</f>
        <v>1000</v>
      </c>
      <c r="D5" s="6">
        <f>VLOOKUP(A5, '[1]Outcomes Based on Launch Date'!B:E, 4, FALSE)</f>
        <v>1168</v>
      </c>
    </row>
    <row r="6" spans="1:4" x14ac:dyDescent="0.2">
      <c r="A6" t="s">
        <v>3221</v>
      </c>
      <c r="B6" t="str">
        <f>VLOOKUP(A6, '[1]Outcomes Based on Launch Date'!B:C, 2, FALSE)</f>
        <v>A one-man show about love, loss, and motorways, written &amp; performed by Ben Norris. Help us get to the 2015 Edinburgh Fringe and beyond!</v>
      </c>
      <c r="C6" s="6">
        <f>VLOOKUP(A6, '[1]Outcomes Based on Launch Date'!B:E, 3, FALSE)</f>
        <v>4000</v>
      </c>
      <c r="D6" s="6">
        <f>VLOOKUP(A6, '[1]Outcomes Based on Launch Date'!B:E,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85D58-A70C-9A4D-A457-0C56E5272654}">
  <dimension ref="A1:D14"/>
  <sheetViews>
    <sheetView topLeftCell="A21" workbookViewId="0">
      <selection activeCell="F14" sqref="F14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3.33203125" bestFit="1" customWidth="1"/>
    <col min="4" max="4" width="21" bestFit="1" customWidth="1"/>
    <col min="5" max="5" width="23.33203125" bestFit="1" customWidth="1"/>
    <col min="6" max="6" width="24" bestFit="1" customWidth="1"/>
    <col min="7" max="7" width="23.33203125" bestFit="1" customWidth="1"/>
    <col min="8" max="8" width="24" bestFit="1" customWidth="1"/>
    <col min="9" max="9" width="23.33203125" bestFit="1" customWidth="1"/>
    <col min="10" max="10" width="24" bestFit="1" customWidth="1"/>
    <col min="11" max="11" width="23.33203125" bestFit="1" customWidth="1"/>
    <col min="12" max="12" width="24" bestFit="1" customWidth="1"/>
    <col min="13" max="13" width="23.33203125" bestFit="1" customWidth="1"/>
    <col min="14" max="14" width="24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4" bestFit="1" customWidth="1"/>
    <col min="19" max="19" width="23.33203125" bestFit="1" customWidth="1"/>
    <col min="20" max="20" width="24" bestFit="1" customWidth="1"/>
    <col min="21" max="21" width="23.33203125" bestFit="1" customWidth="1"/>
    <col min="22" max="22" width="24" bestFit="1" customWidth="1"/>
    <col min="23" max="23" width="23.33203125" bestFit="1" customWidth="1"/>
    <col min="24" max="24" width="24" bestFit="1" customWidth="1"/>
    <col min="25" max="25" width="23.33203125" bestFit="1" customWidth="1"/>
    <col min="26" max="26" width="28.33203125" bestFit="1" customWidth="1"/>
    <col min="27" max="27" width="27.6640625" bestFit="1" customWidth="1"/>
    <col min="28" max="28" width="7.33203125" bestFit="1" customWidth="1"/>
    <col min="29" max="29" width="4.83203125" bestFit="1" customWidth="1"/>
    <col min="30" max="31" width="7.33203125" bestFit="1" customWidth="1"/>
    <col min="32" max="32" width="4.83203125" bestFit="1" customWidth="1"/>
    <col min="33" max="34" width="7.33203125" bestFit="1" customWidth="1"/>
    <col min="35" max="35" width="8" bestFit="1" customWidth="1"/>
    <col min="36" max="37" width="10.5" bestFit="1" customWidth="1"/>
    <col min="38" max="38" width="10" bestFit="1" customWidth="1"/>
    <col min="39" max="39" width="25.6640625" bestFit="1" customWidth="1"/>
    <col min="40" max="40" width="21" bestFit="1" customWidth="1"/>
    <col min="41" max="41" width="23.33203125" bestFit="1" customWidth="1"/>
    <col min="42" max="42" width="24.5" bestFit="1" customWidth="1"/>
    <col min="43" max="43" width="26.83203125" bestFit="1" customWidth="1"/>
    <col min="44" max="44" width="21" bestFit="1" customWidth="1"/>
    <col min="45" max="45" width="23.33203125" bestFit="1" customWidth="1"/>
    <col min="46" max="46" width="24.5" bestFit="1" customWidth="1"/>
    <col min="47" max="47" width="26.83203125" bestFit="1" customWidth="1"/>
    <col min="48" max="48" width="21" bestFit="1" customWidth="1"/>
    <col min="49" max="49" width="23.33203125" bestFit="1" customWidth="1"/>
    <col min="50" max="50" width="26.83203125" bestFit="1" customWidth="1"/>
    <col min="51" max="51" width="29" bestFit="1" customWidth="1"/>
    <col min="52" max="52" width="25.33203125" bestFit="1" customWidth="1"/>
    <col min="53" max="53" width="27.6640625" bestFit="1" customWidth="1"/>
  </cols>
  <sheetData>
    <row r="1" spans="1:4" x14ac:dyDescent="0.2">
      <c r="A1" s="12" t="s">
        <v>8363</v>
      </c>
      <c r="B1" t="s">
        <v>8411</v>
      </c>
      <c r="C1" t="s">
        <v>8413</v>
      </c>
      <c r="D1" t="s">
        <v>8412</v>
      </c>
    </row>
    <row r="2" spans="1:4" x14ac:dyDescent="0.2">
      <c r="A2" s="13" t="s">
        <v>8399</v>
      </c>
      <c r="B2" s="11">
        <v>76</v>
      </c>
      <c r="C2" s="11">
        <v>0</v>
      </c>
      <c r="D2" s="11">
        <v>24</v>
      </c>
    </row>
    <row r="3" spans="1:4" x14ac:dyDescent="0.2">
      <c r="A3" s="13" t="s">
        <v>8400</v>
      </c>
      <c r="B3" s="11">
        <v>73</v>
      </c>
      <c r="C3" s="11">
        <v>0</v>
      </c>
      <c r="D3" s="11">
        <v>27</v>
      </c>
    </row>
    <row r="4" spans="1:4" x14ac:dyDescent="0.2">
      <c r="A4" s="13" t="s">
        <v>8401</v>
      </c>
      <c r="B4" s="11">
        <v>55</v>
      </c>
      <c r="C4" s="11">
        <v>0</v>
      </c>
      <c r="D4" s="11">
        <v>45</v>
      </c>
    </row>
    <row r="5" spans="1:4" x14ac:dyDescent="0.2">
      <c r="A5" s="13" t="s">
        <v>8402</v>
      </c>
      <c r="B5" s="11">
        <v>54</v>
      </c>
      <c r="C5" s="11">
        <v>0</v>
      </c>
      <c r="D5" s="11">
        <v>46</v>
      </c>
    </row>
    <row r="6" spans="1:4" x14ac:dyDescent="0.2">
      <c r="A6" s="13" t="s">
        <v>8403</v>
      </c>
      <c r="B6" s="11">
        <v>50</v>
      </c>
      <c r="C6" s="11">
        <v>0</v>
      </c>
      <c r="D6" s="11">
        <v>50</v>
      </c>
    </row>
    <row r="7" spans="1:4" x14ac:dyDescent="0.2">
      <c r="A7" s="13" t="s">
        <v>8404</v>
      </c>
      <c r="B7" s="11">
        <v>45</v>
      </c>
      <c r="C7" s="11">
        <v>0</v>
      </c>
      <c r="D7" s="11">
        <v>55</v>
      </c>
    </row>
    <row r="8" spans="1:4" x14ac:dyDescent="0.2">
      <c r="A8" s="13" t="s">
        <v>8405</v>
      </c>
      <c r="B8" s="11">
        <v>20</v>
      </c>
      <c r="C8" s="11">
        <v>0</v>
      </c>
      <c r="D8" s="11">
        <v>80</v>
      </c>
    </row>
    <row r="9" spans="1:4" x14ac:dyDescent="0.2">
      <c r="A9" s="13" t="s">
        <v>8406</v>
      </c>
      <c r="B9" s="11">
        <v>27</v>
      </c>
      <c r="C9" s="11">
        <v>0</v>
      </c>
      <c r="D9" s="11">
        <v>73</v>
      </c>
    </row>
    <row r="10" spans="1:4" x14ac:dyDescent="0.2">
      <c r="A10" s="13" t="s">
        <v>8407</v>
      </c>
      <c r="B10" s="11">
        <v>67</v>
      </c>
      <c r="C10" s="11">
        <v>0</v>
      </c>
      <c r="D10" s="11">
        <v>33</v>
      </c>
    </row>
    <row r="11" spans="1:4" x14ac:dyDescent="0.2">
      <c r="A11" s="13" t="s">
        <v>8408</v>
      </c>
      <c r="B11" s="11">
        <v>67</v>
      </c>
      <c r="C11" s="11">
        <v>0</v>
      </c>
      <c r="D11" s="11">
        <v>33</v>
      </c>
    </row>
    <row r="12" spans="1:4" x14ac:dyDescent="0.2">
      <c r="A12" s="13" t="s">
        <v>8409</v>
      </c>
      <c r="B12" s="11">
        <v>0</v>
      </c>
      <c r="C12" s="11">
        <v>0</v>
      </c>
      <c r="D12" s="11">
        <v>100</v>
      </c>
    </row>
    <row r="13" spans="1:4" x14ac:dyDescent="0.2">
      <c r="A13" s="13" t="s">
        <v>8410</v>
      </c>
      <c r="B13" s="11">
        <v>17</v>
      </c>
      <c r="C13" s="11">
        <v>0</v>
      </c>
      <c r="D13" s="11">
        <v>83</v>
      </c>
    </row>
    <row r="14" spans="1:4" x14ac:dyDescent="0.2">
      <c r="A14" s="13" t="s">
        <v>8361</v>
      </c>
      <c r="B14" s="11">
        <v>551</v>
      </c>
      <c r="C14" s="11">
        <v>0</v>
      </c>
      <c r="D14" s="11">
        <v>649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Kickcstarter</vt:lpstr>
      <vt:lpstr>Category Statistics</vt:lpstr>
      <vt:lpstr>Subcategory Statistics</vt:lpstr>
      <vt:lpstr>Theater Outcomes byLaunch Date</vt:lpstr>
      <vt:lpstr>Descriptive Statistics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2021-03-01T02:13:03Z</dcterms:modified>
</cp:coreProperties>
</file>