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DaM\TmpFiles\"/>
    </mc:Choice>
  </mc:AlternateContent>
  <bookViews>
    <workbookView xWindow="0" yWindow="0" windowWidth="28800" windowHeight="12480"/>
  </bookViews>
  <sheets>
    <sheet name="SPOT_Summary (SELL)" sheetId="4" r:id="rId1"/>
    <sheet name="SPOT_Summary (BUY)" sheetId="5" r:id="rId2"/>
    <sheet name="MKT_Coupling" sheetId="6" r:id="rId3"/>
    <sheet name="Summary_Chart" sheetId="7" r:id="rId4"/>
  </sheets>
  <definedNames>
    <definedName name="BRD_EXP_NAMES_DAM_CPL">MKT_Coupling!$A$19:$A$23</definedName>
    <definedName name="BRD_EXP_NAMES_SUM_BUY">'SPOT_Summary (BUY)'!$A$34:$A$38</definedName>
    <definedName name="BRD_EXP_NAMES_SUM_BUY_CPL">'SPOT_Summary (BUY)'!$A$42:$A$47</definedName>
    <definedName name="BRD_EXP_VALUES_DAM_CPL">MKT_Coupling!$B$19:$Z$23</definedName>
    <definedName name="BRD_EXP_VALUES_SUM_BUY">'SPOT_Summary (BUY)'!$B$34:$Z$38</definedName>
    <definedName name="BRD_EXP_VALUES_SUM_BUY_CPL">'SPOT_Summary (BUY)'!$B$42:$Z$47</definedName>
    <definedName name="BRD_IMP_NAMES_DAM_CPL">MKT_Coupling!$A$11:$A$15</definedName>
    <definedName name="BRD_IMP_NAMES_SUM_SELL">'SPOT_Summary (SELL)'!$A$34:$A$38</definedName>
    <definedName name="BRD_IMP_NAMES_SUM_SELL_CPL">'SPOT_Summary (SELL)'!$A$42:$A$47</definedName>
    <definedName name="BRD_IMP_VALUES_DAM_CPL">MKT_Coupling!$B$11:$Z$15</definedName>
    <definedName name="BRD_IMP_VALUES_SUM_SELL">'SPOT_Summary (SELL)'!$B$34:$Z$38</definedName>
    <definedName name="BRD_IMP_VALUES_SUM_SELL_CPL">'SPOT_Summary (SELL)'!$B$42:$Z$47</definedName>
    <definedName name="BUY_ORDERS_NAMES_SUM_BUY">'SPOT_Summary (BUY)'!$A$28:$A$30</definedName>
    <definedName name="BUY_ORDERS_VALUES_SUM_BUY">'SPOT_Summary (BUY)'!$B$28:$Z$30</definedName>
    <definedName name="DAM_CPL_PUB_TIME">MKT_Coupling!$V$1</definedName>
    <definedName name="DEMAND_NAMES_SUM_BUY">'SPOT_Summary (BUY)'!$A$19:$A$24</definedName>
    <definedName name="DEMAND_NAMES_SUM_SELL">'SPOT_Summary (SELL)'!$A$19:$A$24</definedName>
    <definedName name="DEMAND_VALUES_SUM_BUY">'SPOT_Summary (BUY)'!$B$19:$Z$24</definedName>
    <definedName name="DEMAND_VALUES_SUM_SELL">'SPOT_Summary (SELL)'!$B$19:$Z$24</definedName>
    <definedName name="GR_MAINLAND_MCP_DAM_CPL">MKT_Coupling!$B$7:$Z$7</definedName>
    <definedName name="GR_MAINLAND_MCP_SUM_BUY">'SPOT_Summary (BUY)'!$B$7:$Z$7</definedName>
    <definedName name="GR_MAINLAND_MCP_SUM_SELL">'SPOT_Summary (SELL)'!$B$7:$Z$7</definedName>
    <definedName name="MKT_DAM_COUPLING_DELIVERY_DAY">MKT_Coupling!$A$2</definedName>
    <definedName name="MKT_DAM_COUPLING_TITLE">MKT_Coupling!$A$1</definedName>
    <definedName name="MKT_SUM_BUY_DELIVERY_DAY">'SPOT_Summary (BUY)'!$A$2</definedName>
    <definedName name="MKT_SUM_BUY_TITLE">'SPOT_Summary (BUY)'!$A$1</definedName>
    <definedName name="MKT_SUM_SELL_DELIVERY_DAY">'SPOT_Summary (SELL)'!$A$2</definedName>
    <definedName name="MKT_SUM_SELL_TITLE">'SPOT_Summary (SELL)'!$A$1</definedName>
    <definedName name="MTUs_MKT_DAM_COUPLING">MKT_Coupling!$B$2:$Z$2</definedName>
    <definedName name="MTUs_MKT_SUM_BUY">'SPOT_Summary (BUY)'!$B$2:$Z$2</definedName>
    <definedName name="MTUs_MKT_SUM_SELL">'SPOT_Summary (SELL)'!$B$2:$Z$2</definedName>
    <definedName name="NET_POSITION_GR_MAINLAND_DAM_CPL">MKT_Coupling!$B$4:$Z$4</definedName>
    <definedName name="_xlnm.Print_Area" localSheetId="2">MKT_Coupling!$A$1:$AA$24</definedName>
    <definedName name="_xlnm.Print_Area" localSheetId="0">'SPOT_Summary (SELL)'!$A$1:$AA$39</definedName>
    <definedName name="SELL_ORDERS_NAMES_SUM_SELL">'SPOT_Summary (SELL)'!$A$28:$A$30</definedName>
    <definedName name="SELL_ORDERS_VALUES_SUM_SELL">'SPOT_Summary (SELL)'!$B$28:$Z$30</definedName>
    <definedName name="TOT_DEMAND_GR_MAINLAND_SUM_BUY">'SPOT_Summary (BUY)'!$B$4:$Z$4</definedName>
    <definedName name="TOT_SUM_BUY_PUB_TIME">'SPOT_Summary (BUY)'!$V$1</definedName>
    <definedName name="TOT_SUM_SELL_PUB_TIME">'SPOT_Summary (SELL)'!$V$1</definedName>
    <definedName name="TOT_SUPPLY_GR_MAINLAND_SUM_SELL">'SPOT_Summary (SELL)'!$B$4:$Z$4</definedName>
    <definedName name="UNITS_CRT_VALUES_SUM_BUY">'SPOT_Summary (BUY)'!$B$11:$Z$11</definedName>
    <definedName name="UNITS_CRT_VALUES_SUM_SELL">'SPOT_Summary (SELL)'!$B$11:$Z$11</definedName>
    <definedName name="UNITS_CRTRES_VALUES_SUM_BUY">'SPOT_Summary (BUY)'!$B$15:$Z$15</definedName>
    <definedName name="UNITS_CRTRES_VALUES_SUM_SELL">'SPOT_Summary (SELL)'!$B$15:$Z$15</definedName>
    <definedName name="UNITS_GAS_VALUES_SUM_BUY">'SPOT_Summary (BUY)'!$B$12:$Z$12</definedName>
    <definedName name="UNITS_GAS_VALUES_SUM_SELL">'SPOT_Summary (SELL)'!$B$12:$Z$12</definedName>
    <definedName name="UNITS_HDR_VALUES_SUM_BUY">'SPOT_Summary (BUY)'!$B$13:$Z$13</definedName>
    <definedName name="UNITS_HDR_VALUES_SUM_SELL">'SPOT_Summary (SELL)'!$B$13:$Z$13</definedName>
    <definedName name="UNITS_IMP_VALUES_SUM_SELL">'SPOT_Summary (SELL)'!$B$39:$Z$39</definedName>
    <definedName name="UNITS_LIG_VALUES_SUM_BUY">'SPOT_Summary (BUY)'!$B$10:$Z$10</definedName>
    <definedName name="UNITS_LIG_VALUES_SUM_SELL">'SPOT_Summary (SELL)'!$B$10:$Z$10</definedName>
    <definedName name="UNITS_NAMES_SUM_BUY">'SPOT_Summary (BUY)'!$A$10:$A$15</definedName>
    <definedName name="UNITS_NAMES_SUM_SELL">'SPOT_Summary (SELL)'!$A$10:$A$15</definedName>
    <definedName name="UNITS_RES_VALUES_SUM_BUY">'SPOT_Summary (BUY)'!$B$14:$Z$14</definedName>
    <definedName name="UNITS_RES_VALUES_SUM_SELL">'SPOT_Summary (SELL)'!$B$14:$Z$14</definedName>
    <definedName name="UNITS_VALUES_SUM_BUY">'SPOT_Summary (BUY)'!$B$10:$Z$15</definedName>
    <definedName name="UNITS_VALUES_SUM_SELL">'SPOT_Summary (SELL)'!$B$10:$Z$15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6" l="1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4" i="6" s="1"/>
  <c r="AA23" i="6"/>
  <c r="AA22" i="6"/>
  <c r="AA21" i="6"/>
  <c r="AA20" i="6"/>
  <c r="AA19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6" i="6" s="1"/>
  <c r="AA15" i="6"/>
  <c r="AA14" i="6"/>
  <c r="AA13" i="6"/>
  <c r="AA12" i="6"/>
  <c r="AA11" i="6"/>
  <c r="AA7" i="6"/>
  <c r="AA4" i="6"/>
  <c r="Y51" i="5"/>
  <c r="W51" i="5"/>
  <c r="U51" i="5"/>
  <c r="S51" i="5"/>
  <c r="Q51" i="5"/>
  <c r="O51" i="5"/>
  <c r="M51" i="5"/>
  <c r="K51" i="5"/>
  <c r="I51" i="5"/>
  <c r="G51" i="5"/>
  <c r="E51" i="5"/>
  <c r="C51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A48" i="5" s="1"/>
  <c r="AA47" i="5"/>
  <c r="AA46" i="5"/>
  <c r="AA45" i="5"/>
  <c r="AA44" i="5"/>
  <c r="AA43" i="5"/>
  <c r="AA42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A39" i="5" s="1"/>
  <c r="AA38" i="5"/>
  <c r="AA37" i="5"/>
  <c r="AA36" i="5"/>
  <c r="AA35" i="5"/>
  <c r="AA34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AA29" i="5"/>
  <c r="AA28" i="5"/>
  <c r="AA31" i="5" s="1"/>
  <c r="Z25" i="5"/>
  <c r="Z51" i="5" s="1"/>
  <c r="Y25" i="5"/>
  <c r="X25" i="5"/>
  <c r="X51" i="5" s="1"/>
  <c r="W25" i="5"/>
  <c r="V25" i="5"/>
  <c r="V51" i="5" s="1"/>
  <c r="U25" i="5"/>
  <c r="T25" i="5"/>
  <c r="T51" i="5" s="1"/>
  <c r="S25" i="5"/>
  <c r="R25" i="5"/>
  <c r="R51" i="5" s="1"/>
  <c r="Q25" i="5"/>
  <c r="P25" i="5"/>
  <c r="P51" i="5" s="1"/>
  <c r="O25" i="5"/>
  <c r="N25" i="5"/>
  <c r="N51" i="5" s="1"/>
  <c r="M25" i="5"/>
  <c r="L25" i="5"/>
  <c r="L51" i="5" s="1"/>
  <c r="K25" i="5"/>
  <c r="J25" i="5"/>
  <c r="J51" i="5" s="1"/>
  <c r="I25" i="5"/>
  <c r="H25" i="5"/>
  <c r="H51" i="5" s="1"/>
  <c r="G25" i="5"/>
  <c r="F25" i="5"/>
  <c r="F51" i="5" s="1"/>
  <c r="E25" i="5"/>
  <c r="D25" i="5"/>
  <c r="D51" i="5" s="1"/>
  <c r="C25" i="5"/>
  <c r="B25" i="5"/>
  <c r="B51" i="5" s="1"/>
  <c r="AA51" i="5" s="1"/>
  <c r="AA24" i="5"/>
  <c r="AA23" i="5"/>
  <c r="AA22" i="5"/>
  <c r="AA21" i="5"/>
  <c r="AA20" i="5"/>
  <c r="AA19" i="5"/>
  <c r="AA25" i="5" s="1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AA14" i="5"/>
  <c r="AA13" i="5"/>
  <c r="AA12" i="5"/>
  <c r="AA11" i="5"/>
  <c r="AA10" i="5"/>
  <c r="AA16" i="5" s="1"/>
  <c r="AA7" i="5"/>
  <c r="AA4" i="5"/>
  <c r="Z51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A48" i="4" s="1"/>
  <c r="AA47" i="4"/>
  <c r="AA46" i="4"/>
  <c r="AA45" i="4"/>
  <c r="AA44" i="4"/>
  <c r="AA43" i="4"/>
  <c r="AA42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A39" i="4" s="1"/>
  <c r="AA38" i="4"/>
  <c r="AA37" i="4"/>
  <c r="AA36" i="4"/>
  <c r="AA35" i="4"/>
  <c r="AA34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A30" i="4"/>
  <c r="AA29" i="4"/>
  <c r="AA28" i="4"/>
  <c r="AA31" i="4" s="1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AA23" i="4"/>
  <c r="AA22" i="4"/>
  <c r="AA21" i="4"/>
  <c r="AA20" i="4"/>
  <c r="AA19" i="4"/>
  <c r="AA25" i="4" s="1"/>
  <c r="Z16" i="4"/>
  <c r="Y16" i="4"/>
  <c r="Y51" i="4" s="1"/>
  <c r="X16" i="4"/>
  <c r="X51" i="4" s="1"/>
  <c r="W16" i="4"/>
  <c r="W51" i="4" s="1"/>
  <c r="V16" i="4"/>
  <c r="V51" i="4" s="1"/>
  <c r="U16" i="4"/>
  <c r="U51" i="4" s="1"/>
  <c r="T16" i="4"/>
  <c r="T51" i="4" s="1"/>
  <c r="S16" i="4"/>
  <c r="S51" i="4" s="1"/>
  <c r="R16" i="4"/>
  <c r="R51" i="4" s="1"/>
  <c r="Q16" i="4"/>
  <c r="Q51" i="4" s="1"/>
  <c r="P16" i="4"/>
  <c r="P51" i="4" s="1"/>
  <c r="O16" i="4"/>
  <c r="O51" i="4" s="1"/>
  <c r="N16" i="4"/>
  <c r="N51" i="4" s="1"/>
  <c r="M16" i="4"/>
  <c r="M51" i="4" s="1"/>
  <c r="L16" i="4"/>
  <c r="L51" i="4" s="1"/>
  <c r="K16" i="4"/>
  <c r="K51" i="4" s="1"/>
  <c r="J16" i="4"/>
  <c r="J51" i="4" s="1"/>
  <c r="I16" i="4"/>
  <c r="I51" i="4" s="1"/>
  <c r="H16" i="4"/>
  <c r="H51" i="4" s="1"/>
  <c r="G16" i="4"/>
  <c r="G51" i="4" s="1"/>
  <c r="F16" i="4"/>
  <c r="F51" i="4" s="1"/>
  <c r="E16" i="4"/>
  <c r="E51" i="4" s="1"/>
  <c r="D16" i="4"/>
  <c r="D51" i="4" s="1"/>
  <c r="C16" i="4"/>
  <c r="C51" i="4" s="1"/>
  <c r="B16" i="4"/>
  <c r="B51" i="4" s="1"/>
  <c r="AA51" i="4" s="1"/>
  <c r="AA15" i="4"/>
  <c r="AA14" i="4"/>
  <c r="AA13" i="4"/>
  <c r="AA12" i="4"/>
  <c r="AA11" i="4"/>
  <c r="AA10" i="4"/>
  <c r="AA16" i="4" s="1"/>
  <c r="AA7" i="4"/>
  <c r="AA4" i="4"/>
</calcChain>
</file>

<file path=xl/sharedStrings.xml><?xml version="1.0" encoding="utf-8"?>
<sst xmlns="http://schemas.openxmlformats.org/spreadsheetml/2006/main" count="117" uniqueCount="53">
  <si>
    <t>Publication on: 15/01/2024 14:06:50</t>
  </si>
  <si>
    <t>TOTAL</t>
  </si>
  <si>
    <t>Total SELL Trades</t>
  </si>
  <si>
    <t>Greece Mainland</t>
  </si>
  <si>
    <t>Market Clearing Price</t>
  </si>
  <si>
    <t>PRODUCTION TECHNOLOGY / MTU</t>
  </si>
  <si>
    <t>LIGNITE</t>
  </si>
  <si>
    <t>CRETE CONVENTIONAL</t>
  </si>
  <si>
    <t>GAS</t>
  </si>
  <si>
    <t>HYDRO</t>
  </si>
  <si>
    <t>RENEWABLES</t>
  </si>
  <si>
    <t>CRETE RENEWABLES</t>
  </si>
  <si>
    <t>PRODUCTION</t>
  </si>
  <si>
    <t>DEMAND / MTU</t>
  </si>
  <si>
    <t>HV LOAD</t>
  </si>
  <si>
    <t>MV LOAD</t>
  </si>
  <si>
    <t>LV LOAD</t>
  </si>
  <si>
    <t>PUMP</t>
  </si>
  <si>
    <t>SYSTEM LOSSES</t>
  </si>
  <si>
    <t>CRETE LOAD</t>
  </si>
  <si>
    <t>DEMAND</t>
  </si>
  <si>
    <t>SELL TRADES Price Type /  MTU</t>
  </si>
  <si>
    <t>Priority Price-Taking</t>
  </si>
  <si>
    <t>Hybrid</t>
  </si>
  <si>
    <t>Block</t>
  </si>
  <si>
    <t>SELL</t>
  </si>
  <si>
    <t>BORDER IMPORTS</t>
  </si>
  <si>
    <t>AL-GR</t>
  </si>
  <si>
    <t>MK-GR</t>
  </si>
  <si>
    <t>BG-GR</t>
  </si>
  <si>
    <t>TR-GR</t>
  </si>
  <si>
    <t>IT-GR</t>
  </si>
  <si>
    <t xml:space="preserve"> IMPORTS</t>
  </si>
  <si>
    <t>BORDER IMPORTS (IMPLICIT)</t>
  </si>
  <si>
    <t>CR-GR</t>
  </si>
  <si>
    <t xml:space="preserve"> IMPORTS (IMPLICIT)</t>
  </si>
  <si>
    <t>Total BUY Trades</t>
  </si>
  <si>
    <t>BUY TRADES Price Type /  MTU</t>
  </si>
  <si>
    <t>BUY</t>
  </si>
  <si>
    <t>BORDER EXPORTS</t>
  </si>
  <si>
    <t>GR-AL</t>
  </si>
  <si>
    <t>GR-MK</t>
  </si>
  <si>
    <t>GR-BG</t>
  </si>
  <si>
    <t>GR-TR</t>
  </si>
  <si>
    <t>GR-IT</t>
  </si>
  <si>
    <t>EXPORTS</t>
  </si>
  <si>
    <t>BORDER EXPORTS (IMPLICIT)</t>
  </si>
  <si>
    <t>GR-CR</t>
  </si>
  <si>
    <t>EXPORTS (IMPLICIT)</t>
  </si>
  <si>
    <t>BIDDING ZONE NET POSITION</t>
  </si>
  <si>
    <t>IMPORTS (IMPLICIT)</t>
  </si>
  <si>
    <t>Day-Ahead Market</t>
  </si>
  <si>
    <t>Day-Ahead Market Coupling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</si>
</sst>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ddd\,\ dd\ mmmm\,\ yyyy"/>
    <numFmt numFmtId="165" formatCode="00"/>
    <numFmt numFmtId="166" formatCode="#,##0.000"/>
    <numFmt numFmtId="167" formatCode="0.000"/>
  </numFmts>
  <fonts count="1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6"/>
      <name val="Arial"/>
      <family val="2"/>
      <charset val="161"/>
    </font>
    <font>
      <b/>
      <sz val="14"/>
      <name val="Arial"/>
      <family val="2"/>
      <charset val="161"/>
    </font>
    <font>
      <sz val="12"/>
      <name val="Arial"/>
      <family val="2"/>
      <charset val="161"/>
    </font>
    <font>
      <sz val="11"/>
      <color theme="1"/>
      <name val="Arial"/>
      <family val="2"/>
      <charset val="161"/>
    </font>
    <font>
      <b/>
      <sz val="14"/>
      <color theme="0"/>
      <name val="Arial"/>
      <family val="2"/>
      <charset val="161"/>
    </font>
    <font>
      <b/>
      <sz val="12"/>
      <color theme="0"/>
      <name val="Arial"/>
      <family val="2"/>
      <charset val="161"/>
    </font>
    <font>
      <b/>
      <sz val="11"/>
      <color theme="0"/>
      <name val="Arial"/>
      <family val="2"/>
      <charset val="161"/>
    </font>
    <font>
      <b/>
      <sz val="11"/>
      <name val="Arial"/>
      <family val="2"/>
      <charset val="161"/>
    </font>
    <font>
      <b/>
      <sz val="11"/>
      <color theme="1"/>
      <name val="Arial"/>
      <family val="2"/>
      <charset val="161"/>
    </font>
    <font>
      <b/>
      <sz val="12"/>
      <name val="Arial"/>
      <family val="2"/>
      <charset val="161"/>
    </font>
    <font>
      <b/>
      <sz val="12"/>
      <color theme="1"/>
      <name val="Arial"/>
      <family val="2"/>
      <charset val="161"/>
    </font>
    <font>
      <b/>
      <sz val="10"/>
      <color theme="1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0">
    <xf numFmtId="0" fontId="0" fillId="0" borderId="0" xfId="0"/>
    <xf numFmtId="0" fontId="2" fillId="0" borderId="0" xfId="1" applyFont="1" applyAlignment="1">
      <alignment horizontal="left" vertical="center" indent="1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1" xfId="1" applyFont="1" applyBorder="1" applyAlignment="1">
      <alignment horizontal="right" vertical="center" indent="1" shrinkToFit="1"/>
    </xf>
    <xf numFmtId="0" fontId="5" fillId="0" borderId="0" xfId="1" applyFont="1"/>
    <xf numFmtId="164" fontId="6" fillId="2" borderId="2" xfId="1" applyNumberFormat="1" applyFont="1" applyFill="1" applyBorder="1" applyAlignment="1" applyProtection="1">
      <alignment horizontal="left" vertical="center" indent="1" shrinkToFit="1"/>
      <protection locked="0"/>
    </xf>
    <xf numFmtId="165" fontId="7" fillId="2" borderId="3" xfId="1" applyNumberFormat="1" applyFont="1" applyFill="1" applyBorder="1" applyAlignment="1" applyProtection="1">
      <alignment horizontal="center" vertical="center"/>
      <protection hidden="1"/>
    </xf>
    <xf numFmtId="165" fontId="7" fillId="2" borderId="4" xfId="1" applyNumberFormat="1" applyFont="1" applyFill="1" applyBorder="1" applyAlignment="1" applyProtection="1">
      <alignment horizontal="center" vertical="center"/>
      <protection hidden="1"/>
    </xf>
    <xf numFmtId="165" fontId="7" fillId="2" borderId="5" xfId="1" applyNumberFormat="1" applyFont="1" applyFill="1" applyBorder="1" applyAlignment="1" applyProtection="1">
      <alignment horizontal="center" vertical="center"/>
      <protection hidden="1"/>
    </xf>
    <xf numFmtId="165" fontId="7" fillId="2" borderId="6" xfId="1" applyNumberFormat="1" applyFont="1" applyFill="1" applyBorder="1" applyAlignment="1" applyProtection="1">
      <alignment horizontal="center" vertical="center"/>
      <protection hidden="1"/>
    </xf>
    <xf numFmtId="0" fontId="7" fillId="2" borderId="2" xfId="1" applyFont="1" applyFill="1" applyBorder="1" applyAlignment="1" applyProtection="1">
      <alignment horizontal="center" vertical="center"/>
      <protection hidden="1"/>
    </xf>
    <xf numFmtId="0" fontId="7" fillId="2" borderId="2" xfId="1" applyFont="1" applyFill="1" applyBorder="1" applyAlignment="1" applyProtection="1">
      <alignment horizontal="left" vertical="center" indent="1"/>
      <protection hidden="1"/>
    </xf>
    <xf numFmtId="166" fontId="8" fillId="0" borderId="7" xfId="1" applyNumberFormat="1" applyFont="1" applyBorder="1" applyAlignment="1" applyProtection="1">
      <alignment horizontal="center" vertical="center" shrinkToFit="1"/>
      <protection locked="0" hidden="1"/>
    </xf>
    <xf numFmtId="166" fontId="8" fillId="0" borderId="8" xfId="1" applyNumberFormat="1" applyFont="1" applyBorder="1" applyAlignment="1" applyProtection="1">
      <alignment horizontal="center" vertical="center" shrinkToFit="1"/>
      <protection locked="0" hidden="1"/>
    </xf>
    <xf numFmtId="166" fontId="8" fillId="0" borderId="9" xfId="1" applyNumberFormat="1" applyFont="1" applyBorder="1" applyAlignment="1" applyProtection="1">
      <alignment horizontal="center" vertical="center" shrinkToFit="1"/>
      <protection locked="0" hidden="1"/>
    </xf>
    <xf numFmtId="0" fontId="9" fillId="0" borderId="10" xfId="1" applyFont="1" applyBorder="1" applyAlignment="1" applyProtection="1">
      <alignment horizontal="left" vertical="center" indent="1"/>
      <protection hidden="1"/>
    </xf>
    <xf numFmtId="0" fontId="9" fillId="0" borderId="11" xfId="1" applyFont="1" applyBorder="1" applyAlignment="1" applyProtection="1">
      <alignment horizontal="right" vertical="center" shrinkToFit="1"/>
      <protection locked="0" hidden="1"/>
    </xf>
    <xf numFmtId="0" fontId="9" fillId="0" borderId="12" xfId="1" applyFont="1" applyBorder="1" applyAlignment="1" applyProtection="1">
      <alignment horizontal="right" vertical="center" shrinkToFit="1"/>
      <protection locked="0" hidden="1"/>
    </xf>
    <xf numFmtId="0" fontId="9" fillId="0" borderId="13" xfId="1" applyFont="1" applyBorder="1" applyAlignment="1" applyProtection="1">
      <alignment horizontal="right" vertical="center" shrinkToFit="1"/>
      <protection locked="0" hidden="1"/>
    </xf>
    <xf numFmtId="166" fontId="8" fillId="3" borderId="10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14" xfId="1" applyFont="1" applyBorder="1" applyAlignment="1" applyProtection="1">
      <alignment horizontal="left" vertical="center" indent="1"/>
      <protection hidden="1"/>
    </xf>
    <xf numFmtId="0" fontId="9" fillId="0" borderId="15" xfId="1" applyFont="1" applyBorder="1" applyAlignment="1" applyProtection="1">
      <alignment horizontal="right" vertical="center" shrinkToFit="1"/>
      <protection locked="0" hidden="1"/>
    </xf>
    <xf numFmtId="0" fontId="9" fillId="0" borderId="16" xfId="1" applyFont="1" applyBorder="1" applyAlignment="1" applyProtection="1">
      <alignment horizontal="right" vertical="center" shrinkToFit="1"/>
      <protection locked="0" hidden="1"/>
    </xf>
    <xf numFmtId="0" fontId="9" fillId="0" borderId="17" xfId="1" applyFont="1" applyBorder="1" applyAlignment="1" applyProtection="1">
      <alignment horizontal="right" vertical="center" shrinkToFit="1"/>
      <protection locked="0" hidden="1"/>
    </xf>
    <xf numFmtId="0" fontId="9" fillId="0" borderId="18" xfId="1" applyFont="1" applyBorder="1" applyAlignment="1" applyProtection="1">
      <alignment horizontal="right" vertical="center" shrinkToFit="1"/>
      <protection hidden="1"/>
    </xf>
    <xf numFmtId="0" fontId="10" fillId="0" borderId="10" xfId="1" applyFont="1" applyBorder="1" applyAlignment="1" applyProtection="1">
      <alignment horizontal="left" vertical="center" indent="1" shrinkToFit="1"/>
      <protection hidden="1"/>
    </xf>
    <xf numFmtId="2" fontId="10" fillId="0" borderId="11" xfId="1" applyNumberFormat="1" applyFont="1" applyBorder="1" applyAlignment="1" applyProtection="1">
      <alignment horizontal="right" vertical="center" shrinkToFit="1"/>
      <protection locked="0" hidden="1"/>
    </xf>
    <xf numFmtId="2" fontId="10" fillId="0" borderId="12" xfId="1" applyNumberFormat="1" applyFont="1" applyBorder="1" applyAlignment="1" applyProtection="1">
      <alignment horizontal="right" vertical="center" shrinkToFit="1"/>
      <protection locked="0" hidden="1"/>
    </xf>
    <xf numFmtId="2" fontId="10" fillId="0" borderId="13" xfId="1" applyNumberFormat="1" applyFont="1" applyBorder="1" applyAlignment="1" applyProtection="1">
      <alignment horizontal="right" vertical="center" shrinkToFit="1"/>
      <protection locked="0" hidden="1"/>
    </xf>
    <xf numFmtId="4" fontId="8" fillId="3" borderId="10" xfId="1" applyNumberFormat="1" applyFont="1" applyFill="1" applyBorder="1" applyAlignment="1" applyProtection="1">
      <alignment horizontal="right" vertical="center" shrinkToFit="1"/>
      <protection hidden="1"/>
    </xf>
    <xf numFmtId="0" fontId="10" fillId="0" borderId="19" xfId="1" applyFont="1" applyBorder="1" applyAlignment="1" applyProtection="1">
      <alignment horizontal="left" vertical="center" indent="1" shrinkToFit="1"/>
      <protection hidden="1"/>
    </xf>
    <xf numFmtId="2" fontId="10" fillId="0" borderId="15" xfId="1" applyNumberFormat="1" applyFont="1" applyBorder="1" applyAlignment="1" applyProtection="1">
      <alignment horizontal="right" vertical="center" shrinkToFit="1"/>
      <protection locked="0" hidden="1"/>
    </xf>
    <xf numFmtId="2" fontId="10" fillId="0" borderId="16" xfId="1" applyNumberFormat="1" applyFont="1" applyBorder="1" applyAlignment="1" applyProtection="1">
      <alignment horizontal="right" vertical="center" shrinkToFit="1"/>
      <protection locked="0" hidden="1"/>
    </xf>
    <xf numFmtId="2" fontId="10" fillId="0" borderId="20" xfId="1" applyNumberFormat="1" applyFont="1" applyBorder="1" applyAlignment="1" applyProtection="1">
      <alignment horizontal="right" vertical="center" shrinkToFit="1"/>
      <protection locked="0" hidden="1"/>
    </xf>
    <xf numFmtId="0" fontId="10" fillId="0" borderId="21" xfId="1" applyFont="1" applyBorder="1" applyAlignment="1" applyProtection="1">
      <alignment horizontal="right" vertical="center" shrinkToFit="1"/>
      <protection hidden="1"/>
    </xf>
    <xf numFmtId="0" fontId="7" fillId="4" borderId="2" xfId="1" applyFont="1" applyFill="1" applyBorder="1" applyAlignment="1" applyProtection="1">
      <alignment horizontal="left" vertical="center"/>
      <protection hidden="1"/>
    </xf>
    <xf numFmtId="165" fontId="7" fillId="0" borderId="7" xfId="1" applyNumberFormat="1" applyFont="1" applyBorder="1" applyAlignment="1" applyProtection="1">
      <alignment horizontal="center" vertical="center"/>
      <protection hidden="1"/>
    </xf>
    <xf numFmtId="165" fontId="7" fillId="0" borderId="8" xfId="1" applyNumberFormat="1" applyFont="1" applyBorder="1" applyAlignment="1" applyProtection="1">
      <alignment horizontal="center" vertical="center"/>
      <protection hidden="1"/>
    </xf>
    <xf numFmtId="165" fontId="7" fillId="0" borderId="9" xfId="1" applyNumberFormat="1" applyFont="1" applyBorder="1" applyAlignment="1" applyProtection="1">
      <alignment horizontal="center" vertical="center"/>
      <protection hidden="1"/>
    </xf>
    <xf numFmtId="0" fontId="11" fillId="0" borderId="10" xfId="1" applyFont="1" applyBorder="1" applyAlignment="1" applyProtection="1">
      <alignment horizontal="left" vertical="center" indent="1" shrinkToFit="1"/>
      <protection hidden="1"/>
    </xf>
    <xf numFmtId="0" fontId="9" fillId="0" borderId="11" xfId="1" applyFont="1" applyBorder="1" applyAlignment="1" applyProtection="1">
      <alignment horizontal="right" vertical="center" shrinkToFit="1"/>
      <protection hidden="1"/>
    </xf>
    <xf numFmtId="0" fontId="9" fillId="0" borderId="12" xfId="1" applyFont="1" applyBorder="1" applyAlignment="1" applyProtection="1">
      <alignment horizontal="right" vertical="center" shrinkToFit="1"/>
      <protection hidden="1"/>
    </xf>
    <xf numFmtId="0" fontId="9" fillId="0" borderId="13" xfId="1" applyFont="1" applyBorder="1" applyAlignment="1" applyProtection="1">
      <alignment horizontal="right" vertical="center" shrinkToFit="1"/>
      <protection hidden="1"/>
    </xf>
    <xf numFmtId="166" fontId="9" fillId="0" borderId="10" xfId="1" applyNumberFormat="1" applyFont="1" applyBorder="1" applyAlignment="1" applyProtection="1">
      <alignment horizontal="right" vertical="center" shrinkToFit="1"/>
      <protection hidden="1"/>
    </xf>
    <xf numFmtId="0" fontId="11" fillId="0" borderId="22" xfId="1" applyFont="1" applyBorder="1" applyAlignment="1" applyProtection="1">
      <alignment horizontal="left" vertical="center" indent="1" shrinkToFit="1"/>
      <protection hidden="1"/>
    </xf>
    <xf numFmtId="0" fontId="9" fillId="0" borderId="23" xfId="1" applyFont="1" applyBorder="1" applyAlignment="1" applyProtection="1">
      <alignment horizontal="right" vertical="center" shrinkToFit="1"/>
      <protection hidden="1"/>
    </xf>
    <xf numFmtId="0" fontId="9" fillId="0" borderId="24" xfId="1" applyFont="1" applyBorder="1" applyAlignment="1" applyProtection="1">
      <alignment horizontal="right" vertical="center" shrinkToFit="1"/>
      <protection hidden="1"/>
    </xf>
    <xf numFmtId="0" fontId="9" fillId="0" borderId="25" xfId="1" applyFont="1" applyBorder="1" applyAlignment="1" applyProtection="1">
      <alignment horizontal="right" vertical="center" shrinkToFit="1"/>
      <protection hidden="1"/>
    </xf>
    <xf numFmtId="166" fontId="9" fillId="0" borderId="22" xfId="1" applyNumberFormat="1" applyFont="1" applyBorder="1" applyAlignment="1" applyProtection="1">
      <alignment horizontal="right" vertical="center" shrinkToFit="1"/>
      <protection hidden="1"/>
    </xf>
    <xf numFmtId="0" fontId="11" fillId="0" borderId="26" xfId="1" applyFont="1" applyBorder="1" applyAlignment="1" applyProtection="1">
      <alignment horizontal="left" vertical="center" indent="1" shrinkToFit="1"/>
      <protection hidden="1"/>
    </xf>
    <xf numFmtId="0" fontId="9" fillId="0" borderId="27" xfId="1" applyFont="1" applyBorder="1" applyAlignment="1" applyProtection="1">
      <alignment horizontal="right" vertical="center" shrinkToFit="1"/>
      <protection hidden="1"/>
    </xf>
    <xf numFmtId="0" fontId="9" fillId="0" borderId="28" xfId="1" applyFont="1" applyBorder="1" applyAlignment="1" applyProtection="1">
      <alignment horizontal="right" vertical="center" shrinkToFit="1"/>
      <protection hidden="1"/>
    </xf>
    <xf numFmtId="0" fontId="9" fillId="0" borderId="29" xfId="1" applyFont="1" applyBorder="1" applyAlignment="1" applyProtection="1">
      <alignment horizontal="right" vertical="center" shrinkToFit="1"/>
      <protection hidden="1"/>
    </xf>
    <xf numFmtId="166" fontId="9" fillId="0" borderId="26" xfId="1" applyNumberFormat="1" applyFont="1" applyBorder="1" applyAlignment="1" applyProtection="1">
      <alignment horizontal="right" vertical="center" shrinkToFit="1"/>
      <protection hidden="1"/>
    </xf>
    <xf numFmtId="0" fontId="11" fillId="0" borderId="19" xfId="1" applyFont="1" applyBorder="1" applyAlignment="1" applyProtection="1">
      <alignment horizontal="left" vertical="center" indent="1" shrinkToFit="1"/>
      <protection hidden="1"/>
    </xf>
    <xf numFmtId="0" fontId="9" fillId="0" borderId="30" xfId="1" applyFont="1" applyBorder="1" applyAlignment="1" applyProtection="1">
      <alignment horizontal="right" vertical="center" shrinkToFit="1"/>
      <protection hidden="1"/>
    </xf>
    <xf numFmtId="0" fontId="9" fillId="0" borderId="31" xfId="1" applyFont="1" applyBorder="1" applyAlignment="1" applyProtection="1">
      <alignment horizontal="right" vertical="center" shrinkToFit="1"/>
      <protection hidden="1"/>
    </xf>
    <xf numFmtId="0" fontId="9" fillId="0" borderId="20" xfId="1" applyFont="1" applyBorder="1" applyAlignment="1" applyProtection="1">
      <alignment horizontal="right" vertical="center" shrinkToFit="1"/>
      <protection hidden="1"/>
    </xf>
    <xf numFmtId="166" fontId="9" fillId="0" borderId="19" xfId="1" applyNumberFormat="1" applyFont="1" applyBorder="1" applyAlignment="1" applyProtection="1">
      <alignment horizontal="right" vertical="center" shrinkToFit="1"/>
      <protection hidden="1"/>
    </xf>
    <xf numFmtId="0" fontId="7" fillId="3" borderId="21" xfId="1" applyFont="1" applyFill="1" applyBorder="1" applyAlignment="1" applyProtection="1">
      <alignment horizontal="left" vertical="center" indent="1" shrinkToFit="1"/>
      <protection hidden="1"/>
    </xf>
    <xf numFmtId="167" fontId="8" fillId="3" borderId="15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16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17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21" xfId="1" applyNumberFormat="1" applyFont="1" applyFill="1" applyBorder="1" applyAlignment="1" applyProtection="1">
      <alignment horizontal="right" vertical="center" shrinkToFit="1"/>
      <protection hidden="1"/>
    </xf>
    <xf numFmtId="0" fontId="12" fillId="0" borderId="32" xfId="1" applyFont="1" applyBorder="1" applyAlignment="1" applyProtection="1">
      <alignment horizontal="left" vertical="center" indent="1" shrinkToFit="1"/>
      <protection hidden="1"/>
    </xf>
    <xf numFmtId="166" fontId="13" fillId="0" borderId="7" xfId="1" applyNumberFormat="1" applyFont="1" applyBorder="1" applyAlignment="1" applyProtection="1">
      <alignment horizontal="center" vertical="center" shrinkToFit="1"/>
      <protection locked="0" hidden="1"/>
    </xf>
    <xf numFmtId="166" fontId="13" fillId="0" borderId="8" xfId="1" applyNumberFormat="1" applyFont="1" applyBorder="1" applyAlignment="1" applyProtection="1">
      <alignment horizontal="center" vertical="center" shrinkToFit="1"/>
      <protection locked="0" hidden="1"/>
    </xf>
    <xf numFmtId="166" fontId="13" fillId="0" borderId="9" xfId="1" applyNumberFormat="1" applyFont="1" applyBorder="1" applyAlignment="1" applyProtection="1">
      <alignment horizontal="center" vertical="center" shrinkToFit="1"/>
      <protection locked="0" hidden="1"/>
    </xf>
    <xf numFmtId="0" fontId="7" fillId="2" borderId="2" xfId="1" applyFont="1" applyFill="1" applyBorder="1" applyAlignment="1" applyProtection="1">
      <alignment horizontal="left" vertical="center"/>
      <protection hidden="1"/>
    </xf>
    <xf numFmtId="0" fontId="9" fillId="5" borderId="10" xfId="1" applyFont="1" applyFill="1" applyBorder="1" applyAlignment="1" applyProtection="1">
      <alignment horizontal="left" vertical="center" indent="1"/>
      <protection hidden="1"/>
    </xf>
    <xf numFmtId="0" fontId="9" fillId="0" borderId="11" xfId="1" applyFont="1" applyBorder="1" applyAlignment="1">
      <alignment horizontal="right" vertical="center"/>
    </xf>
    <xf numFmtId="0" fontId="9" fillId="0" borderId="12" xfId="1" applyFont="1" applyBorder="1" applyAlignment="1">
      <alignment horizontal="right" vertical="center"/>
    </xf>
    <xf numFmtId="0" fontId="9" fillId="0" borderId="13" xfId="1" applyFont="1" applyBorder="1" applyAlignment="1">
      <alignment horizontal="right" vertical="center"/>
    </xf>
    <xf numFmtId="166" fontId="9" fillId="5" borderId="10" xfId="1" applyNumberFormat="1" applyFont="1" applyFill="1" applyBorder="1" applyAlignment="1">
      <alignment horizontal="right" vertical="center"/>
    </xf>
    <xf numFmtId="0" fontId="9" fillId="6" borderId="22" xfId="1" applyFont="1" applyFill="1" applyBorder="1" applyAlignment="1" applyProtection="1">
      <alignment horizontal="left" vertical="center" indent="1"/>
      <protection hidden="1"/>
    </xf>
    <xf numFmtId="0" fontId="9" fillId="0" borderId="27" xfId="1" applyFont="1" applyBorder="1" applyAlignment="1">
      <alignment horizontal="right" vertical="center"/>
    </xf>
    <xf numFmtId="0" fontId="9" fillId="0" borderId="28" xfId="1" applyFont="1" applyBorder="1" applyAlignment="1">
      <alignment horizontal="right" vertical="center"/>
    </xf>
    <xf numFmtId="0" fontId="9" fillId="0" borderId="29" xfId="1" applyFont="1" applyBorder="1" applyAlignment="1">
      <alignment horizontal="right" vertical="center"/>
    </xf>
    <xf numFmtId="166" fontId="9" fillId="5" borderId="26" xfId="1" applyNumberFormat="1" applyFont="1" applyFill="1" applyBorder="1" applyAlignment="1">
      <alignment horizontal="right" vertical="center"/>
    </xf>
    <xf numFmtId="0" fontId="9" fillId="0" borderId="30" xfId="1" applyFont="1" applyBorder="1" applyAlignment="1">
      <alignment horizontal="right" vertical="center"/>
    </xf>
    <xf numFmtId="0" fontId="9" fillId="0" borderId="31" xfId="1" applyFont="1" applyBorder="1" applyAlignment="1">
      <alignment horizontal="right" vertical="center"/>
    </xf>
    <xf numFmtId="0" fontId="9" fillId="6" borderId="14" xfId="1" applyFont="1" applyFill="1" applyBorder="1" applyAlignment="1" applyProtection="1">
      <alignment horizontal="left" vertical="center" indent="1"/>
      <protection hidden="1"/>
    </xf>
    <xf numFmtId="0" fontId="9" fillId="0" borderId="20" xfId="1" applyFont="1" applyBorder="1" applyAlignment="1">
      <alignment horizontal="right" vertical="center"/>
    </xf>
    <xf numFmtId="166" fontId="9" fillId="5" borderId="19" xfId="1" applyNumberFormat="1" applyFont="1" applyFill="1" applyBorder="1" applyAlignment="1">
      <alignment horizontal="right" vertical="center"/>
    </xf>
    <xf numFmtId="0" fontId="9" fillId="0" borderId="26" xfId="1" applyFont="1" applyBorder="1" applyAlignment="1" applyProtection="1">
      <alignment horizontal="left" vertical="center" indent="1"/>
      <protection hidden="1"/>
    </xf>
    <xf numFmtId="0" fontId="7" fillId="3" borderId="18" xfId="1" applyFont="1" applyFill="1" applyBorder="1" applyAlignment="1" applyProtection="1">
      <alignment horizontal="left" vertical="center" indent="1" shrinkToFit="1"/>
      <protection hidden="1"/>
    </xf>
    <xf numFmtId="167" fontId="8" fillId="3" borderId="33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34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35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8" xfId="1" applyNumberFormat="1" applyFont="1" applyFill="1" applyBorder="1" applyAlignment="1" applyProtection="1">
      <alignment horizontal="right" vertical="center" shrinkToFit="1"/>
      <protection hidden="1"/>
    </xf>
    <xf numFmtId="165" fontId="7" fillId="0" borderId="36" xfId="1" applyNumberFormat="1" applyFont="1" applyBorder="1" applyAlignment="1" applyProtection="1">
      <alignment horizontal="center" vertical="center"/>
      <protection hidden="1"/>
    </xf>
    <xf numFmtId="165" fontId="7" fillId="0" borderId="37" xfId="1" applyNumberFormat="1" applyFont="1" applyBorder="1" applyAlignment="1" applyProtection="1">
      <alignment horizontal="center" vertical="center"/>
      <protection hidden="1"/>
    </xf>
    <xf numFmtId="165" fontId="7" fillId="0" borderId="38" xfId="1" applyNumberFormat="1" applyFont="1" applyBorder="1" applyAlignment="1" applyProtection="1">
      <alignment horizontal="center" vertical="center"/>
      <protection hidden="1"/>
    </xf>
    <xf numFmtId="0" fontId="9" fillId="5" borderId="11" xfId="1" applyFont="1" applyFill="1" applyBorder="1" applyAlignment="1">
      <alignment horizontal="right" vertical="center"/>
    </xf>
    <xf numFmtId="0" fontId="9" fillId="5" borderId="39" xfId="1" applyFont="1" applyFill="1" applyBorder="1" applyAlignment="1">
      <alignment horizontal="right" vertical="center"/>
    </xf>
    <xf numFmtId="0" fontId="9" fillId="5" borderId="13" xfId="1" applyFont="1" applyFill="1" applyBorder="1" applyAlignment="1">
      <alignment horizontal="right" vertical="center"/>
    </xf>
    <xf numFmtId="0" fontId="9" fillId="5" borderId="26" xfId="1" applyFont="1" applyFill="1" applyBorder="1" applyAlignment="1" applyProtection="1">
      <alignment horizontal="left" vertical="center" indent="1"/>
      <protection hidden="1"/>
    </xf>
    <xf numFmtId="0" fontId="9" fillId="5" borderId="27" xfId="1" applyFont="1" applyFill="1" applyBorder="1" applyAlignment="1">
      <alignment horizontal="right" vertical="center"/>
    </xf>
    <xf numFmtId="0" fontId="9" fillId="5" borderId="28" xfId="1" applyFont="1" applyFill="1" applyBorder="1" applyAlignment="1">
      <alignment horizontal="right" vertical="center"/>
    </xf>
    <xf numFmtId="0" fontId="9" fillId="5" borderId="29" xfId="1" applyFont="1" applyFill="1" applyBorder="1" applyAlignment="1">
      <alignment horizontal="right" vertical="center"/>
    </xf>
    <xf numFmtId="0" fontId="7" fillId="0" borderId="0" xfId="1" applyFont="1" applyAlignment="1" applyProtection="1">
      <alignment horizontal="left" vertical="center" indent="1" shrinkToFit="1"/>
      <protection hidden="1"/>
    </xf>
    <xf numFmtId="167" fontId="8" fillId="0" borderId="0" xfId="1" applyNumberFormat="1" applyFont="1" applyAlignment="1" applyProtection="1">
      <alignment horizontal="right" vertical="center" shrinkToFit="1"/>
      <protection hidden="1"/>
    </xf>
    <xf numFmtId="166" fontId="8" fillId="0" borderId="0" xfId="1" applyNumberFormat="1" applyFont="1" applyAlignment="1" applyProtection="1">
      <alignment horizontal="right" vertical="center" shrinkToFit="1"/>
      <protection hidden="1"/>
    </xf>
    <xf numFmtId="166" fontId="8" fillId="3" borderId="2" xfId="1" applyNumberFormat="1" applyFont="1" applyFill="1" applyBorder="1" applyAlignment="1" applyProtection="1">
      <alignment horizontal="right" vertical="center" shrinkToFit="1"/>
      <protection hidden="1"/>
    </xf>
    <xf numFmtId="165" fontId="7" fillId="4" borderId="3" xfId="1" applyNumberFormat="1" applyFont="1" applyFill="1" applyBorder="1" applyAlignment="1" applyProtection="1">
      <alignment horizontal="center" vertical="center"/>
      <protection hidden="1"/>
    </xf>
    <xf numFmtId="165" fontId="7" fillId="4" borderId="4" xfId="1" applyNumberFormat="1" applyFont="1" applyFill="1" applyBorder="1" applyAlignment="1" applyProtection="1">
      <alignment horizontal="center" vertical="center"/>
      <protection hidden="1"/>
    </xf>
    <xf numFmtId="165" fontId="7" fillId="4" borderId="5" xfId="1" applyNumberFormat="1" applyFont="1" applyFill="1" applyBorder="1" applyAlignment="1" applyProtection="1">
      <alignment horizontal="center" vertical="center"/>
      <protection hidden="1"/>
    </xf>
    <xf numFmtId="165" fontId="7" fillId="4" borderId="6" xfId="1" applyNumberFormat="1" applyFont="1" applyFill="1" applyBorder="1" applyAlignment="1" applyProtection="1">
      <alignment horizontal="center" vertical="center"/>
      <protection hidden="1"/>
    </xf>
    <xf numFmtId="0" fontId="7" fillId="4" borderId="2" xfId="1" applyFont="1" applyFill="1" applyBorder="1" applyAlignment="1" applyProtection="1">
      <alignment horizontal="center" vertical="center"/>
      <protection hidden="1"/>
    </xf>
    <xf numFmtId="0" fontId="3" fillId="0" borderId="1" xfId="1" applyFont="1" applyBorder="1" applyAlignment="1">
      <alignment horizontal="right" vertical="center" indent="1"/>
    </xf>
    <xf numFmtId="166" fontId="8" fillId="2" borderId="10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18" xfId="1" applyFont="1" applyBorder="1" applyAlignment="1" applyProtection="1">
      <alignment horizontal="left" vertical="center" indent="1"/>
      <protection hidden="1"/>
    </xf>
    <xf numFmtId="0" fontId="8" fillId="0" borderId="7" xfId="1" applyFont="1" applyBorder="1" applyAlignment="1" applyProtection="1">
      <alignment horizontal="center" vertical="center" shrinkToFit="1"/>
      <protection locked="0" hidden="1"/>
    </xf>
    <xf numFmtId="0" fontId="8" fillId="0" borderId="8" xfId="1" applyFont="1" applyBorder="1" applyAlignment="1" applyProtection="1">
      <alignment horizontal="center" vertical="center" shrinkToFit="1"/>
      <protection locked="0" hidden="1"/>
    </xf>
    <xf numFmtId="0" fontId="8" fillId="0" borderId="9" xfId="1" applyFont="1" applyBorder="1" applyAlignment="1" applyProtection="1">
      <alignment horizontal="center" vertical="center" shrinkToFit="1"/>
      <protection locked="0" hidden="1"/>
    </xf>
    <xf numFmtId="4" fontId="10" fillId="0" borderId="11" xfId="1" applyNumberFormat="1" applyFont="1" applyBorder="1" applyAlignment="1" applyProtection="1">
      <alignment horizontal="right" vertical="center" shrinkToFit="1"/>
      <protection locked="0" hidden="1"/>
    </xf>
    <xf numFmtId="4" fontId="10" fillId="0" borderId="12" xfId="1" applyNumberFormat="1" applyFont="1" applyBorder="1" applyAlignment="1" applyProtection="1">
      <alignment horizontal="right" vertical="center" shrinkToFit="1"/>
      <protection locked="0" hidden="1"/>
    </xf>
    <xf numFmtId="4" fontId="10" fillId="0" borderId="13" xfId="1" applyNumberFormat="1" applyFont="1" applyBorder="1" applyAlignment="1" applyProtection="1">
      <alignment horizontal="right" vertical="center" shrinkToFit="1"/>
      <protection locked="0" hidden="1"/>
    </xf>
    <xf numFmtId="4" fontId="8" fillId="2" borderId="10" xfId="1" applyNumberFormat="1" applyFont="1" applyFill="1" applyBorder="1" applyAlignment="1" applyProtection="1">
      <alignment horizontal="right" vertical="center" shrinkToFit="1"/>
      <protection hidden="1"/>
    </xf>
    <xf numFmtId="4" fontId="9" fillId="0" borderId="15" xfId="1" applyNumberFormat="1" applyFont="1" applyBorder="1" applyAlignment="1" applyProtection="1">
      <alignment horizontal="right" vertical="center" shrinkToFit="1"/>
      <protection locked="0" hidden="1"/>
    </xf>
    <xf numFmtId="4" fontId="9" fillId="0" borderId="16" xfId="1" applyNumberFormat="1" applyFont="1" applyBorder="1" applyAlignment="1" applyProtection="1">
      <alignment horizontal="right" vertical="center" shrinkToFit="1"/>
      <protection locked="0" hidden="1"/>
    </xf>
    <xf numFmtId="4" fontId="9" fillId="0" borderId="17" xfId="1" applyNumberFormat="1" applyFont="1" applyBorder="1" applyAlignment="1" applyProtection="1">
      <alignment horizontal="right" vertical="center" shrinkToFit="1"/>
      <protection locked="0" hidden="1"/>
    </xf>
    <xf numFmtId="0" fontId="9" fillId="5" borderId="11" xfId="1" applyFont="1" applyFill="1" applyBorder="1" applyAlignment="1">
      <alignment vertical="center"/>
    </xf>
    <xf numFmtId="0" fontId="9" fillId="5" borderId="12" xfId="1" applyFont="1" applyFill="1" applyBorder="1" applyAlignment="1">
      <alignment vertical="center"/>
    </xf>
    <xf numFmtId="0" fontId="9" fillId="5" borderId="40" xfId="1" applyFont="1" applyFill="1" applyBorder="1" applyAlignment="1">
      <alignment vertical="center"/>
    </xf>
    <xf numFmtId="0" fontId="9" fillId="5" borderId="13" xfId="1" applyFont="1" applyFill="1" applyBorder="1" applyAlignment="1">
      <alignment vertical="center"/>
    </xf>
    <xf numFmtId="166" fontId="9" fillId="5" borderId="10" xfId="1" applyNumberFormat="1" applyFont="1" applyFill="1" applyBorder="1" applyAlignment="1">
      <alignment vertical="center"/>
    </xf>
    <xf numFmtId="0" fontId="9" fillId="5" borderId="27" xfId="1" applyFont="1" applyFill="1" applyBorder="1" applyAlignment="1">
      <alignment vertical="center"/>
    </xf>
    <xf numFmtId="0" fontId="9" fillId="5" borderId="28" xfId="1" applyFont="1" applyFill="1" applyBorder="1" applyAlignment="1">
      <alignment vertical="center"/>
    </xf>
    <xf numFmtId="0" fontId="9" fillId="5" borderId="41" xfId="1" applyFont="1" applyFill="1" applyBorder="1" applyAlignment="1">
      <alignment vertical="center"/>
    </xf>
    <xf numFmtId="0" fontId="9" fillId="5" borderId="29" xfId="1" applyFont="1" applyFill="1" applyBorder="1" applyAlignment="1">
      <alignment vertical="center"/>
    </xf>
    <xf numFmtId="166" fontId="9" fillId="5" borderId="26" xfId="1" applyNumberFormat="1" applyFont="1" applyFill="1" applyBorder="1" applyAlignment="1">
      <alignment vertical="center"/>
    </xf>
    <xf numFmtId="0" fontId="9" fillId="5" borderId="42" xfId="1" applyFont="1" applyFill="1" applyBorder="1" applyAlignment="1">
      <alignment vertical="center"/>
    </xf>
    <xf numFmtId="166" fontId="8" fillId="3" borderId="15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6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7" xfId="1" applyNumberFormat="1" applyFont="1" applyFill="1" applyBorder="1" applyAlignment="1" applyProtection="1">
      <alignment horizontal="right" vertical="center" shrinkToFit="1"/>
      <protection hidden="1"/>
    </xf>
    <xf numFmtId="167" fontId="5" fillId="0" borderId="0" xfId="1" applyNumberFormat="1" applyFont="1"/>
    <xf numFmtId="166" fontId="5" fillId="0" borderId="0" xfId="1" applyNumberFormat="1" applyFont="1"/>
    <xf numFmtId="4" fontId="5" fillId="0" borderId="0" xfId="1" applyNumberFormat="1" applyFont="1"/>
  </cellXfs>
  <cellStyles count="2">
    <cellStyle name="Normal" xfId="0" builtinId="0"/>
    <cellStyle name="Normal 19" xfId="1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097169883432"/>
          <c:y val="0.12436697767231152"/>
          <c:w val="0.80433181922531749"/>
          <c:h val="0.73571483711594876"/>
        </c:manualLayout>
      </c:layout>
      <c:barChart>
        <c:barDir val="col"/>
        <c:grouping val="stacked"/>
        <c:varyColors val="0"/>
        <c:ser>
          <c:idx val="0"/>
          <c:order val="0"/>
          <c:tx>
            <c:v>Lignite</c:v>
          </c:tx>
          <c:spPr>
            <a:solidFill>
              <a:srgbClr val="984807"/>
            </a:solidFill>
            <a:ln>
              <a:solidFill>
                <a:srgbClr val="984807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(SELL)'!$B$10:$Z$10</c:f>
              <c:numCache>
                <c:formatCode>General</c:formatCode>
                <c:ptCount val="24"/>
                <c:pt idx="0">
                  <c:v>651</c:v>
                </c:pt>
                <c:pt idx="1">
                  <c:v>308</c:v>
                </c:pt>
                <c:pt idx="2">
                  <c:v>308</c:v>
                </c:pt>
                <c:pt idx="3">
                  <c:v>308</c:v>
                </c:pt>
                <c:pt idx="4">
                  <c:v>385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385</c:v>
                </c:pt>
                <c:pt idx="18">
                  <c:v>308</c:v>
                </c:pt>
                <c:pt idx="19">
                  <c:v>308</c:v>
                </c:pt>
                <c:pt idx="20">
                  <c:v>308</c:v>
                </c:pt>
                <c:pt idx="21">
                  <c:v>308</c:v>
                </c:pt>
                <c:pt idx="22">
                  <c:v>308</c:v>
                </c:pt>
                <c:pt idx="23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C-42D7-990E-7FAB859DC5E3}"/>
            </c:ext>
          </c:extLst>
        </c:ser>
        <c:ser>
          <c:idx val="8"/>
          <c:order val="1"/>
          <c:tx>
            <c:v>CRETE Conventional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(SELL)'!$B$11:$Z$11</c:f>
              <c:numCache>
                <c:formatCode>General</c:formatCode>
                <c:ptCount val="24"/>
                <c:pt idx="0">
                  <c:v>92.5</c:v>
                </c:pt>
                <c:pt idx="1">
                  <c:v>92.5</c:v>
                </c:pt>
                <c:pt idx="2">
                  <c:v>92.5</c:v>
                </c:pt>
                <c:pt idx="3">
                  <c:v>92.5</c:v>
                </c:pt>
                <c:pt idx="4">
                  <c:v>92.5</c:v>
                </c:pt>
                <c:pt idx="5">
                  <c:v>92.5</c:v>
                </c:pt>
                <c:pt idx="6">
                  <c:v>102.5</c:v>
                </c:pt>
                <c:pt idx="7">
                  <c:v>119</c:v>
                </c:pt>
                <c:pt idx="8">
                  <c:v>132</c:v>
                </c:pt>
                <c:pt idx="9">
                  <c:v>134</c:v>
                </c:pt>
                <c:pt idx="10">
                  <c:v>141</c:v>
                </c:pt>
                <c:pt idx="11">
                  <c:v>159</c:v>
                </c:pt>
                <c:pt idx="12">
                  <c:v>174</c:v>
                </c:pt>
                <c:pt idx="13">
                  <c:v>129</c:v>
                </c:pt>
                <c:pt idx="14">
                  <c:v>144</c:v>
                </c:pt>
                <c:pt idx="15">
                  <c:v>170</c:v>
                </c:pt>
                <c:pt idx="16">
                  <c:v>205</c:v>
                </c:pt>
                <c:pt idx="17">
                  <c:v>232</c:v>
                </c:pt>
                <c:pt idx="18">
                  <c:v>242</c:v>
                </c:pt>
                <c:pt idx="19">
                  <c:v>235</c:v>
                </c:pt>
                <c:pt idx="20">
                  <c:v>214</c:v>
                </c:pt>
                <c:pt idx="21">
                  <c:v>177</c:v>
                </c:pt>
                <c:pt idx="22">
                  <c:v>139</c:v>
                </c:pt>
                <c:pt idx="2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C-42D7-990E-7FAB859DC5E3}"/>
            </c:ext>
          </c:extLst>
        </c:ser>
        <c:ser>
          <c:idx val="1"/>
          <c:order val="2"/>
          <c:tx>
            <c:v>GAS</c:v>
          </c:tx>
          <c:spPr>
            <a:solidFill>
              <a:srgbClr val="FAC090"/>
            </a:solidFill>
            <a:ln>
              <a:solidFill>
                <a:srgbClr val="FAC09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(SELL)'!$B$12:$Z$12</c:f>
              <c:numCache>
                <c:formatCode>General</c:formatCode>
                <c:ptCount val="24"/>
                <c:pt idx="0">
                  <c:v>1417.9</c:v>
                </c:pt>
                <c:pt idx="1">
                  <c:v>1417.9</c:v>
                </c:pt>
                <c:pt idx="2">
                  <c:v>1417.9</c:v>
                </c:pt>
                <c:pt idx="3">
                  <c:v>1417.9</c:v>
                </c:pt>
                <c:pt idx="4">
                  <c:v>1417.9</c:v>
                </c:pt>
                <c:pt idx="5">
                  <c:v>1844.9</c:v>
                </c:pt>
                <c:pt idx="6">
                  <c:v>2886.9259999999999</c:v>
                </c:pt>
                <c:pt idx="7">
                  <c:v>3688.5830000000001</c:v>
                </c:pt>
                <c:pt idx="8">
                  <c:v>3705.4690000000001</c:v>
                </c:pt>
                <c:pt idx="9">
                  <c:v>3265.4890000000005</c:v>
                </c:pt>
                <c:pt idx="10">
                  <c:v>3276.3100000000004</c:v>
                </c:pt>
                <c:pt idx="11">
                  <c:v>3187.326</c:v>
                </c:pt>
                <c:pt idx="12">
                  <c:v>3100.2280000000005</c:v>
                </c:pt>
                <c:pt idx="13">
                  <c:v>3094.1730000000002</c:v>
                </c:pt>
                <c:pt idx="14">
                  <c:v>3324.125</c:v>
                </c:pt>
                <c:pt idx="15">
                  <c:v>4193.8389999999999</c:v>
                </c:pt>
                <c:pt idx="16">
                  <c:v>4641.4260000000004</c:v>
                </c:pt>
                <c:pt idx="17">
                  <c:v>4683.2860000000001</c:v>
                </c:pt>
                <c:pt idx="18">
                  <c:v>4691.7709999999997</c:v>
                </c:pt>
                <c:pt idx="19">
                  <c:v>4671.5370000000003</c:v>
                </c:pt>
                <c:pt idx="20">
                  <c:v>4559.3909999999996</c:v>
                </c:pt>
                <c:pt idx="21">
                  <c:v>3975.0410000000002</c:v>
                </c:pt>
                <c:pt idx="22">
                  <c:v>3321.2370000000001</c:v>
                </c:pt>
                <c:pt idx="23">
                  <c:v>2908.6040000000003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C-42D7-990E-7FAB859DC5E3}"/>
            </c:ext>
          </c:extLst>
        </c:ser>
        <c:ser>
          <c:idx val="4"/>
          <c:order val="3"/>
          <c:tx>
            <c:v>Imports</c:v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(SELL)'!$B$39:$Z$39</c:f>
              <c:numCache>
                <c:formatCode>0.000</c:formatCode>
                <c:ptCount val="24"/>
                <c:pt idx="0">
                  <c:v>817.8</c:v>
                </c:pt>
                <c:pt idx="1">
                  <c:v>1072.9000000000001</c:v>
                </c:pt>
                <c:pt idx="2">
                  <c:v>1034.0999999999999</c:v>
                </c:pt>
                <c:pt idx="3">
                  <c:v>1098.8</c:v>
                </c:pt>
                <c:pt idx="4">
                  <c:v>1177.8</c:v>
                </c:pt>
                <c:pt idx="5">
                  <c:v>944.6</c:v>
                </c:pt>
                <c:pt idx="6">
                  <c:v>1180.5</c:v>
                </c:pt>
                <c:pt idx="7">
                  <c:v>683</c:v>
                </c:pt>
                <c:pt idx="8">
                  <c:v>601</c:v>
                </c:pt>
                <c:pt idx="9">
                  <c:v>514</c:v>
                </c:pt>
                <c:pt idx="10">
                  <c:v>334</c:v>
                </c:pt>
                <c:pt idx="11">
                  <c:v>319</c:v>
                </c:pt>
                <c:pt idx="12">
                  <c:v>369</c:v>
                </c:pt>
                <c:pt idx="13">
                  <c:v>371.7</c:v>
                </c:pt>
                <c:pt idx="14">
                  <c:v>619</c:v>
                </c:pt>
                <c:pt idx="15">
                  <c:v>602</c:v>
                </c:pt>
                <c:pt idx="16">
                  <c:v>735</c:v>
                </c:pt>
                <c:pt idx="17">
                  <c:v>1181.3</c:v>
                </c:pt>
                <c:pt idx="18">
                  <c:v>1265</c:v>
                </c:pt>
                <c:pt idx="19">
                  <c:v>1239</c:v>
                </c:pt>
                <c:pt idx="20">
                  <c:v>1335</c:v>
                </c:pt>
                <c:pt idx="21">
                  <c:v>1253</c:v>
                </c:pt>
                <c:pt idx="22">
                  <c:v>1577</c:v>
                </c:pt>
                <c:pt idx="23">
                  <c:v>1539.1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C-42D7-990E-7FAB859DC5E3}"/>
            </c:ext>
          </c:extLst>
        </c:ser>
        <c:ser>
          <c:idx val="3"/>
          <c:order val="4"/>
          <c:tx>
            <c:v>Renewables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(SELL)'!$B$14:$Z$14</c:f>
              <c:numCache>
                <c:formatCode>General</c:formatCode>
                <c:ptCount val="24"/>
                <c:pt idx="0">
                  <c:v>2663.1310000000003</c:v>
                </c:pt>
                <c:pt idx="1">
                  <c:v>2556.723</c:v>
                </c:pt>
                <c:pt idx="2">
                  <c:v>2473.3609999999999</c:v>
                </c:pt>
                <c:pt idx="3">
                  <c:v>2415.5319999999992</c:v>
                </c:pt>
                <c:pt idx="4">
                  <c:v>2359.3769999999995</c:v>
                </c:pt>
                <c:pt idx="5">
                  <c:v>2305.6330000000007</c:v>
                </c:pt>
                <c:pt idx="6">
                  <c:v>2222.0329999999999</c:v>
                </c:pt>
                <c:pt idx="7">
                  <c:v>2508.5030000000006</c:v>
                </c:pt>
                <c:pt idx="8">
                  <c:v>3347.7589999999996</c:v>
                </c:pt>
                <c:pt idx="9">
                  <c:v>4132.237000000001</c:v>
                </c:pt>
                <c:pt idx="10">
                  <c:v>4635.2479999999978</c:v>
                </c:pt>
                <c:pt idx="11">
                  <c:v>4775.0589999999993</c:v>
                </c:pt>
                <c:pt idx="12">
                  <c:v>4573.5380000000014</c:v>
                </c:pt>
                <c:pt idx="13">
                  <c:v>4018.5650000000001</c:v>
                </c:pt>
                <c:pt idx="14">
                  <c:v>3060.1479999999997</c:v>
                </c:pt>
                <c:pt idx="15">
                  <c:v>1886.2990000000002</c:v>
                </c:pt>
                <c:pt idx="16">
                  <c:v>1156.3219999999999</c:v>
                </c:pt>
                <c:pt idx="17">
                  <c:v>1055.2429999999999</c:v>
                </c:pt>
                <c:pt idx="18">
                  <c:v>995.05499999999995</c:v>
                </c:pt>
                <c:pt idx="19">
                  <c:v>955.94200000000001</c:v>
                </c:pt>
                <c:pt idx="20">
                  <c:v>914.12100000000009</c:v>
                </c:pt>
                <c:pt idx="21">
                  <c:v>883.13299999999992</c:v>
                </c:pt>
                <c:pt idx="22">
                  <c:v>850.15499999999997</c:v>
                </c:pt>
                <c:pt idx="23">
                  <c:v>836.06200000000001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9C-42D7-990E-7FAB859DC5E3}"/>
            </c:ext>
          </c:extLst>
        </c:ser>
        <c:ser>
          <c:idx val="7"/>
          <c:order val="5"/>
          <c:tx>
            <c:v>CRETE Renewables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(SELL)'!$B$15:$Z$15</c:f>
              <c:numCache>
                <c:formatCode>General</c:formatCode>
                <c:ptCount val="24"/>
                <c:pt idx="0">
                  <c:v>126</c:v>
                </c:pt>
                <c:pt idx="1">
                  <c:v>125</c:v>
                </c:pt>
                <c:pt idx="2">
                  <c:v>123</c:v>
                </c:pt>
                <c:pt idx="3">
                  <c:v>120</c:v>
                </c:pt>
                <c:pt idx="4">
                  <c:v>120</c:v>
                </c:pt>
                <c:pt idx="5">
                  <c:v>119</c:v>
                </c:pt>
                <c:pt idx="6">
                  <c:v>120</c:v>
                </c:pt>
                <c:pt idx="7">
                  <c:v>126</c:v>
                </c:pt>
                <c:pt idx="8">
                  <c:v>137</c:v>
                </c:pt>
                <c:pt idx="9">
                  <c:v>146</c:v>
                </c:pt>
                <c:pt idx="10">
                  <c:v>142</c:v>
                </c:pt>
                <c:pt idx="11">
                  <c:v>133</c:v>
                </c:pt>
                <c:pt idx="12">
                  <c:v>121</c:v>
                </c:pt>
                <c:pt idx="13">
                  <c:v>106</c:v>
                </c:pt>
                <c:pt idx="14">
                  <c:v>90</c:v>
                </c:pt>
                <c:pt idx="15">
                  <c:v>75</c:v>
                </c:pt>
                <c:pt idx="16">
                  <c:v>67</c:v>
                </c:pt>
                <c:pt idx="17">
                  <c:v>61</c:v>
                </c:pt>
                <c:pt idx="18">
                  <c:v>54</c:v>
                </c:pt>
                <c:pt idx="19">
                  <c:v>44</c:v>
                </c:pt>
                <c:pt idx="20">
                  <c:v>33</c:v>
                </c:pt>
                <c:pt idx="21">
                  <c:v>26</c:v>
                </c:pt>
                <c:pt idx="22">
                  <c:v>22</c:v>
                </c:pt>
                <c:pt idx="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C-42D7-990E-7FAB859DC5E3}"/>
            </c:ext>
          </c:extLst>
        </c:ser>
        <c:ser>
          <c:idx val="2"/>
          <c:order val="6"/>
          <c:tx>
            <c:v>Hydro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(SELL)'!$B$13:$Z$13</c:f>
              <c:numCache>
                <c:formatCode>General</c:formatCode>
                <c:ptCount val="24"/>
                <c:pt idx="5">
                  <c:v>26</c:v>
                </c:pt>
                <c:pt idx="6">
                  <c:v>329</c:v>
                </c:pt>
                <c:pt idx="7">
                  <c:v>622</c:v>
                </c:pt>
                <c:pt idx="8">
                  <c:v>560</c:v>
                </c:pt>
                <c:pt idx="9">
                  <c:v>572</c:v>
                </c:pt>
                <c:pt idx="10">
                  <c:v>295</c:v>
                </c:pt>
                <c:pt idx="11">
                  <c:v>124</c:v>
                </c:pt>
                <c:pt idx="12">
                  <c:v>124</c:v>
                </c:pt>
                <c:pt idx="13">
                  <c:v>60</c:v>
                </c:pt>
                <c:pt idx="14">
                  <c:v>485</c:v>
                </c:pt>
                <c:pt idx="15">
                  <c:v>878</c:v>
                </c:pt>
                <c:pt idx="16">
                  <c:v>1034</c:v>
                </c:pt>
                <c:pt idx="17">
                  <c:v>1217</c:v>
                </c:pt>
                <c:pt idx="18">
                  <c:v>1239</c:v>
                </c:pt>
                <c:pt idx="19">
                  <c:v>1154</c:v>
                </c:pt>
                <c:pt idx="20">
                  <c:v>913</c:v>
                </c:pt>
                <c:pt idx="21">
                  <c:v>709</c:v>
                </c:pt>
                <c:pt idx="2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9C-42D7-990E-7FAB859D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39856"/>
        <c:axId val="231102608"/>
      </c:barChart>
      <c:lineChart>
        <c:grouping val="standard"/>
        <c:varyColors val="0"/>
        <c:ser>
          <c:idx val="5"/>
          <c:order val="7"/>
          <c:tx>
            <c:v>Demand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(BUY)'!$B$4:$Z$4</c:f>
              <c:numCache>
                <c:formatCode>General</c:formatCode>
                <c:ptCount val="24"/>
                <c:pt idx="0">
                  <c:v>5768.3410000000003</c:v>
                </c:pt>
                <c:pt idx="1">
                  <c:v>5572.9950000000017</c:v>
                </c:pt>
                <c:pt idx="2">
                  <c:v>5448.9060000000009</c:v>
                </c:pt>
                <c:pt idx="3">
                  <c:v>5452.7250000000013</c:v>
                </c:pt>
                <c:pt idx="4">
                  <c:v>5552.5820000000012</c:v>
                </c:pt>
                <c:pt idx="5">
                  <c:v>5832.6180000000013</c:v>
                </c:pt>
                <c:pt idx="6">
                  <c:v>7341.003999999999</c:v>
                </c:pt>
                <c:pt idx="7">
                  <c:v>8247.1309999999994</c:v>
                </c:pt>
                <c:pt idx="8">
                  <c:v>8983.228000000001</c:v>
                </c:pt>
                <c:pt idx="9">
                  <c:v>9263.7260000000006</c:v>
                </c:pt>
                <c:pt idx="10">
                  <c:v>9323.5579999999973</c:v>
                </c:pt>
                <c:pt idx="11">
                  <c:v>9197.3849999999984</c:v>
                </c:pt>
                <c:pt idx="12">
                  <c:v>8961.7660000000033</c:v>
                </c:pt>
                <c:pt idx="13">
                  <c:v>8279.4620000000032</c:v>
                </c:pt>
                <c:pt idx="14">
                  <c:v>8222.2620000000006</c:v>
                </c:pt>
                <c:pt idx="15">
                  <c:v>8305.1870000000035</c:v>
                </c:pt>
                <c:pt idx="16">
                  <c:v>8338.7360000000008</c:v>
                </c:pt>
                <c:pt idx="17">
                  <c:v>8814.8380000000016</c:v>
                </c:pt>
                <c:pt idx="18">
                  <c:v>8794.8140000000003</c:v>
                </c:pt>
                <c:pt idx="19">
                  <c:v>8607.5019999999986</c:v>
                </c:pt>
                <c:pt idx="20">
                  <c:v>8276.520999999997</c:v>
                </c:pt>
                <c:pt idx="21">
                  <c:v>7331.2090000000007</c:v>
                </c:pt>
                <c:pt idx="22">
                  <c:v>6291.4209999999994</c:v>
                </c:pt>
                <c:pt idx="23">
                  <c:v>5717.7340000000022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C-42D7-990E-7FAB859D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39856"/>
        <c:axId val="231102608"/>
      </c:lineChart>
      <c:lineChart>
        <c:grouping val="standard"/>
        <c:varyColors val="0"/>
        <c:ser>
          <c:idx val="6"/>
          <c:order val="8"/>
          <c:tx>
            <c:v>GR-MCP</c:v>
          </c:tx>
          <c:spPr>
            <a:ln w="25400" cap="rnd" cmpd="sng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41275">
                <a:solidFill>
                  <a:srgbClr val="0070C0"/>
                </a:solidFill>
              </a:ln>
              <a:effectLst/>
            </c:spPr>
          </c:marker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(SELL)'!$B$7:$Z$7</c:f>
              <c:numCache>
                <c:formatCode>0.00</c:formatCode>
                <c:ptCount val="24"/>
                <c:pt idx="0">
                  <c:v>82.72</c:v>
                </c:pt>
                <c:pt idx="1">
                  <c:v>81.63</c:v>
                </c:pt>
                <c:pt idx="2">
                  <c:v>80.17</c:v>
                </c:pt>
                <c:pt idx="3">
                  <c:v>78.31</c:v>
                </c:pt>
                <c:pt idx="4">
                  <c:v>77.510000000000005</c:v>
                </c:pt>
                <c:pt idx="5">
                  <c:v>90</c:v>
                </c:pt>
                <c:pt idx="6">
                  <c:v>103.77</c:v>
                </c:pt>
                <c:pt idx="7">
                  <c:v>117</c:v>
                </c:pt>
                <c:pt idx="8">
                  <c:v>120.68</c:v>
                </c:pt>
                <c:pt idx="9">
                  <c:v>104.72</c:v>
                </c:pt>
                <c:pt idx="10">
                  <c:v>106.19</c:v>
                </c:pt>
                <c:pt idx="11">
                  <c:v>105.79</c:v>
                </c:pt>
                <c:pt idx="12">
                  <c:v>102.36</c:v>
                </c:pt>
                <c:pt idx="13">
                  <c:v>102.71</c:v>
                </c:pt>
                <c:pt idx="14">
                  <c:v>105.3</c:v>
                </c:pt>
                <c:pt idx="15">
                  <c:v>111.85</c:v>
                </c:pt>
                <c:pt idx="16">
                  <c:v>122.05</c:v>
                </c:pt>
                <c:pt idx="17">
                  <c:v>133</c:v>
                </c:pt>
                <c:pt idx="18">
                  <c:v>135.58000000000001</c:v>
                </c:pt>
                <c:pt idx="19">
                  <c:v>128.97</c:v>
                </c:pt>
                <c:pt idx="20">
                  <c:v>122</c:v>
                </c:pt>
                <c:pt idx="21">
                  <c:v>107.19</c:v>
                </c:pt>
                <c:pt idx="22">
                  <c:v>103.07</c:v>
                </c:pt>
                <c:pt idx="23">
                  <c:v>98.01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9C-42D7-990E-7FAB859D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03392"/>
        <c:axId val="231103000"/>
      </c:lineChart>
      <c:catAx>
        <c:axId val="22923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Market Time Unit (CET-Hr)</a:t>
                </a:r>
              </a:p>
            </c:rich>
          </c:tx>
          <c:layout>
            <c:manualLayout>
              <c:xMode val="edge"/>
              <c:yMode val="edge"/>
              <c:x val="0.40611532574781151"/>
              <c:y val="0.94236100389412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el-GR"/>
            </a:p>
          </c:txPr>
        </c:title>
        <c:numFmt formatCode="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231102608"/>
        <c:crosses val="autoZero"/>
        <c:auto val="1"/>
        <c:lblAlgn val="ctr"/>
        <c:lblOffset val="100"/>
        <c:noMultiLvlLbl val="0"/>
      </c:catAx>
      <c:valAx>
        <c:axId val="231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Volume (MWh)</a:t>
                </a:r>
              </a:p>
            </c:rich>
          </c:tx>
          <c:layout>
            <c:manualLayout>
              <c:xMode val="edge"/>
              <c:yMode val="edge"/>
              <c:x val="6.1164849755849376E-3"/>
              <c:y val="0.38479425302991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229239856"/>
        <c:crosses val="autoZero"/>
        <c:crossBetween val="between"/>
      </c:valAx>
      <c:valAx>
        <c:axId val="231103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GR-MCP (</a:t>
                </a:r>
                <a:r>
                  <a:rPr lang="el-GR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€</a:t>
                </a: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/MWh)</a:t>
                </a:r>
              </a:p>
            </c:rich>
          </c:tx>
          <c:layout>
            <c:manualLayout>
              <c:xMode val="edge"/>
              <c:yMode val="edge"/>
              <c:x val="0.96595699316536188"/>
              <c:y val="0.35805714236700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el-G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231103392"/>
        <c:crosses val="max"/>
        <c:crossBetween val="between"/>
      </c:valAx>
      <c:catAx>
        <c:axId val="231103392"/>
        <c:scaling>
          <c:orientation val="minMax"/>
        </c:scaling>
        <c:delete val="1"/>
        <c:axPos val="b"/>
        <c:numFmt formatCode="00" sourceLinked="1"/>
        <c:majorTickMark val="out"/>
        <c:minorTickMark val="none"/>
        <c:tickLblPos val="nextTo"/>
        <c:crossAx val="231103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31024513082412E-3"/>
          <c:y val="1.7450176550173495E-2"/>
          <c:w val="0.98591279169085089"/>
          <c:h val="8.9183164901473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5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Arial" panose="020B0604020202020204" pitchFamily="34" charset="0"/>
            </a:defRPr>
          </a:pPr>
          <a:endParaRPr lang="el-G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5"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51"/>
  <sheetViews>
    <sheetView showGridLines="0" tabSelected="1" zoomScale="75" zoomScaleNormal="75" workbookViewId="0">
      <pane xSplit="1" ySplit="2" topLeftCell="B3" activePane="bottomRight" state="frozen"/>
      <selection sqref="A1:XFD1048576"/>
      <selection pane="topRight" sqref="A1:XFD1048576"/>
      <selection pane="bottomLeft" sqref="A1:XFD1048576"/>
      <selection pane="bottomRight" activeCell="AA8" sqref="AA8"/>
    </sheetView>
  </sheetViews>
  <sheetFormatPr defaultColWidth="9.140625" defaultRowHeight="15.95" customHeight="1" x14ac:dyDescent="0.2"/>
  <cols>
    <col min="1" max="1" width="42.140625" style="5" customWidth="1"/>
    <col min="2" max="25" width="10.7109375" style="5" customWidth="1"/>
    <col min="26" max="26" width="10.7109375" style="5" hidden="1" customWidth="1"/>
    <col min="27" max="27" width="14.7109375" style="5" customWidth="1"/>
    <col min="28" max="16384" width="9.140625" style="5"/>
  </cols>
  <sheetData>
    <row r="1" spans="1:27" ht="39.950000000000003" customHeight="1" thickBot="1" x14ac:dyDescent="0.25">
      <c r="A1" s="1" t="s">
        <v>51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0</v>
      </c>
      <c r="W1" s="4"/>
      <c r="X1" s="4"/>
      <c r="Y1" s="4"/>
      <c r="Z1" s="4"/>
      <c r="AA1" s="4"/>
    </row>
    <row r="2" spans="1:27" ht="30" customHeight="1" thickBot="1" x14ac:dyDescent="0.25">
      <c r="A2" s="6">
        <v>45307</v>
      </c>
      <c r="B2" s="7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9">
        <v>24</v>
      </c>
      <c r="Z2" s="10"/>
      <c r="AA2" s="11" t="s">
        <v>1</v>
      </c>
    </row>
    <row r="3" spans="1:27" ht="30" customHeight="1" thickBot="1" x14ac:dyDescent="0.25">
      <c r="A3" s="12" t="s">
        <v>2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</row>
    <row r="4" spans="1:27" ht="24.95" customHeight="1" x14ac:dyDescent="0.2">
      <c r="A4" s="16" t="s">
        <v>3</v>
      </c>
      <c r="B4" s="17">
        <v>5768.3310000000001</v>
      </c>
      <c r="C4" s="18">
        <v>5573.023000000002</v>
      </c>
      <c r="D4" s="18">
        <v>5448.8610000000017</v>
      </c>
      <c r="E4" s="18">
        <v>5452.7320000000009</v>
      </c>
      <c r="F4" s="18">
        <v>5552.5770000000011</v>
      </c>
      <c r="G4" s="18">
        <v>5832.6329999999998</v>
      </c>
      <c r="H4" s="18">
        <v>7340.9590000000007</v>
      </c>
      <c r="I4" s="18">
        <v>8247.0859999999993</v>
      </c>
      <c r="J4" s="18">
        <v>8983.228000000001</v>
      </c>
      <c r="K4" s="18">
        <v>9263.7260000000006</v>
      </c>
      <c r="L4" s="18">
        <v>9323.5580000000027</v>
      </c>
      <c r="M4" s="18">
        <v>9197.3849999999984</v>
      </c>
      <c r="N4" s="18">
        <v>8961.7660000000014</v>
      </c>
      <c r="O4" s="18">
        <v>8279.4379999999983</v>
      </c>
      <c r="P4" s="18">
        <v>8222.2729999999992</v>
      </c>
      <c r="Q4" s="18">
        <v>8305.137999999999</v>
      </c>
      <c r="R4" s="18">
        <v>8338.7479999999996</v>
      </c>
      <c r="S4" s="18">
        <v>8814.8290000000015</v>
      </c>
      <c r="T4" s="18">
        <v>8794.8260000000009</v>
      </c>
      <c r="U4" s="18">
        <v>8607.4789999999994</v>
      </c>
      <c r="V4" s="18">
        <v>8276.5120000000006</v>
      </c>
      <c r="W4" s="18">
        <v>7331.1740000000009</v>
      </c>
      <c r="X4" s="18">
        <v>6291.3920000000007</v>
      </c>
      <c r="Y4" s="18">
        <v>5717.7659999999996</v>
      </c>
      <c r="Z4" s="19"/>
      <c r="AA4" s="20">
        <f>SUM(B4:Z4)</f>
        <v>181925.43999999997</v>
      </c>
    </row>
    <row r="5" spans="1:27" ht="24.95" customHeight="1" thickBot="1" x14ac:dyDescent="0.25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25"/>
    </row>
    <row r="6" spans="1:27" ht="30" customHeight="1" thickBot="1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5"/>
    </row>
    <row r="7" spans="1:27" ht="24.95" customHeight="1" x14ac:dyDescent="0.2">
      <c r="A7" s="26" t="s">
        <v>3</v>
      </c>
      <c r="B7" s="27">
        <v>82.72</v>
      </c>
      <c r="C7" s="28">
        <v>81.63</v>
      </c>
      <c r="D7" s="28">
        <v>80.17</v>
      </c>
      <c r="E7" s="28">
        <v>78.31</v>
      </c>
      <c r="F7" s="28">
        <v>77.510000000000005</v>
      </c>
      <c r="G7" s="28">
        <v>90</v>
      </c>
      <c r="H7" s="28">
        <v>103.77</v>
      </c>
      <c r="I7" s="28">
        <v>117</v>
      </c>
      <c r="J7" s="28">
        <v>120.68</v>
      </c>
      <c r="K7" s="28">
        <v>104.72</v>
      </c>
      <c r="L7" s="28">
        <v>106.19</v>
      </c>
      <c r="M7" s="28">
        <v>105.79</v>
      </c>
      <c r="N7" s="28">
        <v>102.36</v>
      </c>
      <c r="O7" s="28">
        <v>102.71</v>
      </c>
      <c r="P7" s="28">
        <v>105.3</v>
      </c>
      <c r="Q7" s="28">
        <v>111.85</v>
      </c>
      <c r="R7" s="28">
        <v>122.05</v>
      </c>
      <c r="S7" s="28">
        <v>133</v>
      </c>
      <c r="T7" s="28">
        <v>135.58000000000001</v>
      </c>
      <c r="U7" s="28">
        <v>128.97</v>
      </c>
      <c r="V7" s="28">
        <v>122</v>
      </c>
      <c r="W7" s="28">
        <v>107.19</v>
      </c>
      <c r="X7" s="28">
        <v>103.07</v>
      </c>
      <c r="Y7" s="28">
        <v>98.01</v>
      </c>
      <c r="Z7" s="29"/>
      <c r="AA7" s="30">
        <f>IF(SUM(B7:Z7)&lt;&gt;0,AVERAGEIF(B7:Z7,"&lt;&gt;"""),"")</f>
        <v>105.02416666666666</v>
      </c>
    </row>
    <row r="8" spans="1:27" ht="24.95" customHeight="1" thickBot="1" x14ac:dyDescent="0.25">
      <c r="A8" s="31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5"/>
    </row>
    <row r="9" spans="1:27" ht="30" customHeight="1" thickBot="1" x14ac:dyDescent="0.25">
      <c r="A9" s="36" t="s">
        <v>5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A9" s="11" t="s">
        <v>1</v>
      </c>
    </row>
    <row r="10" spans="1:27" ht="24.95" customHeight="1" x14ac:dyDescent="0.2">
      <c r="A10" s="40" t="s">
        <v>6</v>
      </c>
      <c r="B10" s="41">
        <v>651</v>
      </c>
      <c r="C10" s="42">
        <v>308</v>
      </c>
      <c r="D10" s="42">
        <v>308</v>
      </c>
      <c r="E10" s="42">
        <v>308</v>
      </c>
      <c r="F10" s="42">
        <v>385</v>
      </c>
      <c r="G10" s="42">
        <v>500</v>
      </c>
      <c r="H10" s="42">
        <v>500</v>
      </c>
      <c r="I10" s="42">
        <v>500</v>
      </c>
      <c r="J10" s="42">
        <v>500</v>
      </c>
      <c r="K10" s="42">
        <v>500</v>
      </c>
      <c r="L10" s="42">
        <v>500</v>
      </c>
      <c r="M10" s="42">
        <v>500</v>
      </c>
      <c r="N10" s="42">
        <v>500</v>
      </c>
      <c r="O10" s="42">
        <v>500</v>
      </c>
      <c r="P10" s="42">
        <v>500</v>
      </c>
      <c r="Q10" s="42">
        <v>500</v>
      </c>
      <c r="R10" s="42">
        <v>500</v>
      </c>
      <c r="S10" s="42">
        <v>385</v>
      </c>
      <c r="T10" s="42">
        <v>308</v>
      </c>
      <c r="U10" s="42">
        <v>308</v>
      </c>
      <c r="V10" s="42">
        <v>308</v>
      </c>
      <c r="W10" s="42">
        <v>308</v>
      </c>
      <c r="X10" s="42">
        <v>308</v>
      </c>
      <c r="Y10" s="42">
        <v>308</v>
      </c>
      <c r="Z10" s="43"/>
      <c r="AA10" s="44">
        <f t="shared" ref="AA10:AA15" si="0">SUM(B10:Z10)</f>
        <v>10193</v>
      </c>
    </row>
    <row r="11" spans="1:27" ht="24.95" customHeight="1" x14ac:dyDescent="0.2">
      <c r="A11" s="45" t="s">
        <v>7</v>
      </c>
      <c r="B11" s="46">
        <v>92.5</v>
      </c>
      <c r="C11" s="47">
        <v>92.5</v>
      </c>
      <c r="D11" s="47">
        <v>92.5</v>
      </c>
      <c r="E11" s="47">
        <v>92.5</v>
      </c>
      <c r="F11" s="47">
        <v>92.5</v>
      </c>
      <c r="G11" s="47">
        <v>92.5</v>
      </c>
      <c r="H11" s="47">
        <v>102.5</v>
      </c>
      <c r="I11" s="47">
        <v>119</v>
      </c>
      <c r="J11" s="47">
        <v>132</v>
      </c>
      <c r="K11" s="47">
        <v>134</v>
      </c>
      <c r="L11" s="47">
        <v>141</v>
      </c>
      <c r="M11" s="47">
        <v>159</v>
      </c>
      <c r="N11" s="47">
        <v>174</v>
      </c>
      <c r="O11" s="47">
        <v>129</v>
      </c>
      <c r="P11" s="47">
        <v>144</v>
      </c>
      <c r="Q11" s="47">
        <v>170</v>
      </c>
      <c r="R11" s="47">
        <v>205</v>
      </c>
      <c r="S11" s="47">
        <v>232</v>
      </c>
      <c r="T11" s="47">
        <v>242</v>
      </c>
      <c r="U11" s="47">
        <v>235</v>
      </c>
      <c r="V11" s="47">
        <v>214</v>
      </c>
      <c r="W11" s="47">
        <v>177</v>
      </c>
      <c r="X11" s="47">
        <v>139</v>
      </c>
      <c r="Y11" s="47">
        <v>107</v>
      </c>
      <c r="Z11" s="48"/>
      <c r="AA11" s="49">
        <f t="shared" si="0"/>
        <v>3510.5</v>
      </c>
    </row>
    <row r="12" spans="1:27" ht="24.95" customHeight="1" x14ac:dyDescent="0.2">
      <c r="A12" s="50" t="s">
        <v>8</v>
      </c>
      <c r="B12" s="51">
        <v>1417.9</v>
      </c>
      <c r="C12" s="52">
        <v>1417.9</v>
      </c>
      <c r="D12" s="52">
        <v>1417.9</v>
      </c>
      <c r="E12" s="52">
        <v>1417.9</v>
      </c>
      <c r="F12" s="52">
        <v>1417.9</v>
      </c>
      <c r="G12" s="52">
        <v>1844.9</v>
      </c>
      <c r="H12" s="52">
        <v>2886.9259999999999</v>
      </c>
      <c r="I12" s="52">
        <v>3688.5830000000001</v>
      </c>
      <c r="J12" s="52">
        <v>3705.4690000000001</v>
      </c>
      <c r="K12" s="52">
        <v>3265.4890000000005</v>
      </c>
      <c r="L12" s="52">
        <v>3276.3100000000004</v>
      </c>
      <c r="M12" s="52">
        <v>3187.326</v>
      </c>
      <c r="N12" s="52">
        <v>3100.2280000000005</v>
      </c>
      <c r="O12" s="52">
        <v>3094.1730000000002</v>
      </c>
      <c r="P12" s="52">
        <v>3324.125</v>
      </c>
      <c r="Q12" s="52">
        <v>4193.8389999999999</v>
      </c>
      <c r="R12" s="52">
        <v>4641.4260000000004</v>
      </c>
      <c r="S12" s="52">
        <v>4683.2860000000001</v>
      </c>
      <c r="T12" s="52">
        <v>4691.7709999999997</v>
      </c>
      <c r="U12" s="52">
        <v>4671.5370000000003</v>
      </c>
      <c r="V12" s="52">
        <v>4559.3909999999996</v>
      </c>
      <c r="W12" s="52">
        <v>3975.0410000000002</v>
      </c>
      <c r="X12" s="52">
        <v>3321.2370000000001</v>
      </c>
      <c r="Y12" s="52">
        <v>2908.6040000000003</v>
      </c>
      <c r="Z12" s="53"/>
      <c r="AA12" s="54">
        <f t="shared" si="0"/>
        <v>76109.161000000007</v>
      </c>
    </row>
    <row r="13" spans="1:27" ht="24.95" customHeight="1" x14ac:dyDescent="0.2">
      <c r="A13" s="50" t="s">
        <v>9</v>
      </c>
      <c r="B13" s="51"/>
      <c r="C13" s="52"/>
      <c r="D13" s="52"/>
      <c r="E13" s="52"/>
      <c r="F13" s="52"/>
      <c r="G13" s="52">
        <v>26</v>
      </c>
      <c r="H13" s="52">
        <v>329</v>
      </c>
      <c r="I13" s="52">
        <v>622</v>
      </c>
      <c r="J13" s="52">
        <v>560</v>
      </c>
      <c r="K13" s="52">
        <v>572</v>
      </c>
      <c r="L13" s="52">
        <v>295</v>
      </c>
      <c r="M13" s="52">
        <v>124</v>
      </c>
      <c r="N13" s="52">
        <v>124</v>
      </c>
      <c r="O13" s="52">
        <v>60</v>
      </c>
      <c r="P13" s="52">
        <v>485</v>
      </c>
      <c r="Q13" s="52">
        <v>878</v>
      </c>
      <c r="R13" s="52">
        <v>1034</v>
      </c>
      <c r="S13" s="52">
        <v>1217</v>
      </c>
      <c r="T13" s="52">
        <v>1239</v>
      </c>
      <c r="U13" s="52">
        <v>1154</v>
      </c>
      <c r="V13" s="52">
        <v>913</v>
      </c>
      <c r="W13" s="52">
        <v>709</v>
      </c>
      <c r="X13" s="52">
        <v>74</v>
      </c>
      <c r="Y13" s="52"/>
      <c r="Z13" s="53"/>
      <c r="AA13" s="54">
        <f t="shared" si="0"/>
        <v>10415</v>
      </c>
    </row>
    <row r="14" spans="1:27" ht="24.95" customHeight="1" x14ac:dyDescent="0.2">
      <c r="A14" s="55" t="s">
        <v>10</v>
      </c>
      <c r="B14" s="56">
        <v>2663.1310000000003</v>
      </c>
      <c r="C14" s="57">
        <v>2556.723</v>
      </c>
      <c r="D14" s="57">
        <v>2473.3609999999999</v>
      </c>
      <c r="E14" s="57">
        <v>2415.5319999999992</v>
      </c>
      <c r="F14" s="57">
        <v>2359.3769999999995</v>
      </c>
      <c r="G14" s="57">
        <v>2305.6330000000007</v>
      </c>
      <c r="H14" s="57">
        <v>2222.0329999999999</v>
      </c>
      <c r="I14" s="57">
        <v>2508.5030000000006</v>
      </c>
      <c r="J14" s="57">
        <v>3347.7589999999996</v>
      </c>
      <c r="K14" s="57">
        <v>4132.237000000001</v>
      </c>
      <c r="L14" s="57">
        <v>4635.2479999999978</v>
      </c>
      <c r="M14" s="57">
        <v>4775.0589999999993</v>
      </c>
      <c r="N14" s="57">
        <v>4573.5380000000014</v>
      </c>
      <c r="O14" s="57">
        <v>4018.5650000000001</v>
      </c>
      <c r="P14" s="57">
        <v>3060.1479999999997</v>
      </c>
      <c r="Q14" s="57">
        <v>1886.2990000000002</v>
      </c>
      <c r="R14" s="57">
        <v>1156.3219999999999</v>
      </c>
      <c r="S14" s="57">
        <v>1055.2429999999999</v>
      </c>
      <c r="T14" s="57">
        <v>995.05499999999995</v>
      </c>
      <c r="U14" s="57">
        <v>955.94200000000001</v>
      </c>
      <c r="V14" s="57">
        <v>914.12100000000009</v>
      </c>
      <c r="W14" s="57">
        <v>883.13299999999992</v>
      </c>
      <c r="X14" s="57">
        <v>850.15499999999997</v>
      </c>
      <c r="Y14" s="57">
        <v>836.06200000000001</v>
      </c>
      <c r="Z14" s="58"/>
      <c r="AA14" s="59">
        <f t="shared" si="0"/>
        <v>57579.179000000004</v>
      </c>
    </row>
    <row r="15" spans="1:27" ht="24.95" customHeight="1" x14ac:dyDescent="0.2">
      <c r="A15" s="55" t="s">
        <v>11</v>
      </c>
      <c r="B15" s="56">
        <v>126</v>
      </c>
      <c r="C15" s="57">
        <v>125</v>
      </c>
      <c r="D15" s="57">
        <v>123</v>
      </c>
      <c r="E15" s="57">
        <v>120</v>
      </c>
      <c r="F15" s="57">
        <v>120</v>
      </c>
      <c r="G15" s="57">
        <v>119</v>
      </c>
      <c r="H15" s="57">
        <v>120</v>
      </c>
      <c r="I15" s="57">
        <v>126</v>
      </c>
      <c r="J15" s="57">
        <v>137</v>
      </c>
      <c r="K15" s="57">
        <v>146</v>
      </c>
      <c r="L15" s="57">
        <v>142</v>
      </c>
      <c r="M15" s="57">
        <v>133</v>
      </c>
      <c r="N15" s="57">
        <v>121</v>
      </c>
      <c r="O15" s="57">
        <v>106</v>
      </c>
      <c r="P15" s="57">
        <v>90</v>
      </c>
      <c r="Q15" s="57">
        <v>75</v>
      </c>
      <c r="R15" s="57">
        <v>67</v>
      </c>
      <c r="S15" s="57">
        <v>61</v>
      </c>
      <c r="T15" s="57">
        <v>54</v>
      </c>
      <c r="U15" s="57">
        <v>44</v>
      </c>
      <c r="V15" s="57">
        <v>33</v>
      </c>
      <c r="W15" s="57">
        <v>26</v>
      </c>
      <c r="X15" s="57">
        <v>22</v>
      </c>
      <c r="Y15" s="57">
        <v>19</v>
      </c>
      <c r="Z15" s="58"/>
      <c r="AA15" s="59">
        <f t="shared" si="0"/>
        <v>2255</v>
      </c>
    </row>
    <row r="16" spans="1:27" ht="30" customHeight="1" thickBot="1" x14ac:dyDescent="0.25">
      <c r="A16" s="60" t="s">
        <v>12</v>
      </c>
      <c r="B16" s="61">
        <f>IF(LEN(B$2)&gt;0,SUM(B10:B15),"")</f>
        <v>4950.5310000000009</v>
      </c>
      <c r="C16" s="62">
        <f t="shared" ref="C16:Z16" si="1">IF(LEN(C$2)&gt;0,SUM(C10:C15),"")</f>
        <v>4500.1229999999996</v>
      </c>
      <c r="D16" s="62">
        <f t="shared" si="1"/>
        <v>4414.7610000000004</v>
      </c>
      <c r="E16" s="62">
        <f t="shared" si="1"/>
        <v>4353.9319999999989</v>
      </c>
      <c r="F16" s="62">
        <f t="shared" si="1"/>
        <v>4374.777</v>
      </c>
      <c r="G16" s="62">
        <f t="shared" si="1"/>
        <v>4888.0330000000013</v>
      </c>
      <c r="H16" s="62">
        <f t="shared" si="1"/>
        <v>6160.4589999999998</v>
      </c>
      <c r="I16" s="62">
        <f t="shared" si="1"/>
        <v>7564.0860000000011</v>
      </c>
      <c r="J16" s="62">
        <f t="shared" si="1"/>
        <v>8382.2279999999992</v>
      </c>
      <c r="K16" s="62">
        <f t="shared" si="1"/>
        <v>8749.7260000000024</v>
      </c>
      <c r="L16" s="62">
        <f t="shared" si="1"/>
        <v>8989.5579999999973</v>
      </c>
      <c r="M16" s="62">
        <f t="shared" si="1"/>
        <v>8878.3849999999984</v>
      </c>
      <c r="N16" s="62">
        <f t="shared" si="1"/>
        <v>8592.7660000000014</v>
      </c>
      <c r="O16" s="62">
        <f t="shared" si="1"/>
        <v>7907.7380000000003</v>
      </c>
      <c r="P16" s="62">
        <f t="shared" si="1"/>
        <v>7603.2729999999992</v>
      </c>
      <c r="Q16" s="62">
        <f t="shared" si="1"/>
        <v>7703.1379999999999</v>
      </c>
      <c r="R16" s="62">
        <f t="shared" si="1"/>
        <v>7603.7480000000005</v>
      </c>
      <c r="S16" s="62">
        <f t="shared" si="1"/>
        <v>7633.5290000000005</v>
      </c>
      <c r="T16" s="62">
        <f t="shared" si="1"/>
        <v>7529.826</v>
      </c>
      <c r="U16" s="62">
        <f t="shared" si="1"/>
        <v>7368.4790000000003</v>
      </c>
      <c r="V16" s="62">
        <f t="shared" si="1"/>
        <v>6941.5119999999997</v>
      </c>
      <c r="W16" s="62">
        <f t="shared" si="1"/>
        <v>6078.174</v>
      </c>
      <c r="X16" s="62">
        <f t="shared" si="1"/>
        <v>4714.3919999999998</v>
      </c>
      <c r="Y16" s="62">
        <f t="shared" si="1"/>
        <v>4178.6660000000002</v>
      </c>
      <c r="Z16" s="63" t="str">
        <f t="shared" si="1"/>
        <v/>
      </c>
      <c r="AA16" s="64">
        <f>SUM(AA10:AA15)</f>
        <v>160061.84000000003</v>
      </c>
    </row>
    <row r="17" spans="1:27" ht="18" customHeight="1" thickBot="1" x14ac:dyDescent="0.25">
      <c r="A17" s="65"/>
      <c r="B17" s="66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8"/>
    </row>
    <row r="18" spans="1:27" ht="30" customHeight="1" thickBot="1" x14ac:dyDescent="0.25">
      <c r="A18" s="69" t="s">
        <v>13</v>
      </c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  <c r="AA18" s="11" t="s">
        <v>1</v>
      </c>
    </row>
    <row r="19" spans="1:27" ht="24.95" customHeight="1" x14ac:dyDescent="0.2">
      <c r="A19" s="70" t="s">
        <v>14</v>
      </c>
      <c r="B19" s="71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74">
        <f t="shared" ref="AA19:AA24" si="2">SUM(B19:Z19)</f>
        <v>0</v>
      </c>
    </row>
    <row r="20" spans="1:27" ht="24.95" customHeight="1" x14ac:dyDescent="0.2">
      <c r="A20" s="75" t="s">
        <v>15</v>
      </c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8"/>
      <c r="AA20" s="79">
        <f t="shared" si="2"/>
        <v>0</v>
      </c>
    </row>
    <row r="21" spans="1:27" ht="24.95" customHeight="1" x14ac:dyDescent="0.2">
      <c r="A21" s="75" t="s">
        <v>16</v>
      </c>
      <c r="B21" s="80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78"/>
      <c r="AA21" s="79">
        <f t="shared" si="2"/>
        <v>0</v>
      </c>
    </row>
    <row r="22" spans="1:27" ht="24.95" customHeight="1" x14ac:dyDescent="0.2">
      <c r="A22" s="82" t="s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3"/>
      <c r="AA22" s="84">
        <f t="shared" si="2"/>
        <v>0</v>
      </c>
    </row>
    <row r="23" spans="1:27" ht="24.95" customHeight="1" x14ac:dyDescent="0.2">
      <c r="A23" s="85" t="s">
        <v>18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9">
        <f t="shared" si="2"/>
        <v>0</v>
      </c>
    </row>
    <row r="24" spans="1:27" ht="24.95" customHeight="1" x14ac:dyDescent="0.2">
      <c r="A24" s="85" t="s">
        <v>19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9">
        <f t="shared" si="2"/>
        <v>0</v>
      </c>
    </row>
    <row r="25" spans="1:27" ht="30" customHeight="1" thickBot="1" x14ac:dyDescent="0.25">
      <c r="A25" s="86" t="s">
        <v>20</v>
      </c>
      <c r="B25" s="87">
        <f>IF(LEN(B$2)&gt;0,SUM(B19:B24),"")</f>
        <v>0</v>
      </c>
      <c r="C25" s="88">
        <f t="shared" ref="C25:Z25" si="3">IF(LEN(C$2)&gt;0,SUM(C19:C24),"")</f>
        <v>0</v>
      </c>
      <c r="D25" s="88">
        <f t="shared" si="3"/>
        <v>0</v>
      </c>
      <c r="E25" s="88">
        <f t="shared" si="3"/>
        <v>0</v>
      </c>
      <c r="F25" s="88">
        <f t="shared" si="3"/>
        <v>0</v>
      </c>
      <c r="G25" s="88">
        <f t="shared" si="3"/>
        <v>0</v>
      </c>
      <c r="H25" s="88">
        <f t="shared" si="3"/>
        <v>0</v>
      </c>
      <c r="I25" s="88">
        <f t="shared" si="3"/>
        <v>0</v>
      </c>
      <c r="J25" s="88">
        <f t="shared" si="3"/>
        <v>0</v>
      </c>
      <c r="K25" s="88">
        <f t="shared" si="3"/>
        <v>0</v>
      </c>
      <c r="L25" s="88">
        <f t="shared" si="3"/>
        <v>0</v>
      </c>
      <c r="M25" s="88">
        <f t="shared" si="3"/>
        <v>0</v>
      </c>
      <c r="N25" s="88">
        <f t="shared" si="3"/>
        <v>0</v>
      </c>
      <c r="O25" s="88">
        <f t="shared" si="3"/>
        <v>0</v>
      </c>
      <c r="P25" s="88">
        <f t="shared" si="3"/>
        <v>0</v>
      </c>
      <c r="Q25" s="88">
        <f t="shared" si="3"/>
        <v>0</v>
      </c>
      <c r="R25" s="88">
        <f t="shared" si="3"/>
        <v>0</v>
      </c>
      <c r="S25" s="88">
        <f t="shared" si="3"/>
        <v>0</v>
      </c>
      <c r="T25" s="88">
        <f t="shared" si="3"/>
        <v>0</v>
      </c>
      <c r="U25" s="88">
        <f t="shared" si="3"/>
        <v>0</v>
      </c>
      <c r="V25" s="88">
        <f t="shared" si="3"/>
        <v>0</v>
      </c>
      <c r="W25" s="88">
        <f t="shared" si="3"/>
        <v>0</v>
      </c>
      <c r="X25" s="88">
        <f t="shared" si="3"/>
        <v>0</v>
      </c>
      <c r="Y25" s="88">
        <f t="shared" si="3"/>
        <v>0</v>
      </c>
      <c r="Z25" s="89" t="str">
        <f t="shared" si="3"/>
        <v/>
      </c>
      <c r="AA25" s="90">
        <f>SUM(AA19:AA24)</f>
        <v>0</v>
      </c>
    </row>
    <row r="26" spans="1:27" ht="18" customHeight="1" thickBot="1" x14ac:dyDescent="0.25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8"/>
    </row>
    <row r="27" spans="1:27" ht="30" customHeight="1" thickBot="1" x14ac:dyDescent="0.25">
      <c r="A27" s="69" t="s">
        <v>21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9"/>
      <c r="AA27" s="11" t="s">
        <v>1</v>
      </c>
    </row>
    <row r="28" spans="1:27" ht="24.95" customHeight="1" x14ac:dyDescent="0.2">
      <c r="A28" s="70" t="s">
        <v>22</v>
      </c>
      <c r="B28" s="71">
        <v>3265.4</v>
      </c>
      <c r="C28" s="72">
        <v>3213.4</v>
      </c>
      <c r="D28" s="72">
        <v>3160.4</v>
      </c>
      <c r="E28" s="72">
        <v>3106.4</v>
      </c>
      <c r="F28" s="72">
        <v>3133.4</v>
      </c>
      <c r="G28" s="72">
        <v>3294.4</v>
      </c>
      <c r="H28" s="72">
        <v>3461.4</v>
      </c>
      <c r="I28" s="72">
        <v>3660.9</v>
      </c>
      <c r="J28" s="72">
        <v>4027.9</v>
      </c>
      <c r="K28" s="72">
        <v>4413.8999999999996</v>
      </c>
      <c r="L28" s="72">
        <v>4447.8999999999996</v>
      </c>
      <c r="M28" s="72">
        <v>4469.8999999999996</v>
      </c>
      <c r="N28" s="72">
        <v>4391.8999999999996</v>
      </c>
      <c r="O28" s="72">
        <v>4032.9</v>
      </c>
      <c r="P28" s="72">
        <v>4034.9</v>
      </c>
      <c r="Q28" s="72">
        <v>3539.9</v>
      </c>
      <c r="R28" s="72">
        <v>3326.9</v>
      </c>
      <c r="S28" s="72">
        <v>3509.9</v>
      </c>
      <c r="T28" s="72">
        <v>3453.9</v>
      </c>
      <c r="U28" s="72">
        <v>3302.9</v>
      </c>
      <c r="V28" s="72">
        <v>2975.9</v>
      </c>
      <c r="W28" s="72">
        <v>2850.9</v>
      </c>
      <c r="X28" s="72">
        <v>2382.9</v>
      </c>
      <c r="Y28" s="72">
        <v>2267.9</v>
      </c>
      <c r="Z28" s="73"/>
      <c r="AA28" s="74">
        <f>SUM(B28:Z28)</f>
        <v>83726.099999999977</v>
      </c>
    </row>
    <row r="29" spans="1:27" ht="24.95" customHeight="1" x14ac:dyDescent="0.2">
      <c r="A29" s="75" t="s">
        <v>23</v>
      </c>
      <c r="B29" s="76">
        <v>1336.1310000000001</v>
      </c>
      <c r="C29" s="77">
        <v>1320.723</v>
      </c>
      <c r="D29" s="77">
        <v>1286.3610000000001</v>
      </c>
      <c r="E29" s="77">
        <v>1367.5319999999999</v>
      </c>
      <c r="F29" s="77">
        <v>1362.377</v>
      </c>
      <c r="G29" s="77">
        <v>1410.633</v>
      </c>
      <c r="H29" s="77">
        <v>2029.059</v>
      </c>
      <c r="I29" s="77">
        <v>2661.1860000000001</v>
      </c>
      <c r="J29" s="77">
        <v>3030.328</v>
      </c>
      <c r="K29" s="77">
        <v>3151.826</v>
      </c>
      <c r="L29" s="77">
        <v>3309.6579999999999</v>
      </c>
      <c r="M29" s="77">
        <v>3211.4850000000001</v>
      </c>
      <c r="N29" s="77">
        <v>2958.866</v>
      </c>
      <c r="O29" s="77">
        <v>2551.8380000000002</v>
      </c>
      <c r="P29" s="77">
        <v>2210.373</v>
      </c>
      <c r="Q29" s="77">
        <v>2585.2379999999998</v>
      </c>
      <c r="R29" s="77">
        <v>2421.848</v>
      </c>
      <c r="S29" s="77">
        <v>2215.6289999999999</v>
      </c>
      <c r="T29" s="77">
        <v>2223.9259999999999</v>
      </c>
      <c r="U29" s="77">
        <v>2187.5790000000002</v>
      </c>
      <c r="V29" s="77">
        <v>2299.6120000000001</v>
      </c>
      <c r="W29" s="77">
        <v>2077.2739999999999</v>
      </c>
      <c r="X29" s="77">
        <v>1353.492</v>
      </c>
      <c r="Y29" s="77">
        <v>896.76599999999996</v>
      </c>
      <c r="Z29" s="78"/>
      <c r="AA29" s="79">
        <f>SUM(B29:Z29)</f>
        <v>51459.74</v>
      </c>
    </row>
    <row r="30" spans="1:27" ht="24.95" customHeight="1" x14ac:dyDescent="0.2">
      <c r="A30" s="82" t="s">
        <v>24</v>
      </c>
      <c r="B30" s="80">
        <v>806</v>
      </c>
      <c r="C30" s="81">
        <v>463</v>
      </c>
      <c r="D30" s="81">
        <v>463</v>
      </c>
      <c r="E30" s="81">
        <v>463</v>
      </c>
      <c r="F30" s="81">
        <v>463</v>
      </c>
      <c r="G30" s="81">
        <v>790</v>
      </c>
      <c r="H30" s="81">
        <v>1413</v>
      </c>
      <c r="I30" s="81">
        <v>1925</v>
      </c>
      <c r="J30" s="81">
        <v>1925</v>
      </c>
      <c r="K30" s="81">
        <v>1698</v>
      </c>
      <c r="L30" s="81">
        <v>1566</v>
      </c>
      <c r="M30" s="81">
        <v>1516</v>
      </c>
      <c r="N30" s="81">
        <v>1611</v>
      </c>
      <c r="O30" s="81">
        <v>1638</v>
      </c>
      <c r="P30" s="81">
        <v>1781</v>
      </c>
      <c r="Q30" s="81">
        <v>2180</v>
      </c>
      <c r="R30" s="81">
        <v>2590</v>
      </c>
      <c r="S30" s="81">
        <v>2623</v>
      </c>
      <c r="T30" s="81">
        <v>2617</v>
      </c>
      <c r="U30" s="81">
        <v>2617</v>
      </c>
      <c r="V30" s="81">
        <v>2501</v>
      </c>
      <c r="W30" s="81">
        <v>1903</v>
      </c>
      <c r="X30" s="81">
        <v>1586</v>
      </c>
      <c r="Y30" s="81">
        <v>1556</v>
      </c>
      <c r="Z30" s="83"/>
      <c r="AA30" s="84">
        <f>SUM(B30:Z30)</f>
        <v>38694</v>
      </c>
    </row>
    <row r="31" spans="1:27" ht="30" customHeight="1" thickBot="1" x14ac:dyDescent="0.25">
      <c r="A31" s="60" t="s">
        <v>25</v>
      </c>
      <c r="B31" s="61">
        <f>IF(LEN(B$2)&gt;0,SUM(B28:B30),"")</f>
        <v>5407.5309999999999</v>
      </c>
      <c r="C31" s="62">
        <f t="shared" ref="C31:Z31" si="4">IF(LEN(C$2)&gt;0,SUM(C28:C30),"")</f>
        <v>4997.1229999999996</v>
      </c>
      <c r="D31" s="62">
        <f t="shared" si="4"/>
        <v>4909.7610000000004</v>
      </c>
      <c r="E31" s="62">
        <f t="shared" si="4"/>
        <v>4936.9319999999998</v>
      </c>
      <c r="F31" s="62">
        <f t="shared" si="4"/>
        <v>4958.777</v>
      </c>
      <c r="G31" s="62">
        <f t="shared" si="4"/>
        <v>5495.0330000000004</v>
      </c>
      <c r="H31" s="62">
        <f t="shared" si="4"/>
        <v>6903.4589999999998</v>
      </c>
      <c r="I31" s="62">
        <f t="shared" si="4"/>
        <v>8247.0859999999993</v>
      </c>
      <c r="J31" s="62">
        <f t="shared" si="4"/>
        <v>8983.2279999999992</v>
      </c>
      <c r="K31" s="62">
        <f t="shared" si="4"/>
        <v>9263.7259999999987</v>
      </c>
      <c r="L31" s="62">
        <f t="shared" si="4"/>
        <v>9323.5579999999991</v>
      </c>
      <c r="M31" s="62">
        <f t="shared" si="4"/>
        <v>9197.3850000000002</v>
      </c>
      <c r="N31" s="62">
        <f t="shared" si="4"/>
        <v>8961.7659999999996</v>
      </c>
      <c r="O31" s="62">
        <f t="shared" si="4"/>
        <v>8222.7380000000012</v>
      </c>
      <c r="P31" s="62">
        <f t="shared" si="4"/>
        <v>8026.2730000000001</v>
      </c>
      <c r="Q31" s="62">
        <f t="shared" si="4"/>
        <v>8305.137999999999</v>
      </c>
      <c r="R31" s="62">
        <f t="shared" si="4"/>
        <v>8338.7479999999996</v>
      </c>
      <c r="S31" s="62">
        <f t="shared" si="4"/>
        <v>8348.5290000000005</v>
      </c>
      <c r="T31" s="62">
        <f t="shared" si="4"/>
        <v>8294.8260000000009</v>
      </c>
      <c r="U31" s="62">
        <f t="shared" si="4"/>
        <v>8107.4790000000003</v>
      </c>
      <c r="V31" s="62">
        <f t="shared" si="4"/>
        <v>7776.5120000000006</v>
      </c>
      <c r="W31" s="62">
        <f t="shared" si="4"/>
        <v>6831.174</v>
      </c>
      <c r="X31" s="62">
        <f t="shared" si="4"/>
        <v>5322.3919999999998</v>
      </c>
      <c r="Y31" s="62">
        <f t="shared" si="4"/>
        <v>4720.6660000000002</v>
      </c>
      <c r="Z31" s="63" t="str">
        <f t="shared" si="4"/>
        <v/>
      </c>
      <c r="AA31" s="64">
        <f>SUM(AA28:AA30)</f>
        <v>173879.83999999997</v>
      </c>
    </row>
    <row r="32" spans="1:27" ht="18" customHeight="1" thickBot="1" x14ac:dyDescent="0.25">
      <c r="A32" s="65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8"/>
    </row>
    <row r="33" spans="1:27" ht="30" customHeight="1" thickBot="1" x14ac:dyDescent="0.25">
      <c r="A33" s="36" t="s">
        <v>26</v>
      </c>
      <c r="B33" s="91">
        <v>1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/>
    </row>
    <row r="34" spans="1:27" ht="24.95" customHeight="1" x14ac:dyDescent="0.2">
      <c r="A34" s="70" t="s">
        <v>27</v>
      </c>
      <c r="B34" s="94">
        <v>172</v>
      </c>
      <c r="C34" s="95">
        <v>195</v>
      </c>
      <c r="D34" s="95">
        <v>185</v>
      </c>
      <c r="E34" s="95">
        <v>203</v>
      </c>
      <c r="F34" s="95">
        <v>219</v>
      </c>
      <c r="G34" s="95">
        <v>208</v>
      </c>
      <c r="H34" s="95">
        <v>316</v>
      </c>
      <c r="I34" s="95">
        <v>284</v>
      </c>
      <c r="J34" s="95">
        <v>241</v>
      </c>
      <c r="K34" s="95">
        <v>210</v>
      </c>
      <c r="L34" s="95">
        <v>110</v>
      </c>
      <c r="M34" s="95">
        <v>95</v>
      </c>
      <c r="N34" s="95">
        <v>120</v>
      </c>
      <c r="O34" s="95">
        <v>95</v>
      </c>
      <c r="P34" s="95">
        <v>100</v>
      </c>
      <c r="Q34" s="95">
        <v>203</v>
      </c>
      <c r="R34" s="95">
        <v>292</v>
      </c>
      <c r="S34" s="95">
        <v>317</v>
      </c>
      <c r="T34" s="95">
        <v>291</v>
      </c>
      <c r="U34" s="95">
        <v>294</v>
      </c>
      <c r="V34" s="95">
        <v>370</v>
      </c>
      <c r="W34" s="95">
        <v>273</v>
      </c>
      <c r="X34" s="95">
        <v>231</v>
      </c>
      <c r="Y34" s="95">
        <v>175</v>
      </c>
      <c r="Z34" s="96"/>
      <c r="AA34" s="74">
        <f t="shared" ref="AA34:AA39" si="5">SUM(B34:Z34)</f>
        <v>5199</v>
      </c>
    </row>
    <row r="35" spans="1:27" ht="24.95" customHeight="1" x14ac:dyDescent="0.2">
      <c r="A35" s="97" t="s">
        <v>28</v>
      </c>
      <c r="B35" s="98">
        <v>230</v>
      </c>
      <c r="C35" s="99">
        <v>247</v>
      </c>
      <c r="D35" s="99">
        <v>255</v>
      </c>
      <c r="E35" s="99">
        <v>325</v>
      </c>
      <c r="F35" s="99">
        <v>310</v>
      </c>
      <c r="G35" s="99">
        <v>344</v>
      </c>
      <c r="H35" s="99">
        <v>372</v>
      </c>
      <c r="I35" s="99">
        <v>344</v>
      </c>
      <c r="J35" s="99">
        <v>305</v>
      </c>
      <c r="K35" s="99">
        <v>249</v>
      </c>
      <c r="L35" s="99">
        <v>169</v>
      </c>
      <c r="M35" s="99">
        <v>169</v>
      </c>
      <c r="N35" s="99">
        <v>194</v>
      </c>
      <c r="O35" s="99">
        <v>165</v>
      </c>
      <c r="P35" s="99">
        <v>268</v>
      </c>
      <c r="Q35" s="99">
        <v>344</v>
      </c>
      <c r="R35" s="99">
        <v>388</v>
      </c>
      <c r="S35" s="99">
        <v>343</v>
      </c>
      <c r="T35" s="99">
        <v>419</v>
      </c>
      <c r="U35" s="99">
        <v>390</v>
      </c>
      <c r="V35" s="99">
        <v>410</v>
      </c>
      <c r="W35" s="99">
        <v>425</v>
      </c>
      <c r="X35" s="99">
        <v>322</v>
      </c>
      <c r="Y35" s="99">
        <v>312</v>
      </c>
      <c r="Z35" s="100"/>
      <c r="AA35" s="79">
        <f t="shared" si="5"/>
        <v>7299</v>
      </c>
    </row>
    <row r="36" spans="1:27" ht="24.95" customHeight="1" x14ac:dyDescent="0.2">
      <c r="A36" s="97" t="s">
        <v>29</v>
      </c>
      <c r="B36" s="98">
        <v>365.8</v>
      </c>
      <c r="C36" s="99">
        <v>580.9</v>
      </c>
      <c r="D36" s="99">
        <v>544.1</v>
      </c>
      <c r="E36" s="99">
        <v>520.79999999999995</v>
      </c>
      <c r="F36" s="99">
        <v>598.79999999999995</v>
      </c>
      <c r="G36" s="99">
        <v>342.6</v>
      </c>
      <c r="H36" s="99">
        <v>5</v>
      </c>
      <c r="I36" s="99">
        <v>5</v>
      </c>
      <c r="J36" s="99">
        <v>5</v>
      </c>
      <c r="K36" s="99">
        <v>5</v>
      </c>
      <c r="L36" s="99">
        <v>5</v>
      </c>
      <c r="M36" s="99">
        <v>5</v>
      </c>
      <c r="N36" s="99">
        <v>5</v>
      </c>
      <c r="O36" s="99">
        <v>5</v>
      </c>
      <c r="P36" s="99">
        <v>5</v>
      </c>
      <c r="Q36" s="99">
        <v>5</v>
      </c>
      <c r="R36" s="99">
        <v>5</v>
      </c>
      <c r="S36" s="99">
        <v>5</v>
      </c>
      <c r="T36" s="99">
        <v>5</v>
      </c>
      <c r="U36" s="99">
        <v>5</v>
      </c>
      <c r="V36" s="99">
        <v>5</v>
      </c>
      <c r="W36" s="99">
        <v>5</v>
      </c>
      <c r="X36" s="99">
        <v>474</v>
      </c>
      <c r="Y36" s="99">
        <v>502.1</v>
      </c>
      <c r="Z36" s="100"/>
      <c r="AA36" s="79">
        <f t="shared" si="5"/>
        <v>4009.1</v>
      </c>
    </row>
    <row r="37" spans="1:27" ht="24.95" customHeight="1" x14ac:dyDescent="0.2">
      <c r="A37" s="97" t="s">
        <v>30</v>
      </c>
      <c r="B37" s="98">
        <v>50</v>
      </c>
      <c r="C37" s="99">
        <v>50</v>
      </c>
      <c r="D37" s="99">
        <v>50</v>
      </c>
      <c r="E37" s="99">
        <v>50</v>
      </c>
      <c r="F37" s="99">
        <v>50</v>
      </c>
      <c r="G37" s="99">
        <v>50</v>
      </c>
      <c r="H37" s="99">
        <v>50</v>
      </c>
      <c r="I37" s="99">
        <v>50</v>
      </c>
      <c r="J37" s="99">
        <v>50</v>
      </c>
      <c r="K37" s="99">
        <v>50</v>
      </c>
      <c r="L37" s="99">
        <v>50</v>
      </c>
      <c r="M37" s="99">
        <v>50</v>
      </c>
      <c r="N37" s="99">
        <v>50</v>
      </c>
      <c r="O37" s="99">
        <v>50</v>
      </c>
      <c r="P37" s="99">
        <v>50</v>
      </c>
      <c r="Q37" s="99">
        <v>50</v>
      </c>
      <c r="R37" s="99">
        <v>50</v>
      </c>
      <c r="S37" s="99">
        <v>50</v>
      </c>
      <c r="T37" s="99">
        <v>50</v>
      </c>
      <c r="U37" s="99">
        <v>50</v>
      </c>
      <c r="V37" s="99">
        <v>50</v>
      </c>
      <c r="W37" s="99">
        <v>50</v>
      </c>
      <c r="X37" s="99">
        <v>50</v>
      </c>
      <c r="Y37" s="99">
        <v>50</v>
      </c>
      <c r="Z37" s="100"/>
      <c r="AA37" s="79">
        <f t="shared" si="5"/>
        <v>1200</v>
      </c>
    </row>
    <row r="38" spans="1:27" ht="24.95" customHeight="1" x14ac:dyDescent="0.2">
      <c r="A38" s="97" t="s">
        <v>31</v>
      </c>
      <c r="B38" s="98"/>
      <c r="C38" s="99"/>
      <c r="D38" s="99"/>
      <c r="E38" s="99"/>
      <c r="F38" s="99"/>
      <c r="G38" s="99"/>
      <c r="H38" s="99">
        <v>437.5</v>
      </c>
      <c r="I38" s="99"/>
      <c r="J38" s="99"/>
      <c r="K38" s="99"/>
      <c r="L38" s="99"/>
      <c r="M38" s="99"/>
      <c r="N38" s="99"/>
      <c r="O38" s="99">
        <v>56.7</v>
      </c>
      <c r="P38" s="99">
        <v>196</v>
      </c>
      <c r="Q38" s="99"/>
      <c r="R38" s="99"/>
      <c r="S38" s="99">
        <v>466.3</v>
      </c>
      <c r="T38" s="99">
        <v>500</v>
      </c>
      <c r="U38" s="99">
        <v>500</v>
      </c>
      <c r="V38" s="99">
        <v>500</v>
      </c>
      <c r="W38" s="99">
        <v>500</v>
      </c>
      <c r="X38" s="99">
        <v>500</v>
      </c>
      <c r="Y38" s="99">
        <v>500</v>
      </c>
      <c r="Z38" s="100"/>
      <c r="AA38" s="79">
        <f t="shared" si="5"/>
        <v>4156.5</v>
      </c>
    </row>
    <row r="39" spans="1:27" ht="30" customHeight="1" thickBot="1" x14ac:dyDescent="0.25">
      <c r="A39" s="86" t="s">
        <v>32</v>
      </c>
      <c r="B39" s="87">
        <f t="shared" ref="B39:Z39" si="6">IF(LEN(B$2)&gt;0,SUM(B34:B38),"")</f>
        <v>817.8</v>
      </c>
      <c r="C39" s="88">
        <f t="shared" si="6"/>
        <v>1072.9000000000001</v>
      </c>
      <c r="D39" s="88">
        <f t="shared" si="6"/>
        <v>1034.0999999999999</v>
      </c>
      <c r="E39" s="88">
        <f t="shared" si="6"/>
        <v>1098.8</v>
      </c>
      <c r="F39" s="88">
        <f t="shared" si="6"/>
        <v>1177.8</v>
      </c>
      <c r="G39" s="88">
        <f t="shared" si="6"/>
        <v>944.6</v>
      </c>
      <c r="H39" s="88">
        <f t="shared" si="6"/>
        <v>1180.5</v>
      </c>
      <c r="I39" s="88">
        <f t="shared" si="6"/>
        <v>683</v>
      </c>
      <c r="J39" s="88">
        <f t="shared" si="6"/>
        <v>601</v>
      </c>
      <c r="K39" s="88">
        <f t="shared" si="6"/>
        <v>514</v>
      </c>
      <c r="L39" s="88">
        <f t="shared" si="6"/>
        <v>334</v>
      </c>
      <c r="M39" s="88">
        <f t="shared" si="6"/>
        <v>319</v>
      </c>
      <c r="N39" s="88">
        <f t="shared" si="6"/>
        <v>369</v>
      </c>
      <c r="O39" s="88">
        <f t="shared" si="6"/>
        <v>371.7</v>
      </c>
      <c r="P39" s="88">
        <f t="shared" si="6"/>
        <v>619</v>
      </c>
      <c r="Q39" s="88">
        <f t="shared" si="6"/>
        <v>602</v>
      </c>
      <c r="R39" s="88">
        <f t="shared" si="6"/>
        <v>735</v>
      </c>
      <c r="S39" s="88">
        <f t="shared" si="6"/>
        <v>1181.3</v>
      </c>
      <c r="T39" s="88">
        <f t="shared" si="6"/>
        <v>1265</v>
      </c>
      <c r="U39" s="88">
        <f t="shared" si="6"/>
        <v>1239</v>
      </c>
      <c r="V39" s="88">
        <f t="shared" si="6"/>
        <v>1335</v>
      </c>
      <c r="W39" s="88">
        <f t="shared" si="6"/>
        <v>1253</v>
      </c>
      <c r="X39" s="88">
        <f t="shared" si="6"/>
        <v>1577</v>
      </c>
      <c r="Y39" s="88">
        <f t="shared" si="6"/>
        <v>1539.1</v>
      </c>
      <c r="Z39" s="89" t="str">
        <f t="shared" si="6"/>
        <v/>
      </c>
      <c r="AA39" s="90">
        <f t="shared" si="5"/>
        <v>21863.599999999999</v>
      </c>
    </row>
    <row r="40" spans="1:27" ht="18" customHeight="1" thickBot="1" x14ac:dyDescent="0.25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3"/>
    </row>
    <row r="41" spans="1:27" ht="30" customHeight="1" thickBot="1" x14ac:dyDescent="0.25">
      <c r="A41" s="36" t="s">
        <v>33</v>
      </c>
      <c r="B41" s="91">
        <v>1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3"/>
    </row>
    <row r="42" spans="1:27" ht="24.95" customHeight="1" x14ac:dyDescent="0.2">
      <c r="A42" s="70" t="s">
        <v>27</v>
      </c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6"/>
      <c r="AA42" s="74">
        <f t="shared" ref="AA42:AA48" si="7">SUM(B42:Z42)</f>
        <v>0</v>
      </c>
    </row>
    <row r="43" spans="1:27" ht="24.95" customHeight="1" x14ac:dyDescent="0.2">
      <c r="A43" s="97" t="s">
        <v>28</v>
      </c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100"/>
      <c r="AA43" s="79">
        <f t="shared" si="7"/>
        <v>0</v>
      </c>
    </row>
    <row r="44" spans="1:27" ht="24.95" customHeight="1" x14ac:dyDescent="0.2">
      <c r="A44" s="97" t="s">
        <v>29</v>
      </c>
      <c r="B44" s="98">
        <v>360.8</v>
      </c>
      <c r="C44" s="99">
        <v>575.9</v>
      </c>
      <c r="D44" s="99">
        <v>539.1</v>
      </c>
      <c r="E44" s="99">
        <v>515.79999999999995</v>
      </c>
      <c r="F44" s="99">
        <v>593.79999999999995</v>
      </c>
      <c r="G44" s="99">
        <v>337.6</v>
      </c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>
        <v>469</v>
      </c>
      <c r="Y44" s="99">
        <v>497.1</v>
      </c>
      <c r="Z44" s="100"/>
      <c r="AA44" s="79">
        <f t="shared" si="7"/>
        <v>3889.1</v>
      </c>
    </row>
    <row r="45" spans="1:27" ht="24.95" customHeight="1" x14ac:dyDescent="0.2">
      <c r="A45" s="97" t="s">
        <v>30</v>
      </c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100"/>
      <c r="AA45" s="79">
        <f t="shared" si="7"/>
        <v>0</v>
      </c>
    </row>
    <row r="46" spans="1:27" ht="24.95" customHeight="1" x14ac:dyDescent="0.2">
      <c r="A46" s="97" t="s">
        <v>31</v>
      </c>
      <c r="B46" s="98"/>
      <c r="C46" s="99"/>
      <c r="D46" s="99"/>
      <c r="E46" s="99"/>
      <c r="F46" s="99"/>
      <c r="G46" s="99"/>
      <c r="H46" s="99">
        <v>437.5</v>
      </c>
      <c r="I46" s="99"/>
      <c r="J46" s="99"/>
      <c r="K46" s="99"/>
      <c r="L46" s="99"/>
      <c r="M46" s="99"/>
      <c r="N46" s="99"/>
      <c r="O46" s="99">
        <v>56.7</v>
      </c>
      <c r="P46" s="99">
        <v>196</v>
      </c>
      <c r="Q46" s="99"/>
      <c r="R46" s="99"/>
      <c r="S46" s="99">
        <v>466.3</v>
      </c>
      <c r="T46" s="99">
        <v>500</v>
      </c>
      <c r="U46" s="99">
        <v>500</v>
      </c>
      <c r="V46" s="99">
        <v>500</v>
      </c>
      <c r="W46" s="99">
        <v>500</v>
      </c>
      <c r="X46" s="99">
        <v>500</v>
      </c>
      <c r="Y46" s="99">
        <v>500</v>
      </c>
      <c r="Z46" s="100"/>
      <c r="AA46" s="79">
        <f t="shared" si="7"/>
        <v>4156.5</v>
      </c>
    </row>
    <row r="47" spans="1:27" ht="24.95" customHeight="1" x14ac:dyDescent="0.2">
      <c r="A47" s="85" t="s">
        <v>34</v>
      </c>
      <c r="B47" s="98"/>
      <c r="C47" s="99">
        <v>0.5</v>
      </c>
      <c r="D47" s="99">
        <v>8.5</v>
      </c>
      <c r="E47" s="99">
        <v>5.5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100"/>
      <c r="AA47" s="79">
        <f t="shared" si="7"/>
        <v>14.5</v>
      </c>
    </row>
    <row r="48" spans="1:27" ht="30" customHeight="1" thickBot="1" x14ac:dyDescent="0.25">
      <c r="A48" s="86" t="s">
        <v>35</v>
      </c>
      <c r="B48" s="87">
        <f>IF(LEN(B$2)&gt;0,SUM(B42:B47),"")</f>
        <v>360.8</v>
      </c>
      <c r="C48" s="88">
        <f t="shared" ref="C48:Z48" si="8">IF(LEN(C$2)&gt;0,SUM(C42:C47),"")</f>
        <v>576.4</v>
      </c>
      <c r="D48" s="88">
        <f t="shared" si="8"/>
        <v>547.6</v>
      </c>
      <c r="E48" s="88">
        <f t="shared" si="8"/>
        <v>521.29999999999995</v>
      </c>
      <c r="F48" s="88">
        <f t="shared" si="8"/>
        <v>593.79999999999995</v>
      </c>
      <c r="G48" s="88">
        <f t="shared" si="8"/>
        <v>337.6</v>
      </c>
      <c r="H48" s="88">
        <f t="shared" si="8"/>
        <v>437.5</v>
      </c>
      <c r="I48" s="88">
        <f t="shared" si="8"/>
        <v>0</v>
      </c>
      <c r="J48" s="88">
        <f t="shared" si="8"/>
        <v>0</v>
      </c>
      <c r="K48" s="88">
        <f t="shared" si="8"/>
        <v>0</v>
      </c>
      <c r="L48" s="88">
        <f t="shared" si="8"/>
        <v>0</v>
      </c>
      <c r="M48" s="88">
        <f t="shared" si="8"/>
        <v>0</v>
      </c>
      <c r="N48" s="88">
        <f t="shared" si="8"/>
        <v>0</v>
      </c>
      <c r="O48" s="88">
        <f t="shared" si="8"/>
        <v>56.7</v>
      </c>
      <c r="P48" s="88">
        <f t="shared" si="8"/>
        <v>196</v>
      </c>
      <c r="Q48" s="88">
        <f t="shared" si="8"/>
        <v>0</v>
      </c>
      <c r="R48" s="88">
        <f t="shared" si="8"/>
        <v>0</v>
      </c>
      <c r="S48" s="88">
        <f t="shared" si="8"/>
        <v>466.3</v>
      </c>
      <c r="T48" s="88">
        <f t="shared" si="8"/>
        <v>500</v>
      </c>
      <c r="U48" s="88">
        <f t="shared" si="8"/>
        <v>500</v>
      </c>
      <c r="V48" s="88">
        <f t="shared" si="8"/>
        <v>500</v>
      </c>
      <c r="W48" s="88">
        <f t="shared" si="8"/>
        <v>500</v>
      </c>
      <c r="X48" s="88">
        <f t="shared" si="8"/>
        <v>969</v>
      </c>
      <c r="Y48" s="88">
        <f t="shared" si="8"/>
        <v>997.1</v>
      </c>
      <c r="Z48" s="89" t="str">
        <f t="shared" si="8"/>
        <v/>
      </c>
      <c r="AA48" s="90">
        <f t="shared" si="7"/>
        <v>8060.1</v>
      </c>
    </row>
    <row r="49" spans="1:27" ht="15.95" customHeight="1" thickBot="1" x14ac:dyDescent="0.25"/>
    <row r="50" spans="1:27" ht="30" customHeight="1" thickBot="1" x14ac:dyDescent="0.25">
      <c r="A50" s="69"/>
      <c r="B50" s="7">
        <f>IF(LEN(B$2)&gt;0,B$2,"")</f>
        <v>1</v>
      </c>
      <c r="C50" s="8">
        <f t="shared" ref="C50:Z50" si="9">IF(LEN(C$2)&gt;0,C$2,"")</f>
        <v>2</v>
      </c>
      <c r="D50" s="8">
        <f t="shared" si="9"/>
        <v>3</v>
      </c>
      <c r="E50" s="8">
        <f t="shared" si="9"/>
        <v>4</v>
      </c>
      <c r="F50" s="8">
        <f t="shared" si="9"/>
        <v>5</v>
      </c>
      <c r="G50" s="8">
        <f t="shared" si="9"/>
        <v>6</v>
      </c>
      <c r="H50" s="8">
        <f t="shared" si="9"/>
        <v>7</v>
      </c>
      <c r="I50" s="8">
        <f t="shared" si="9"/>
        <v>8</v>
      </c>
      <c r="J50" s="8">
        <f t="shared" si="9"/>
        <v>9</v>
      </c>
      <c r="K50" s="8">
        <f t="shared" si="9"/>
        <v>10</v>
      </c>
      <c r="L50" s="8">
        <f t="shared" si="9"/>
        <v>11</v>
      </c>
      <c r="M50" s="8">
        <f t="shared" si="9"/>
        <v>12</v>
      </c>
      <c r="N50" s="8">
        <f t="shared" si="9"/>
        <v>13</v>
      </c>
      <c r="O50" s="8">
        <f t="shared" si="9"/>
        <v>14</v>
      </c>
      <c r="P50" s="8">
        <f t="shared" si="9"/>
        <v>15</v>
      </c>
      <c r="Q50" s="8">
        <f t="shared" si="9"/>
        <v>16</v>
      </c>
      <c r="R50" s="8">
        <f t="shared" si="9"/>
        <v>17</v>
      </c>
      <c r="S50" s="8">
        <f t="shared" si="9"/>
        <v>18</v>
      </c>
      <c r="T50" s="8">
        <f t="shared" si="9"/>
        <v>19</v>
      </c>
      <c r="U50" s="8">
        <f t="shared" si="9"/>
        <v>20</v>
      </c>
      <c r="V50" s="8">
        <f t="shared" si="9"/>
        <v>21</v>
      </c>
      <c r="W50" s="8">
        <f t="shared" si="9"/>
        <v>22</v>
      </c>
      <c r="X50" s="8">
        <f t="shared" si="9"/>
        <v>23</v>
      </c>
      <c r="Y50" s="9">
        <f t="shared" si="9"/>
        <v>24</v>
      </c>
      <c r="Z50" s="10" t="str">
        <f t="shared" si="9"/>
        <v/>
      </c>
      <c r="AA50" s="11" t="s">
        <v>1</v>
      </c>
    </row>
    <row r="51" spans="1:27" ht="24.95" customHeight="1" thickBot="1" x14ac:dyDescent="0.25">
      <c r="A51" s="86" t="s">
        <v>25</v>
      </c>
      <c r="B51" s="87">
        <f t="shared" ref="B51:Z51" si="10">IF(LEN(B$2)&gt;0,B16+B25+B39,"")</f>
        <v>5768.331000000001</v>
      </c>
      <c r="C51" s="88">
        <f t="shared" si="10"/>
        <v>5573.0229999999992</v>
      </c>
      <c r="D51" s="88">
        <f t="shared" si="10"/>
        <v>5448.8610000000008</v>
      </c>
      <c r="E51" s="88">
        <f t="shared" si="10"/>
        <v>5452.7319999999991</v>
      </c>
      <c r="F51" s="88">
        <f t="shared" si="10"/>
        <v>5552.5770000000002</v>
      </c>
      <c r="G51" s="88">
        <f t="shared" si="10"/>
        <v>5832.6330000000016</v>
      </c>
      <c r="H51" s="88">
        <f t="shared" si="10"/>
        <v>7340.9589999999998</v>
      </c>
      <c r="I51" s="88">
        <f t="shared" si="10"/>
        <v>8247.0860000000011</v>
      </c>
      <c r="J51" s="88">
        <f t="shared" si="10"/>
        <v>8983.2279999999992</v>
      </c>
      <c r="K51" s="88">
        <f t="shared" si="10"/>
        <v>9263.7260000000024</v>
      </c>
      <c r="L51" s="88">
        <f t="shared" si="10"/>
        <v>9323.5579999999973</v>
      </c>
      <c r="M51" s="88">
        <f t="shared" si="10"/>
        <v>9197.3849999999984</v>
      </c>
      <c r="N51" s="88">
        <f t="shared" si="10"/>
        <v>8961.7660000000014</v>
      </c>
      <c r="O51" s="88">
        <f t="shared" si="10"/>
        <v>8279.4380000000001</v>
      </c>
      <c r="P51" s="88">
        <f t="shared" si="10"/>
        <v>8222.2729999999992</v>
      </c>
      <c r="Q51" s="88">
        <f t="shared" si="10"/>
        <v>8305.137999999999</v>
      </c>
      <c r="R51" s="88">
        <f t="shared" si="10"/>
        <v>8338.7479999999996</v>
      </c>
      <c r="S51" s="88">
        <f t="shared" si="10"/>
        <v>8814.8289999999997</v>
      </c>
      <c r="T51" s="88">
        <f t="shared" si="10"/>
        <v>8794.8260000000009</v>
      </c>
      <c r="U51" s="88">
        <f t="shared" si="10"/>
        <v>8607.4789999999994</v>
      </c>
      <c r="V51" s="88">
        <f t="shared" si="10"/>
        <v>8276.5119999999988</v>
      </c>
      <c r="W51" s="88">
        <f t="shared" si="10"/>
        <v>7331.174</v>
      </c>
      <c r="X51" s="88">
        <f t="shared" si="10"/>
        <v>6291.3919999999998</v>
      </c>
      <c r="Y51" s="88">
        <f t="shared" si="10"/>
        <v>5717.7659999999996</v>
      </c>
      <c r="Z51" s="89" t="str">
        <f t="shared" si="10"/>
        <v/>
      </c>
      <c r="AA51" s="104">
        <f>SUM(B51:Z51)</f>
        <v>181925.43999999997</v>
      </c>
    </row>
  </sheetData>
  <mergeCells count="11">
    <mergeCell ref="B26:AA26"/>
    <mergeCell ref="B27:Z27"/>
    <mergeCell ref="B32:AA32"/>
    <mergeCell ref="B33:AA33"/>
    <mergeCell ref="B41:AA41"/>
    <mergeCell ref="V1:AA1"/>
    <mergeCell ref="B3:AA3"/>
    <mergeCell ref="B6:AA6"/>
    <mergeCell ref="B9:Z9"/>
    <mergeCell ref="B17:AA17"/>
    <mergeCell ref="B18:Z18"/>
  </mergeCells>
  <conditionalFormatting sqref="B7:Z7">
    <cfRule type="cellIs" dxfId="1" priority="1" operator="greaterThan">
      <formula>1500</formula>
    </cfRule>
  </conditionalFormatting>
  <printOptions horizontalCentered="1"/>
  <pageMargins left="0.11811023622047245" right="0.11811023622047245" top="0.35433070866141736" bottom="0.23622047244094491" header="0.11811023622047245" footer="0.11811023622047245"/>
  <pageSetup paperSize="9" scale="44" fitToHeight="2" orientation="landscape" horizontalDpi="300" verticalDpi="300" r:id="rId1"/>
  <headerFooter>
    <oddHeader>&amp;L&amp;A</oddHeader>
    <oddFooter>&amp;R&amp;D,&amp;T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A51"/>
  <sheetViews>
    <sheetView showGridLines="0" zoomScale="75" zoomScaleNormal="75" workbookViewId="0">
      <pane xSplit="1" ySplit="2" topLeftCell="B3" activePane="bottomRight" state="frozen"/>
      <selection sqref="A1:XFD1048576"/>
      <selection pane="topRight" sqref="A1:XFD1048576"/>
      <selection pane="bottomLeft" sqref="A1:XFD1048576"/>
      <selection pane="bottomRight" activeCell="B10" sqref="B10"/>
    </sheetView>
  </sheetViews>
  <sheetFormatPr defaultColWidth="9.140625" defaultRowHeight="14.25" x14ac:dyDescent="0.2"/>
  <cols>
    <col min="1" max="1" width="42.140625" style="5" customWidth="1"/>
    <col min="2" max="25" width="10.7109375" style="5" customWidth="1"/>
    <col min="26" max="26" width="10.7109375" style="5" hidden="1" customWidth="1"/>
    <col min="27" max="27" width="14.7109375" style="5" customWidth="1"/>
    <col min="28" max="16384" width="9.140625" style="5"/>
  </cols>
  <sheetData>
    <row r="1" spans="1:27" ht="39.950000000000003" customHeight="1" thickBot="1" x14ac:dyDescent="0.25">
      <c r="A1" s="1" t="s">
        <v>51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0</v>
      </c>
      <c r="W1" s="4"/>
      <c r="X1" s="4"/>
      <c r="Y1" s="4"/>
      <c r="Z1" s="4"/>
      <c r="AA1" s="4"/>
    </row>
    <row r="2" spans="1:27" ht="30" customHeight="1" thickBot="1" x14ac:dyDescent="0.25">
      <c r="A2" s="6">
        <v>45307</v>
      </c>
      <c r="B2" s="105">
        <v>1</v>
      </c>
      <c r="C2" s="106">
        <v>2</v>
      </c>
      <c r="D2" s="106">
        <v>3</v>
      </c>
      <c r="E2" s="106">
        <v>4</v>
      </c>
      <c r="F2" s="106">
        <v>5</v>
      </c>
      <c r="G2" s="106">
        <v>6</v>
      </c>
      <c r="H2" s="106">
        <v>7</v>
      </c>
      <c r="I2" s="106">
        <v>8</v>
      </c>
      <c r="J2" s="106">
        <v>9</v>
      </c>
      <c r="K2" s="106">
        <v>10</v>
      </c>
      <c r="L2" s="106">
        <v>11</v>
      </c>
      <c r="M2" s="106">
        <v>12</v>
      </c>
      <c r="N2" s="106">
        <v>13</v>
      </c>
      <c r="O2" s="106">
        <v>14</v>
      </c>
      <c r="P2" s="106">
        <v>15</v>
      </c>
      <c r="Q2" s="106">
        <v>16</v>
      </c>
      <c r="R2" s="106">
        <v>17</v>
      </c>
      <c r="S2" s="106">
        <v>18</v>
      </c>
      <c r="T2" s="106">
        <v>19</v>
      </c>
      <c r="U2" s="106">
        <v>20</v>
      </c>
      <c r="V2" s="106">
        <v>21</v>
      </c>
      <c r="W2" s="106">
        <v>22</v>
      </c>
      <c r="X2" s="106">
        <v>23</v>
      </c>
      <c r="Y2" s="107">
        <v>24</v>
      </c>
      <c r="Z2" s="108"/>
      <c r="AA2" s="109" t="s">
        <v>1</v>
      </c>
    </row>
    <row r="3" spans="1:27" ht="30" customHeight="1" thickBot="1" x14ac:dyDescent="0.25">
      <c r="A3" s="12" t="s">
        <v>36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</row>
    <row r="4" spans="1:27" ht="24.95" customHeight="1" x14ac:dyDescent="0.2">
      <c r="A4" s="16" t="s">
        <v>3</v>
      </c>
      <c r="B4" s="17">
        <v>5768.3410000000003</v>
      </c>
      <c r="C4" s="18">
        <v>5572.9950000000017</v>
      </c>
      <c r="D4" s="18">
        <v>5448.9060000000009</v>
      </c>
      <c r="E4" s="18">
        <v>5452.7250000000013</v>
      </c>
      <c r="F4" s="18">
        <v>5552.5820000000012</v>
      </c>
      <c r="G4" s="18">
        <v>5832.6180000000013</v>
      </c>
      <c r="H4" s="18">
        <v>7341.003999999999</v>
      </c>
      <c r="I4" s="18">
        <v>8247.1309999999994</v>
      </c>
      <c r="J4" s="18">
        <v>8983.228000000001</v>
      </c>
      <c r="K4" s="18">
        <v>9263.7260000000006</v>
      </c>
      <c r="L4" s="18">
        <v>9323.5579999999973</v>
      </c>
      <c r="M4" s="18">
        <v>9197.3849999999984</v>
      </c>
      <c r="N4" s="18">
        <v>8961.7660000000033</v>
      </c>
      <c r="O4" s="18">
        <v>8279.4620000000032</v>
      </c>
      <c r="P4" s="18">
        <v>8222.2620000000006</v>
      </c>
      <c r="Q4" s="18">
        <v>8305.1870000000035</v>
      </c>
      <c r="R4" s="18">
        <v>8338.7360000000008</v>
      </c>
      <c r="S4" s="18">
        <v>8814.8380000000016</v>
      </c>
      <c r="T4" s="18">
        <v>8794.8140000000003</v>
      </c>
      <c r="U4" s="18">
        <v>8607.5019999999986</v>
      </c>
      <c r="V4" s="18">
        <v>8276.520999999997</v>
      </c>
      <c r="W4" s="18">
        <v>7331.2090000000007</v>
      </c>
      <c r="X4" s="18">
        <v>6291.4209999999994</v>
      </c>
      <c r="Y4" s="18">
        <v>5717.7340000000022</v>
      </c>
      <c r="Z4" s="19"/>
      <c r="AA4" s="20">
        <f>SUM(B4:Z4)</f>
        <v>181925.65100000004</v>
      </c>
    </row>
    <row r="5" spans="1:27" ht="24.95" customHeight="1" thickBot="1" x14ac:dyDescent="0.25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25"/>
    </row>
    <row r="6" spans="1:27" ht="30" customHeight="1" thickBot="1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5"/>
    </row>
    <row r="7" spans="1:27" ht="24.95" customHeight="1" x14ac:dyDescent="0.2">
      <c r="A7" s="26" t="s">
        <v>3</v>
      </c>
      <c r="B7" s="27">
        <v>82.72</v>
      </c>
      <c r="C7" s="28">
        <v>81.63</v>
      </c>
      <c r="D7" s="28">
        <v>80.17</v>
      </c>
      <c r="E7" s="28">
        <v>78.31</v>
      </c>
      <c r="F7" s="28">
        <v>77.510000000000005</v>
      </c>
      <c r="G7" s="28">
        <v>90</v>
      </c>
      <c r="H7" s="28">
        <v>103.77</v>
      </c>
      <c r="I7" s="28">
        <v>117</v>
      </c>
      <c r="J7" s="28">
        <v>120.68</v>
      </c>
      <c r="K7" s="28">
        <v>104.72</v>
      </c>
      <c r="L7" s="28">
        <v>106.19</v>
      </c>
      <c r="M7" s="28">
        <v>105.79</v>
      </c>
      <c r="N7" s="28">
        <v>102.36</v>
      </c>
      <c r="O7" s="28">
        <v>102.71</v>
      </c>
      <c r="P7" s="28">
        <v>105.3</v>
      </c>
      <c r="Q7" s="28">
        <v>111.85</v>
      </c>
      <c r="R7" s="28">
        <v>122.05</v>
      </c>
      <c r="S7" s="28">
        <v>133</v>
      </c>
      <c r="T7" s="28">
        <v>135.58000000000001</v>
      </c>
      <c r="U7" s="28">
        <v>128.97</v>
      </c>
      <c r="V7" s="28">
        <v>122</v>
      </c>
      <c r="W7" s="28">
        <v>107.19</v>
      </c>
      <c r="X7" s="28">
        <v>103.07</v>
      </c>
      <c r="Y7" s="28">
        <v>98.01</v>
      </c>
      <c r="Z7" s="29"/>
      <c r="AA7" s="30">
        <f>IF(SUM(B7:Z7)&lt;&gt;0,AVERAGEIF(B7:Z7,"&lt;&gt;"""),"")</f>
        <v>105.02416666666666</v>
      </c>
    </row>
    <row r="8" spans="1:27" ht="24.95" customHeight="1" thickBot="1" x14ac:dyDescent="0.25">
      <c r="A8" s="31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5"/>
    </row>
    <row r="9" spans="1:27" ht="30" customHeight="1" thickBot="1" x14ac:dyDescent="0.25">
      <c r="A9" s="36" t="s">
        <v>5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A9" s="11" t="s">
        <v>1</v>
      </c>
    </row>
    <row r="10" spans="1:27" ht="24.95" customHeight="1" x14ac:dyDescent="0.2">
      <c r="A10" s="40" t="s">
        <v>6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44">
        <f t="shared" ref="AA10:AA15" si="0">SUM(B10:Z10)</f>
        <v>0</v>
      </c>
    </row>
    <row r="11" spans="1:27" ht="24.95" customHeight="1" x14ac:dyDescent="0.2">
      <c r="A11" s="45" t="s">
        <v>7</v>
      </c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8"/>
      <c r="AA11" s="49">
        <f t="shared" si="0"/>
        <v>0</v>
      </c>
    </row>
    <row r="12" spans="1:27" ht="24.95" customHeight="1" x14ac:dyDescent="0.2">
      <c r="A12" s="50" t="s">
        <v>8</v>
      </c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3"/>
      <c r="AA12" s="54">
        <f t="shared" si="0"/>
        <v>0</v>
      </c>
    </row>
    <row r="13" spans="1:27" ht="24.95" customHeight="1" x14ac:dyDescent="0.2">
      <c r="A13" s="50" t="s">
        <v>9</v>
      </c>
      <c r="B13" s="51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3"/>
      <c r="AA13" s="54">
        <f t="shared" si="0"/>
        <v>0</v>
      </c>
    </row>
    <row r="14" spans="1:27" ht="24.95" customHeight="1" x14ac:dyDescent="0.2">
      <c r="A14" s="55" t="s">
        <v>10</v>
      </c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59">
        <f t="shared" si="0"/>
        <v>0</v>
      </c>
    </row>
    <row r="15" spans="1:27" ht="24.95" customHeight="1" x14ac:dyDescent="0.2">
      <c r="A15" s="55" t="s">
        <v>11</v>
      </c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59">
        <f t="shared" si="0"/>
        <v>0</v>
      </c>
    </row>
    <row r="16" spans="1:27" ht="30" customHeight="1" thickBot="1" x14ac:dyDescent="0.25">
      <c r="A16" s="60" t="s">
        <v>12</v>
      </c>
      <c r="B16" s="61">
        <f>IF(LEN(B$2)&gt;0,SUM(B10:B15),"")</f>
        <v>0</v>
      </c>
      <c r="C16" s="62">
        <f t="shared" ref="C16:Z16" si="1">IF(LEN(C$2)&gt;0,SUM(C10:C15),"")</f>
        <v>0</v>
      </c>
      <c r="D16" s="62">
        <f t="shared" si="1"/>
        <v>0</v>
      </c>
      <c r="E16" s="62">
        <f t="shared" si="1"/>
        <v>0</v>
      </c>
      <c r="F16" s="62">
        <f t="shared" si="1"/>
        <v>0</v>
      </c>
      <c r="G16" s="62">
        <f t="shared" si="1"/>
        <v>0</v>
      </c>
      <c r="H16" s="62">
        <f t="shared" si="1"/>
        <v>0</v>
      </c>
      <c r="I16" s="62">
        <f t="shared" si="1"/>
        <v>0</v>
      </c>
      <c r="J16" s="62">
        <f t="shared" si="1"/>
        <v>0</v>
      </c>
      <c r="K16" s="62">
        <f t="shared" si="1"/>
        <v>0</v>
      </c>
      <c r="L16" s="62">
        <f t="shared" si="1"/>
        <v>0</v>
      </c>
      <c r="M16" s="62">
        <f t="shared" si="1"/>
        <v>0</v>
      </c>
      <c r="N16" s="62">
        <f t="shared" si="1"/>
        <v>0</v>
      </c>
      <c r="O16" s="62">
        <f t="shared" si="1"/>
        <v>0</v>
      </c>
      <c r="P16" s="62">
        <f t="shared" si="1"/>
        <v>0</v>
      </c>
      <c r="Q16" s="62">
        <f t="shared" si="1"/>
        <v>0</v>
      </c>
      <c r="R16" s="62">
        <f t="shared" si="1"/>
        <v>0</v>
      </c>
      <c r="S16" s="62">
        <f t="shared" si="1"/>
        <v>0</v>
      </c>
      <c r="T16" s="62">
        <f t="shared" si="1"/>
        <v>0</v>
      </c>
      <c r="U16" s="62">
        <f t="shared" si="1"/>
        <v>0</v>
      </c>
      <c r="V16" s="62">
        <f t="shared" si="1"/>
        <v>0</v>
      </c>
      <c r="W16" s="62">
        <f t="shared" si="1"/>
        <v>0</v>
      </c>
      <c r="X16" s="62">
        <f t="shared" si="1"/>
        <v>0</v>
      </c>
      <c r="Y16" s="62">
        <f t="shared" si="1"/>
        <v>0</v>
      </c>
      <c r="Z16" s="63" t="str">
        <f t="shared" si="1"/>
        <v/>
      </c>
      <c r="AA16" s="64">
        <f>SUM(AA10:AA15)</f>
        <v>0</v>
      </c>
    </row>
    <row r="17" spans="1:27" ht="18" customHeight="1" thickBot="1" x14ac:dyDescent="0.25">
      <c r="A17" s="65"/>
      <c r="B17" s="66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8"/>
    </row>
    <row r="18" spans="1:27" ht="30" customHeight="1" thickBot="1" x14ac:dyDescent="0.25">
      <c r="A18" s="69" t="s">
        <v>13</v>
      </c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  <c r="AA18" s="11" t="s">
        <v>1</v>
      </c>
    </row>
    <row r="19" spans="1:27" ht="24.95" customHeight="1" x14ac:dyDescent="0.2">
      <c r="A19" s="70" t="s">
        <v>14</v>
      </c>
      <c r="B19" s="71">
        <v>908.68299999999999</v>
      </c>
      <c r="C19" s="72">
        <v>911.36399999999992</v>
      </c>
      <c r="D19" s="72">
        <v>914.89199999999994</v>
      </c>
      <c r="E19" s="72">
        <v>916.09799999999996</v>
      </c>
      <c r="F19" s="72">
        <v>929.30599999999993</v>
      </c>
      <c r="G19" s="72">
        <v>901.87300000000005</v>
      </c>
      <c r="H19" s="72">
        <v>828.71500000000003</v>
      </c>
      <c r="I19" s="72">
        <v>778.31499999999994</v>
      </c>
      <c r="J19" s="72">
        <v>797.47400000000005</v>
      </c>
      <c r="K19" s="72">
        <v>761.62400000000002</v>
      </c>
      <c r="L19" s="72">
        <v>778.04000000000008</v>
      </c>
      <c r="M19" s="72">
        <v>785.57</v>
      </c>
      <c r="N19" s="72">
        <v>727.05900000000008</v>
      </c>
      <c r="O19" s="72">
        <v>732.74499999999989</v>
      </c>
      <c r="P19" s="72">
        <v>721.84500000000003</v>
      </c>
      <c r="Q19" s="72">
        <v>725.32899999999995</v>
      </c>
      <c r="R19" s="72">
        <v>732.84799999999996</v>
      </c>
      <c r="S19" s="72">
        <v>719.46900000000005</v>
      </c>
      <c r="T19" s="72">
        <v>715.62799999999993</v>
      </c>
      <c r="U19" s="72">
        <v>712.846</v>
      </c>
      <c r="V19" s="72">
        <v>700.97900000000004</v>
      </c>
      <c r="W19" s="72">
        <v>720.12599999999998</v>
      </c>
      <c r="X19" s="72">
        <v>854.35300000000007</v>
      </c>
      <c r="Y19" s="72">
        <v>852.07099999999991</v>
      </c>
      <c r="Z19" s="73"/>
      <c r="AA19" s="74">
        <f t="shared" ref="AA19:AA24" si="2">SUM(B19:Z19)</f>
        <v>19127.252</v>
      </c>
    </row>
    <row r="20" spans="1:27" ht="24.95" customHeight="1" x14ac:dyDescent="0.2">
      <c r="A20" s="75" t="s">
        <v>15</v>
      </c>
      <c r="B20" s="76">
        <v>1060.7190000000001</v>
      </c>
      <c r="C20" s="77">
        <v>1053.6779999999999</v>
      </c>
      <c r="D20" s="77">
        <v>1051.134</v>
      </c>
      <c r="E20" s="77">
        <v>1063.3140000000001</v>
      </c>
      <c r="F20" s="77">
        <v>1102.7550000000001</v>
      </c>
      <c r="G20" s="77">
        <v>1266.7809999999999</v>
      </c>
      <c r="H20" s="77">
        <v>1486.92</v>
      </c>
      <c r="I20" s="77">
        <v>1638.0070000000001</v>
      </c>
      <c r="J20" s="77">
        <v>1718.5119999999997</v>
      </c>
      <c r="K20" s="77">
        <v>1702.9260000000002</v>
      </c>
      <c r="L20" s="77">
        <v>1648.819</v>
      </c>
      <c r="M20" s="77">
        <v>1613.9239999999998</v>
      </c>
      <c r="N20" s="77">
        <v>1582.1849999999999</v>
      </c>
      <c r="O20" s="77">
        <v>1541.8009999999997</v>
      </c>
      <c r="P20" s="77">
        <v>1509.4750000000001</v>
      </c>
      <c r="Q20" s="77">
        <v>1495.9799999999998</v>
      </c>
      <c r="R20" s="77">
        <v>1522.8590000000002</v>
      </c>
      <c r="S20" s="77">
        <v>1539.4950000000001</v>
      </c>
      <c r="T20" s="77">
        <v>1495.1279999999999</v>
      </c>
      <c r="U20" s="77">
        <v>1441.8670000000002</v>
      </c>
      <c r="V20" s="77">
        <v>1318.0220000000002</v>
      </c>
      <c r="W20" s="77">
        <v>1164.2950000000001</v>
      </c>
      <c r="X20" s="77">
        <v>1096.7899999999997</v>
      </c>
      <c r="Y20" s="77">
        <v>1052.827</v>
      </c>
      <c r="Z20" s="78"/>
      <c r="AA20" s="79">
        <f t="shared" si="2"/>
        <v>33168.212999999996</v>
      </c>
    </row>
    <row r="21" spans="1:27" ht="24.95" customHeight="1" x14ac:dyDescent="0.2">
      <c r="A21" s="75" t="s">
        <v>16</v>
      </c>
      <c r="B21" s="80">
        <v>2862.4389999999999</v>
      </c>
      <c r="C21" s="81">
        <v>2756.453</v>
      </c>
      <c r="D21" s="81">
        <v>2632.8799999999997</v>
      </c>
      <c r="E21" s="81">
        <v>2581.3130000000001</v>
      </c>
      <c r="F21" s="81">
        <v>2665.5209999999997</v>
      </c>
      <c r="G21" s="81">
        <v>3042.1640000000002</v>
      </c>
      <c r="H21" s="81">
        <v>3569.3689999999997</v>
      </c>
      <c r="I21" s="81">
        <v>3922.9090000000001</v>
      </c>
      <c r="J21" s="81">
        <v>4342.2420000000002</v>
      </c>
      <c r="K21" s="81">
        <v>4482.6760000000013</v>
      </c>
      <c r="L21" s="81">
        <v>4406.6990000000014</v>
      </c>
      <c r="M21" s="81">
        <v>4316.3909999999996</v>
      </c>
      <c r="N21" s="81">
        <v>4205.0219999999999</v>
      </c>
      <c r="O21" s="81">
        <v>4047.4159999999993</v>
      </c>
      <c r="P21" s="81">
        <v>4018.442</v>
      </c>
      <c r="Q21" s="81">
        <v>4032.8780000000006</v>
      </c>
      <c r="R21" s="81">
        <v>4193.7290000000003</v>
      </c>
      <c r="S21" s="81">
        <v>4653.8740000000007</v>
      </c>
      <c r="T21" s="81">
        <v>4786.0580000000009</v>
      </c>
      <c r="U21" s="81">
        <v>4751.1890000000003</v>
      </c>
      <c r="V21" s="81">
        <v>4481.3200000000006</v>
      </c>
      <c r="W21" s="81">
        <v>4067.0880000000002</v>
      </c>
      <c r="X21" s="81">
        <v>3656.7780000000002</v>
      </c>
      <c r="Y21" s="81">
        <v>3198.3359999999998</v>
      </c>
      <c r="Z21" s="78"/>
      <c r="AA21" s="79">
        <f t="shared" si="2"/>
        <v>91673.186000000016</v>
      </c>
    </row>
    <row r="22" spans="1:27" ht="24.95" customHeight="1" x14ac:dyDescent="0.2">
      <c r="A22" s="82" t="s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3"/>
      <c r="AA22" s="84">
        <f t="shared" si="2"/>
        <v>0</v>
      </c>
    </row>
    <row r="23" spans="1:27" ht="24.95" customHeight="1" x14ac:dyDescent="0.2">
      <c r="A23" s="85" t="s">
        <v>18</v>
      </c>
      <c r="B23" s="77">
        <v>78.5</v>
      </c>
      <c r="C23" s="77">
        <v>80.5</v>
      </c>
      <c r="D23" s="77">
        <v>80</v>
      </c>
      <c r="E23" s="77">
        <v>79</v>
      </c>
      <c r="F23" s="77">
        <v>76</v>
      </c>
      <c r="G23" s="77">
        <v>75.5</v>
      </c>
      <c r="H23" s="77">
        <v>133</v>
      </c>
      <c r="I23" s="77">
        <v>155.5</v>
      </c>
      <c r="J23" s="77">
        <v>139</v>
      </c>
      <c r="K23" s="77">
        <v>119.5</v>
      </c>
      <c r="L23" s="77">
        <v>100</v>
      </c>
      <c r="M23" s="77">
        <v>82.5</v>
      </c>
      <c r="N23" s="77">
        <v>80.5</v>
      </c>
      <c r="O23" s="77">
        <v>84.5</v>
      </c>
      <c r="P23" s="77">
        <v>117.5</v>
      </c>
      <c r="Q23" s="77">
        <v>160.5</v>
      </c>
      <c r="R23" s="77">
        <v>203</v>
      </c>
      <c r="S23" s="77">
        <v>225</v>
      </c>
      <c r="T23" s="77">
        <v>228</v>
      </c>
      <c r="U23" s="77">
        <v>219</v>
      </c>
      <c r="V23" s="77">
        <v>205.5</v>
      </c>
      <c r="W23" s="77">
        <v>178</v>
      </c>
      <c r="X23" s="77">
        <v>137.5</v>
      </c>
      <c r="Y23" s="77">
        <v>130.5</v>
      </c>
      <c r="Z23" s="77"/>
      <c r="AA23" s="79">
        <f t="shared" si="2"/>
        <v>3168.5</v>
      </c>
    </row>
    <row r="24" spans="1:27" ht="24.95" customHeight="1" x14ac:dyDescent="0.2">
      <c r="A24" s="85" t="s">
        <v>19</v>
      </c>
      <c r="B24" s="77">
        <v>231.00000000000003</v>
      </c>
      <c r="C24" s="77">
        <v>217</v>
      </c>
      <c r="D24" s="77">
        <v>207.00000000000003</v>
      </c>
      <c r="E24" s="77">
        <v>207.00000000000003</v>
      </c>
      <c r="F24" s="77">
        <v>217</v>
      </c>
      <c r="G24" s="77">
        <v>247</v>
      </c>
      <c r="H24" s="77">
        <v>301</v>
      </c>
      <c r="I24" s="77">
        <v>341.99999999999994</v>
      </c>
      <c r="J24" s="77">
        <v>369</v>
      </c>
      <c r="K24" s="77">
        <v>380.00000000000006</v>
      </c>
      <c r="L24" s="77">
        <v>383</v>
      </c>
      <c r="M24" s="77">
        <v>392</v>
      </c>
      <c r="N24" s="77">
        <v>395.00000000000006</v>
      </c>
      <c r="O24" s="77">
        <v>385.00000000000006</v>
      </c>
      <c r="P24" s="77">
        <v>384.00000000000006</v>
      </c>
      <c r="Q24" s="77">
        <v>395.00000000000006</v>
      </c>
      <c r="R24" s="77">
        <v>422</v>
      </c>
      <c r="S24" s="77">
        <v>443</v>
      </c>
      <c r="T24" s="77">
        <v>446</v>
      </c>
      <c r="U24" s="77">
        <v>429.00000000000006</v>
      </c>
      <c r="V24" s="77">
        <v>397.00000000000006</v>
      </c>
      <c r="W24" s="77">
        <v>352.99999999999994</v>
      </c>
      <c r="X24" s="77">
        <v>310.99999999999994</v>
      </c>
      <c r="Y24" s="77">
        <v>276</v>
      </c>
      <c r="Z24" s="77"/>
      <c r="AA24" s="79">
        <f t="shared" si="2"/>
        <v>8129</v>
      </c>
    </row>
    <row r="25" spans="1:27" ht="30" customHeight="1" thickBot="1" x14ac:dyDescent="0.25">
      <c r="A25" s="86" t="s">
        <v>20</v>
      </c>
      <c r="B25" s="87">
        <f t="shared" ref="B25:AA25" si="3">SUM(B19:B24)</f>
        <v>5141.3410000000003</v>
      </c>
      <c r="C25" s="88">
        <f t="shared" si="3"/>
        <v>5018.9949999999999</v>
      </c>
      <c r="D25" s="88">
        <f t="shared" si="3"/>
        <v>4885.905999999999</v>
      </c>
      <c r="E25" s="88">
        <f t="shared" si="3"/>
        <v>4846.7250000000004</v>
      </c>
      <c r="F25" s="88">
        <f t="shared" si="3"/>
        <v>4990.5820000000003</v>
      </c>
      <c r="G25" s="88">
        <f t="shared" si="3"/>
        <v>5533.3180000000002</v>
      </c>
      <c r="H25" s="88">
        <f t="shared" si="3"/>
        <v>6319.0039999999999</v>
      </c>
      <c r="I25" s="88">
        <f t="shared" si="3"/>
        <v>6836.7309999999998</v>
      </c>
      <c r="J25" s="88">
        <f t="shared" si="3"/>
        <v>7366.2280000000001</v>
      </c>
      <c r="K25" s="88">
        <f t="shared" si="3"/>
        <v>7446.7260000000015</v>
      </c>
      <c r="L25" s="88">
        <f t="shared" si="3"/>
        <v>7316.5580000000009</v>
      </c>
      <c r="M25" s="88">
        <f t="shared" si="3"/>
        <v>7190.3849999999993</v>
      </c>
      <c r="N25" s="88">
        <f t="shared" si="3"/>
        <v>6989.7659999999996</v>
      </c>
      <c r="O25" s="88">
        <f t="shared" si="3"/>
        <v>6791.4619999999986</v>
      </c>
      <c r="P25" s="88">
        <f t="shared" si="3"/>
        <v>6751.2620000000006</v>
      </c>
      <c r="Q25" s="88">
        <f t="shared" si="3"/>
        <v>6809.6869999999999</v>
      </c>
      <c r="R25" s="88">
        <f t="shared" si="3"/>
        <v>7074.4360000000006</v>
      </c>
      <c r="S25" s="88">
        <f t="shared" si="3"/>
        <v>7580.8380000000006</v>
      </c>
      <c r="T25" s="88">
        <f t="shared" si="3"/>
        <v>7670.8140000000003</v>
      </c>
      <c r="U25" s="88">
        <f t="shared" si="3"/>
        <v>7553.902</v>
      </c>
      <c r="V25" s="88">
        <f t="shared" si="3"/>
        <v>7102.8210000000008</v>
      </c>
      <c r="W25" s="88">
        <f t="shared" si="3"/>
        <v>6482.509</v>
      </c>
      <c r="X25" s="88">
        <f t="shared" si="3"/>
        <v>6056.4210000000003</v>
      </c>
      <c r="Y25" s="88">
        <f t="shared" si="3"/>
        <v>5509.7339999999995</v>
      </c>
      <c r="Z25" s="89">
        <f t="shared" si="3"/>
        <v>0</v>
      </c>
      <c r="AA25" s="90">
        <f t="shared" si="3"/>
        <v>155266.15100000001</v>
      </c>
    </row>
    <row r="26" spans="1:27" ht="18" customHeight="1" thickBot="1" x14ac:dyDescent="0.25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8"/>
    </row>
    <row r="27" spans="1:27" ht="30" customHeight="1" thickBot="1" x14ac:dyDescent="0.25">
      <c r="A27" s="69" t="s">
        <v>37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9"/>
      <c r="AA27" s="11" t="s">
        <v>1</v>
      </c>
    </row>
    <row r="28" spans="1:27" ht="24.95" customHeight="1" x14ac:dyDescent="0.2">
      <c r="A28" s="70" t="s">
        <v>22</v>
      </c>
      <c r="B28" s="71">
        <v>501.5</v>
      </c>
      <c r="C28" s="72">
        <v>489.5</v>
      </c>
      <c r="D28" s="72">
        <v>479</v>
      </c>
      <c r="E28" s="72">
        <v>478</v>
      </c>
      <c r="F28" s="72">
        <v>481</v>
      </c>
      <c r="G28" s="72">
        <v>510.5</v>
      </c>
      <c r="H28" s="72">
        <v>630</v>
      </c>
      <c r="I28" s="72">
        <v>693.5</v>
      </c>
      <c r="J28" s="72">
        <v>704</v>
      </c>
      <c r="K28" s="72">
        <v>715.5</v>
      </c>
      <c r="L28" s="72">
        <v>699</v>
      </c>
      <c r="M28" s="72">
        <v>700.5</v>
      </c>
      <c r="N28" s="72">
        <v>701.5</v>
      </c>
      <c r="O28" s="72">
        <v>695.5</v>
      </c>
      <c r="P28" s="72">
        <v>717.5</v>
      </c>
      <c r="Q28" s="72">
        <v>771.5</v>
      </c>
      <c r="R28" s="72">
        <v>821</v>
      </c>
      <c r="S28" s="72">
        <v>864</v>
      </c>
      <c r="T28" s="72">
        <v>870</v>
      </c>
      <c r="U28" s="72">
        <v>844</v>
      </c>
      <c r="V28" s="72">
        <v>798.5</v>
      </c>
      <c r="W28" s="72">
        <v>708</v>
      </c>
      <c r="X28" s="72">
        <v>625.5</v>
      </c>
      <c r="Y28" s="72">
        <v>583.5</v>
      </c>
      <c r="Z28" s="73"/>
      <c r="AA28" s="74">
        <f>SUM(B28:Z28)</f>
        <v>16082.5</v>
      </c>
    </row>
    <row r="29" spans="1:27" ht="24.95" customHeight="1" x14ac:dyDescent="0.2">
      <c r="A29" s="75" t="s">
        <v>23</v>
      </c>
      <c r="B29" s="76">
        <v>4766.8410000000003</v>
      </c>
      <c r="C29" s="77">
        <v>4583.4949999999999</v>
      </c>
      <c r="D29" s="77">
        <v>4469.9059999999999</v>
      </c>
      <c r="E29" s="77">
        <v>4474.7250000000004</v>
      </c>
      <c r="F29" s="77">
        <v>4571.5820000000003</v>
      </c>
      <c r="G29" s="77">
        <v>5062.8180000000002</v>
      </c>
      <c r="H29" s="77">
        <v>5712.0039999999999</v>
      </c>
      <c r="I29" s="77">
        <v>6174.2309999999998</v>
      </c>
      <c r="J29" s="77">
        <v>6823.2280000000001</v>
      </c>
      <c r="K29" s="77">
        <v>7107.2259999999997</v>
      </c>
      <c r="L29" s="77">
        <v>7164.558</v>
      </c>
      <c r="M29" s="77">
        <v>7041.8850000000002</v>
      </c>
      <c r="N29" s="77">
        <v>6809.2659999999996</v>
      </c>
      <c r="O29" s="77">
        <v>6632.9620000000004</v>
      </c>
      <c r="P29" s="77">
        <v>6540.7619999999997</v>
      </c>
      <c r="Q29" s="77">
        <v>6218.1869999999999</v>
      </c>
      <c r="R29" s="77">
        <v>6392.4359999999997</v>
      </c>
      <c r="S29" s="77">
        <v>6921.8379999999997</v>
      </c>
      <c r="T29" s="77">
        <v>6971.8140000000003</v>
      </c>
      <c r="U29" s="77">
        <v>6858.902</v>
      </c>
      <c r="V29" s="77">
        <v>6469.3209999999999</v>
      </c>
      <c r="W29" s="77">
        <v>5894.509</v>
      </c>
      <c r="X29" s="77">
        <v>5665.9210000000003</v>
      </c>
      <c r="Y29" s="77">
        <v>5134.2340000000004</v>
      </c>
      <c r="Z29" s="78"/>
      <c r="AA29" s="79">
        <f>SUM(B29:Z29)</f>
        <v>144462.65100000001</v>
      </c>
    </row>
    <row r="30" spans="1:27" ht="24.95" customHeight="1" x14ac:dyDescent="0.2">
      <c r="A30" s="82" t="s">
        <v>24</v>
      </c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3"/>
      <c r="AA30" s="84">
        <f>SUM(B30:Z30)</f>
        <v>0</v>
      </c>
    </row>
    <row r="31" spans="1:27" ht="30" customHeight="1" thickBot="1" x14ac:dyDescent="0.25">
      <c r="A31" s="60" t="s">
        <v>38</v>
      </c>
      <c r="B31" s="61">
        <f t="shared" ref="B31:AA31" si="4">SUM(B28:B30)</f>
        <v>5268.3410000000003</v>
      </c>
      <c r="C31" s="62">
        <f t="shared" si="4"/>
        <v>5072.9949999999999</v>
      </c>
      <c r="D31" s="62">
        <f t="shared" si="4"/>
        <v>4948.9059999999999</v>
      </c>
      <c r="E31" s="62">
        <f t="shared" si="4"/>
        <v>4952.7250000000004</v>
      </c>
      <c r="F31" s="62">
        <f t="shared" si="4"/>
        <v>5052.5820000000003</v>
      </c>
      <c r="G31" s="62">
        <f t="shared" si="4"/>
        <v>5573.3180000000002</v>
      </c>
      <c r="H31" s="62">
        <f t="shared" si="4"/>
        <v>6342.0039999999999</v>
      </c>
      <c r="I31" s="62">
        <f t="shared" si="4"/>
        <v>6867.7309999999998</v>
      </c>
      <c r="J31" s="62">
        <f t="shared" si="4"/>
        <v>7527.2280000000001</v>
      </c>
      <c r="K31" s="62">
        <f t="shared" si="4"/>
        <v>7822.7259999999997</v>
      </c>
      <c r="L31" s="62">
        <f t="shared" si="4"/>
        <v>7863.558</v>
      </c>
      <c r="M31" s="62">
        <f t="shared" si="4"/>
        <v>7742.3850000000002</v>
      </c>
      <c r="N31" s="62">
        <f t="shared" si="4"/>
        <v>7510.7659999999996</v>
      </c>
      <c r="O31" s="62">
        <f t="shared" si="4"/>
        <v>7328.4620000000004</v>
      </c>
      <c r="P31" s="62">
        <f t="shared" si="4"/>
        <v>7258.2619999999997</v>
      </c>
      <c r="Q31" s="62">
        <f t="shared" si="4"/>
        <v>6989.6869999999999</v>
      </c>
      <c r="R31" s="62">
        <f t="shared" si="4"/>
        <v>7213.4359999999997</v>
      </c>
      <c r="S31" s="62">
        <f t="shared" si="4"/>
        <v>7785.8379999999997</v>
      </c>
      <c r="T31" s="62">
        <f t="shared" si="4"/>
        <v>7841.8140000000003</v>
      </c>
      <c r="U31" s="62">
        <f t="shared" si="4"/>
        <v>7702.902</v>
      </c>
      <c r="V31" s="62">
        <f t="shared" si="4"/>
        <v>7267.8209999999999</v>
      </c>
      <c r="W31" s="62">
        <f t="shared" si="4"/>
        <v>6602.509</v>
      </c>
      <c r="X31" s="62">
        <f t="shared" si="4"/>
        <v>6291.4210000000003</v>
      </c>
      <c r="Y31" s="62">
        <f t="shared" si="4"/>
        <v>5717.7340000000004</v>
      </c>
      <c r="Z31" s="63">
        <f t="shared" si="4"/>
        <v>0</v>
      </c>
      <c r="AA31" s="64">
        <f t="shared" si="4"/>
        <v>160545.15100000001</v>
      </c>
    </row>
    <row r="32" spans="1:27" ht="18" customHeight="1" thickBot="1" x14ac:dyDescent="0.25">
      <c r="A32" s="65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8"/>
    </row>
    <row r="33" spans="1:27" ht="30" customHeight="1" thickBot="1" x14ac:dyDescent="0.25">
      <c r="A33" s="69" t="s">
        <v>39</v>
      </c>
      <c r="B33" s="91">
        <v>1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/>
    </row>
    <row r="34" spans="1:27" ht="24.95" customHeight="1" x14ac:dyDescent="0.2">
      <c r="A34" s="70" t="s">
        <v>40</v>
      </c>
      <c r="B34" s="94">
        <v>65</v>
      </c>
      <c r="C34" s="95">
        <v>54</v>
      </c>
      <c r="D34" s="95">
        <v>46</v>
      </c>
      <c r="E34" s="95">
        <v>67</v>
      </c>
      <c r="F34" s="95">
        <v>62</v>
      </c>
      <c r="G34" s="95">
        <v>40</v>
      </c>
      <c r="H34" s="95">
        <v>4</v>
      </c>
      <c r="I34" s="95">
        <v>12</v>
      </c>
      <c r="J34" s="95">
        <v>72</v>
      </c>
      <c r="K34" s="95">
        <v>172</v>
      </c>
      <c r="L34" s="95">
        <v>218</v>
      </c>
      <c r="M34" s="95">
        <v>213</v>
      </c>
      <c r="N34" s="95">
        <v>218</v>
      </c>
      <c r="O34" s="95">
        <v>198</v>
      </c>
      <c r="P34" s="95">
        <v>178</v>
      </c>
      <c r="Q34" s="95">
        <v>51</v>
      </c>
      <c r="R34" s="95">
        <v>95</v>
      </c>
      <c r="S34" s="95">
        <v>161</v>
      </c>
      <c r="T34" s="95">
        <v>127</v>
      </c>
      <c r="U34" s="95">
        <v>105</v>
      </c>
      <c r="V34" s="95">
        <v>96</v>
      </c>
      <c r="W34" s="95">
        <v>100</v>
      </c>
      <c r="X34" s="95">
        <v>165</v>
      </c>
      <c r="Y34" s="95">
        <v>138</v>
      </c>
      <c r="Z34" s="96"/>
      <c r="AA34" s="74">
        <f t="shared" ref="AA34:AA39" si="5">SUM(B34:Z34)</f>
        <v>2657</v>
      </c>
    </row>
    <row r="35" spans="1:27" ht="24.95" customHeight="1" x14ac:dyDescent="0.2">
      <c r="A35" s="97" t="s">
        <v>41</v>
      </c>
      <c r="B35" s="98">
        <v>62</v>
      </c>
      <c r="C35" s="99"/>
      <c r="D35" s="99">
        <v>17</v>
      </c>
      <c r="E35" s="99">
        <v>39</v>
      </c>
      <c r="F35" s="99"/>
      <c r="G35" s="99"/>
      <c r="H35" s="99">
        <v>19</v>
      </c>
      <c r="I35" s="99">
        <v>19</v>
      </c>
      <c r="J35" s="99">
        <v>89</v>
      </c>
      <c r="K35" s="99">
        <v>204</v>
      </c>
      <c r="L35" s="99">
        <v>329</v>
      </c>
      <c r="M35" s="99">
        <v>339</v>
      </c>
      <c r="N35" s="99">
        <v>303</v>
      </c>
      <c r="O35" s="99">
        <v>339</v>
      </c>
      <c r="P35" s="99">
        <v>329</v>
      </c>
      <c r="Q35" s="99">
        <v>129</v>
      </c>
      <c r="R35" s="99">
        <v>44</v>
      </c>
      <c r="S35" s="99">
        <v>44</v>
      </c>
      <c r="T35" s="99">
        <v>44</v>
      </c>
      <c r="U35" s="99">
        <v>44</v>
      </c>
      <c r="V35" s="99">
        <v>69</v>
      </c>
      <c r="W35" s="99">
        <v>20</v>
      </c>
      <c r="X35" s="99">
        <v>70</v>
      </c>
      <c r="Y35" s="99">
        <v>70</v>
      </c>
      <c r="Z35" s="100"/>
      <c r="AA35" s="79">
        <f t="shared" si="5"/>
        <v>2622</v>
      </c>
    </row>
    <row r="36" spans="1:27" ht="24.95" customHeight="1" x14ac:dyDescent="0.2">
      <c r="A36" s="97" t="s">
        <v>42</v>
      </c>
      <c r="B36" s="98"/>
      <c r="C36" s="99"/>
      <c r="D36" s="99"/>
      <c r="E36" s="99"/>
      <c r="F36" s="99"/>
      <c r="G36" s="99"/>
      <c r="H36" s="99">
        <v>999</v>
      </c>
      <c r="I36" s="99">
        <v>980</v>
      </c>
      <c r="J36" s="99">
        <v>956</v>
      </c>
      <c r="K36" s="99">
        <v>941</v>
      </c>
      <c r="L36" s="99">
        <v>960</v>
      </c>
      <c r="M36" s="99">
        <v>955</v>
      </c>
      <c r="N36" s="99">
        <v>951</v>
      </c>
      <c r="O36" s="99">
        <v>951</v>
      </c>
      <c r="P36" s="99">
        <v>964</v>
      </c>
      <c r="Q36" s="99">
        <v>1011</v>
      </c>
      <c r="R36" s="99">
        <v>1043</v>
      </c>
      <c r="S36" s="99">
        <v>1029</v>
      </c>
      <c r="T36" s="99">
        <v>953</v>
      </c>
      <c r="U36" s="99">
        <v>904.6</v>
      </c>
      <c r="V36" s="99">
        <v>1008.7</v>
      </c>
      <c r="W36" s="99">
        <v>728.7</v>
      </c>
      <c r="X36" s="99"/>
      <c r="Y36" s="99"/>
      <c r="Z36" s="100"/>
      <c r="AA36" s="79">
        <f t="shared" si="5"/>
        <v>15335.000000000002</v>
      </c>
    </row>
    <row r="37" spans="1:27" ht="24.95" customHeight="1" x14ac:dyDescent="0.2">
      <c r="A37" s="97" t="s">
        <v>43</v>
      </c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100"/>
      <c r="AA37" s="79">
        <f t="shared" si="5"/>
        <v>0</v>
      </c>
    </row>
    <row r="38" spans="1:27" ht="24.95" customHeight="1" x14ac:dyDescent="0.2">
      <c r="A38" s="97" t="s">
        <v>44</v>
      </c>
      <c r="B38" s="98">
        <v>500</v>
      </c>
      <c r="C38" s="99">
        <v>500</v>
      </c>
      <c r="D38" s="99">
        <v>500</v>
      </c>
      <c r="E38" s="99">
        <v>500</v>
      </c>
      <c r="F38" s="99">
        <v>500</v>
      </c>
      <c r="G38" s="99">
        <v>259.3</v>
      </c>
      <c r="H38" s="99"/>
      <c r="I38" s="99">
        <v>399.4</v>
      </c>
      <c r="J38" s="99">
        <v>500</v>
      </c>
      <c r="K38" s="99">
        <v>500</v>
      </c>
      <c r="L38" s="99">
        <v>500</v>
      </c>
      <c r="M38" s="99">
        <v>500</v>
      </c>
      <c r="N38" s="99">
        <v>500</v>
      </c>
      <c r="O38" s="99"/>
      <c r="P38" s="99"/>
      <c r="Q38" s="99">
        <v>304.5</v>
      </c>
      <c r="R38" s="99">
        <v>82.3</v>
      </c>
      <c r="S38" s="99"/>
      <c r="T38" s="99"/>
      <c r="U38" s="99"/>
      <c r="V38" s="99"/>
      <c r="W38" s="99"/>
      <c r="X38" s="99"/>
      <c r="Y38" s="99"/>
      <c r="Z38" s="100"/>
      <c r="AA38" s="79">
        <f t="shared" si="5"/>
        <v>6045.5000000000009</v>
      </c>
    </row>
    <row r="39" spans="1:27" ht="30" customHeight="1" thickBot="1" x14ac:dyDescent="0.25">
      <c r="A39" s="86" t="s">
        <v>45</v>
      </c>
      <c r="B39" s="87">
        <f t="shared" ref="B39:Z39" si="6">SUM(B34:B38)</f>
        <v>627</v>
      </c>
      <c r="C39" s="88">
        <f t="shared" si="6"/>
        <v>554</v>
      </c>
      <c r="D39" s="88">
        <f t="shared" si="6"/>
        <v>563</v>
      </c>
      <c r="E39" s="88">
        <f t="shared" si="6"/>
        <v>606</v>
      </c>
      <c r="F39" s="88">
        <f t="shared" si="6"/>
        <v>562</v>
      </c>
      <c r="G39" s="88">
        <f t="shared" si="6"/>
        <v>299.3</v>
      </c>
      <c r="H39" s="88">
        <f t="shared" si="6"/>
        <v>1022</v>
      </c>
      <c r="I39" s="88">
        <f t="shared" si="6"/>
        <v>1410.4</v>
      </c>
      <c r="J39" s="88">
        <f t="shared" si="6"/>
        <v>1617</v>
      </c>
      <c r="K39" s="88">
        <f t="shared" si="6"/>
        <v>1817</v>
      </c>
      <c r="L39" s="88">
        <f t="shared" si="6"/>
        <v>2007</v>
      </c>
      <c r="M39" s="88">
        <f t="shared" si="6"/>
        <v>2007</v>
      </c>
      <c r="N39" s="88">
        <f t="shared" si="6"/>
        <v>1972</v>
      </c>
      <c r="O39" s="88">
        <f t="shared" si="6"/>
        <v>1488</v>
      </c>
      <c r="P39" s="88">
        <f t="shared" si="6"/>
        <v>1471</v>
      </c>
      <c r="Q39" s="88">
        <f t="shared" si="6"/>
        <v>1495.5</v>
      </c>
      <c r="R39" s="88">
        <f t="shared" si="6"/>
        <v>1264.3</v>
      </c>
      <c r="S39" s="88">
        <f t="shared" si="6"/>
        <v>1234</v>
      </c>
      <c r="T39" s="88">
        <f t="shared" si="6"/>
        <v>1124</v>
      </c>
      <c r="U39" s="88">
        <f t="shared" si="6"/>
        <v>1053.5999999999999</v>
      </c>
      <c r="V39" s="88">
        <f t="shared" si="6"/>
        <v>1173.7</v>
      </c>
      <c r="W39" s="88">
        <f t="shared" si="6"/>
        <v>848.7</v>
      </c>
      <c r="X39" s="88">
        <f t="shared" si="6"/>
        <v>235</v>
      </c>
      <c r="Y39" s="88">
        <f t="shared" si="6"/>
        <v>208</v>
      </c>
      <c r="Z39" s="89">
        <f t="shared" si="6"/>
        <v>0</v>
      </c>
      <c r="AA39" s="90">
        <f t="shared" si="5"/>
        <v>26659.5</v>
      </c>
    </row>
    <row r="40" spans="1:27" ht="18" customHeight="1" thickBot="1" x14ac:dyDescent="0.25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3"/>
    </row>
    <row r="41" spans="1:27" ht="30" customHeight="1" thickBot="1" x14ac:dyDescent="0.25">
      <c r="A41" s="69" t="s">
        <v>46</v>
      </c>
      <c r="B41" s="91">
        <v>1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3"/>
    </row>
    <row r="42" spans="1:27" ht="24.95" customHeight="1" x14ac:dyDescent="0.2">
      <c r="A42" s="70" t="s">
        <v>40</v>
      </c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6"/>
      <c r="AA42" s="74">
        <f t="shared" ref="AA42:AA48" si="7">SUM(B42:Z42)</f>
        <v>0</v>
      </c>
    </row>
    <row r="43" spans="1:27" ht="24.95" customHeight="1" x14ac:dyDescent="0.2">
      <c r="A43" s="97" t="s">
        <v>41</v>
      </c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100"/>
      <c r="AA43" s="79">
        <f t="shared" si="7"/>
        <v>0</v>
      </c>
    </row>
    <row r="44" spans="1:27" ht="24.95" customHeight="1" x14ac:dyDescent="0.2">
      <c r="A44" s="97" t="s">
        <v>42</v>
      </c>
      <c r="B44" s="98"/>
      <c r="C44" s="99"/>
      <c r="D44" s="99"/>
      <c r="E44" s="99"/>
      <c r="F44" s="99"/>
      <c r="G44" s="99"/>
      <c r="H44" s="99">
        <v>999</v>
      </c>
      <c r="I44" s="99">
        <v>980</v>
      </c>
      <c r="J44" s="99">
        <v>956</v>
      </c>
      <c r="K44" s="99">
        <v>941</v>
      </c>
      <c r="L44" s="99">
        <v>960</v>
      </c>
      <c r="M44" s="99">
        <v>955</v>
      </c>
      <c r="N44" s="99">
        <v>951</v>
      </c>
      <c r="O44" s="99">
        <v>951</v>
      </c>
      <c r="P44" s="99">
        <v>964</v>
      </c>
      <c r="Q44" s="99">
        <v>1011</v>
      </c>
      <c r="R44" s="99">
        <v>1043</v>
      </c>
      <c r="S44" s="99">
        <v>1029</v>
      </c>
      <c r="T44" s="99">
        <v>953</v>
      </c>
      <c r="U44" s="99">
        <v>904.6</v>
      </c>
      <c r="V44" s="99">
        <v>1008.7</v>
      </c>
      <c r="W44" s="99">
        <v>728.7</v>
      </c>
      <c r="X44" s="99"/>
      <c r="Y44" s="99"/>
      <c r="Z44" s="100"/>
      <c r="AA44" s="79">
        <f t="shared" si="7"/>
        <v>15335.000000000002</v>
      </c>
    </row>
    <row r="45" spans="1:27" ht="24.95" customHeight="1" x14ac:dyDescent="0.2">
      <c r="A45" s="97" t="s">
        <v>43</v>
      </c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100"/>
      <c r="AA45" s="79">
        <f t="shared" si="7"/>
        <v>0</v>
      </c>
    </row>
    <row r="46" spans="1:27" ht="24.95" customHeight="1" x14ac:dyDescent="0.2">
      <c r="A46" s="97" t="s">
        <v>44</v>
      </c>
      <c r="B46" s="98">
        <v>500</v>
      </c>
      <c r="C46" s="99">
        <v>500</v>
      </c>
      <c r="D46" s="99">
        <v>500</v>
      </c>
      <c r="E46" s="99">
        <v>500</v>
      </c>
      <c r="F46" s="99">
        <v>500</v>
      </c>
      <c r="G46" s="99">
        <v>259.3</v>
      </c>
      <c r="H46" s="99"/>
      <c r="I46" s="99">
        <v>399.4</v>
      </c>
      <c r="J46" s="99">
        <v>500</v>
      </c>
      <c r="K46" s="99">
        <v>500</v>
      </c>
      <c r="L46" s="99">
        <v>500</v>
      </c>
      <c r="M46" s="99">
        <v>500</v>
      </c>
      <c r="N46" s="99">
        <v>500</v>
      </c>
      <c r="O46" s="99"/>
      <c r="P46" s="99"/>
      <c r="Q46" s="99">
        <v>304.5</v>
      </c>
      <c r="R46" s="99">
        <v>82.3</v>
      </c>
      <c r="S46" s="99"/>
      <c r="T46" s="99"/>
      <c r="U46" s="99"/>
      <c r="V46" s="99"/>
      <c r="W46" s="99"/>
      <c r="X46" s="99"/>
      <c r="Y46" s="99"/>
      <c r="Z46" s="100"/>
      <c r="AA46" s="79">
        <f t="shared" si="7"/>
        <v>6045.5000000000009</v>
      </c>
    </row>
    <row r="47" spans="1:27" ht="24.95" customHeight="1" x14ac:dyDescent="0.2">
      <c r="A47" s="85" t="s">
        <v>47</v>
      </c>
      <c r="B47" s="98">
        <v>12.5</v>
      </c>
      <c r="C47" s="99"/>
      <c r="D47" s="99"/>
      <c r="E47" s="99"/>
      <c r="F47" s="99">
        <v>4.5</v>
      </c>
      <c r="G47" s="99">
        <v>35.5</v>
      </c>
      <c r="H47" s="99">
        <v>78.5</v>
      </c>
      <c r="I47" s="99">
        <v>97</v>
      </c>
      <c r="J47" s="99">
        <v>100</v>
      </c>
      <c r="K47" s="99">
        <v>100</v>
      </c>
      <c r="L47" s="99">
        <v>100</v>
      </c>
      <c r="M47" s="99">
        <v>100</v>
      </c>
      <c r="N47" s="99">
        <v>100</v>
      </c>
      <c r="O47" s="99">
        <v>150</v>
      </c>
      <c r="P47" s="99">
        <v>150</v>
      </c>
      <c r="Q47" s="99">
        <v>150</v>
      </c>
      <c r="R47" s="99">
        <v>150</v>
      </c>
      <c r="S47" s="99">
        <v>150</v>
      </c>
      <c r="T47" s="99">
        <v>150</v>
      </c>
      <c r="U47" s="99">
        <v>150</v>
      </c>
      <c r="V47" s="99">
        <v>150</v>
      </c>
      <c r="W47" s="99">
        <v>150</v>
      </c>
      <c r="X47" s="99">
        <v>150</v>
      </c>
      <c r="Y47" s="99">
        <v>150</v>
      </c>
      <c r="Z47" s="100"/>
      <c r="AA47" s="79">
        <f t="shared" si="7"/>
        <v>2378</v>
      </c>
    </row>
    <row r="48" spans="1:27" ht="30" customHeight="1" thickBot="1" x14ac:dyDescent="0.25">
      <c r="A48" s="86" t="s">
        <v>48</v>
      </c>
      <c r="B48" s="87">
        <f>SUM(B42:B47)</f>
        <v>512.5</v>
      </c>
      <c r="C48" s="88">
        <f t="shared" ref="C48:Z48" si="8">SUM(C42:C47)</f>
        <v>500</v>
      </c>
      <c r="D48" s="88">
        <f t="shared" si="8"/>
        <v>500</v>
      </c>
      <c r="E48" s="88">
        <f t="shared" si="8"/>
        <v>500</v>
      </c>
      <c r="F48" s="88">
        <f t="shared" si="8"/>
        <v>504.5</v>
      </c>
      <c r="G48" s="88">
        <f t="shared" si="8"/>
        <v>294.8</v>
      </c>
      <c r="H48" s="88">
        <f t="shared" si="8"/>
        <v>1077.5</v>
      </c>
      <c r="I48" s="88">
        <f t="shared" si="8"/>
        <v>1476.4</v>
      </c>
      <c r="J48" s="88">
        <f t="shared" si="8"/>
        <v>1556</v>
      </c>
      <c r="K48" s="88">
        <f t="shared" si="8"/>
        <v>1541</v>
      </c>
      <c r="L48" s="88">
        <f t="shared" si="8"/>
        <v>1560</v>
      </c>
      <c r="M48" s="88">
        <f t="shared" si="8"/>
        <v>1555</v>
      </c>
      <c r="N48" s="88">
        <f t="shared" si="8"/>
        <v>1551</v>
      </c>
      <c r="O48" s="88">
        <f t="shared" si="8"/>
        <v>1101</v>
      </c>
      <c r="P48" s="88">
        <f t="shared" si="8"/>
        <v>1114</v>
      </c>
      <c r="Q48" s="88">
        <f t="shared" si="8"/>
        <v>1465.5</v>
      </c>
      <c r="R48" s="88">
        <f t="shared" si="8"/>
        <v>1275.3</v>
      </c>
      <c r="S48" s="88">
        <f t="shared" si="8"/>
        <v>1179</v>
      </c>
      <c r="T48" s="88">
        <f t="shared" si="8"/>
        <v>1103</v>
      </c>
      <c r="U48" s="88">
        <f t="shared" si="8"/>
        <v>1054.5999999999999</v>
      </c>
      <c r="V48" s="88">
        <f t="shared" si="8"/>
        <v>1158.7</v>
      </c>
      <c r="W48" s="88">
        <f t="shared" si="8"/>
        <v>878.7</v>
      </c>
      <c r="X48" s="88">
        <f t="shared" si="8"/>
        <v>150</v>
      </c>
      <c r="Y48" s="88">
        <f t="shared" si="8"/>
        <v>150</v>
      </c>
      <c r="Z48" s="89">
        <f t="shared" si="8"/>
        <v>0</v>
      </c>
      <c r="AA48" s="90">
        <f t="shared" si="7"/>
        <v>23758.5</v>
      </c>
    </row>
    <row r="49" spans="1:27" ht="15.95" customHeight="1" thickBot="1" x14ac:dyDescent="0.25"/>
    <row r="50" spans="1:27" ht="30" customHeight="1" thickBot="1" x14ac:dyDescent="0.25">
      <c r="A50" s="69"/>
      <c r="B50" s="7">
        <f>IF(LEN(B$2)&gt;0,B$2,"")</f>
        <v>1</v>
      </c>
      <c r="C50" s="8">
        <f t="shared" ref="C50:Z50" si="9">IF(LEN(C$2)&gt;0,C$2,"")</f>
        <v>2</v>
      </c>
      <c r="D50" s="8">
        <f t="shared" si="9"/>
        <v>3</v>
      </c>
      <c r="E50" s="8">
        <f t="shared" si="9"/>
        <v>4</v>
      </c>
      <c r="F50" s="8">
        <f t="shared" si="9"/>
        <v>5</v>
      </c>
      <c r="G50" s="8">
        <f t="shared" si="9"/>
        <v>6</v>
      </c>
      <c r="H50" s="8">
        <f t="shared" si="9"/>
        <v>7</v>
      </c>
      <c r="I50" s="8">
        <f t="shared" si="9"/>
        <v>8</v>
      </c>
      <c r="J50" s="8">
        <f t="shared" si="9"/>
        <v>9</v>
      </c>
      <c r="K50" s="8">
        <f t="shared" si="9"/>
        <v>10</v>
      </c>
      <c r="L50" s="8">
        <f t="shared" si="9"/>
        <v>11</v>
      </c>
      <c r="M50" s="8">
        <f t="shared" si="9"/>
        <v>12</v>
      </c>
      <c r="N50" s="8">
        <f t="shared" si="9"/>
        <v>13</v>
      </c>
      <c r="O50" s="8">
        <f t="shared" si="9"/>
        <v>14</v>
      </c>
      <c r="P50" s="8">
        <f t="shared" si="9"/>
        <v>15</v>
      </c>
      <c r="Q50" s="8">
        <f t="shared" si="9"/>
        <v>16</v>
      </c>
      <c r="R50" s="8">
        <f t="shared" si="9"/>
        <v>17</v>
      </c>
      <c r="S50" s="8">
        <f t="shared" si="9"/>
        <v>18</v>
      </c>
      <c r="T50" s="8">
        <f t="shared" si="9"/>
        <v>19</v>
      </c>
      <c r="U50" s="8">
        <f t="shared" si="9"/>
        <v>20</v>
      </c>
      <c r="V50" s="8">
        <f t="shared" si="9"/>
        <v>21</v>
      </c>
      <c r="W50" s="8">
        <f t="shared" si="9"/>
        <v>22</v>
      </c>
      <c r="X50" s="8">
        <f t="shared" si="9"/>
        <v>23</v>
      </c>
      <c r="Y50" s="9">
        <f t="shared" si="9"/>
        <v>24</v>
      </c>
      <c r="Z50" s="10" t="str">
        <f t="shared" si="9"/>
        <v/>
      </c>
      <c r="AA50" s="11" t="s">
        <v>1</v>
      </c>
    </row>
    <row r="51" spans="1:27" ht="24.95" customHeight="1" thickBot="1" x14ac:dyDescent="0.25">
      <c r="A51" s="86" t="s">
        <v>38</v>
      </c>
      <c r="B51" s="87">
        <f t="shared" ref="B51:Z51" si="10">SUM(B10:B15)+B25+B39</f>
        <v>5768.3410000000003</v>
      </c>
      <c r="C51" s="88">
        <f t="shared" si="10"/>
        <v>5572.9949999999999</v>
      </c>
      <c r="D51" s="88">
        <f t="shared" si="10"/>
        <v>5448.905999999999</v>
      </c>
      <c r="E51" s="88">
        <f t="shared" si="10"/>
        <v>5452.7250000000004</v>
      </c>
      <c r="F51" s="88">
        <f t="shared" si="10"/>
        <v>5552.5820000000003</v>
      </c>
      <c r="G51" s="88">
        <f t="shared" si="10"/>
        <v>5832.6180000000004</v>
      </c>
      <c r="H51" s="88">
        <f t="shared" si="10"/>
        <v>7341.0039999999999</v>
      </c>
      <c r="I51" s="88">
        <f t="shared" si="10"/>
        <v>8247.1309999999994</v>
      </c>
      <c r="J51" s="88">
        <f t="shared" si="10"/>
        <v>8983.2279999999992</v>
      </c>
      <c r="K51" s="88">
        <f t="shared" si="10"/>
        <v>9263.7260000000024</v>
      </c>
      <c r="L51" s="88">
        <f t="shared" si="10"/>
        <v>9323.5580000000009</v>
      </c>
      <c r="M51" s="88">
        <f t="shared" si="10"/>
        <v>9197.3849999999984</v>
      </c>
      <c r="N51" s="88">
        <f t="shared" si="10"/>
        <v>8961.7659999999996</v>
      </c>
      <c r="O51" s="88">
        <f t="shared" si="10"/>
        <v>8279.4619999999995</v>
      </c>
      <c r="P51" s="88">
        <f t="shared" si="10"/>
        <v>8222.2620000000006</v>
      </c>
      <c r="Q51" s="88">
        <f t="shared" si="10"/>
        <v>8305.1869999999999</v>
      </c>
      <c r="R51" s="88">
        <f t="shared" si="10"/>
        <v>8338.7360000000008</v>
      </c>
      <c r="S51" s="88">
        <f t="shared" si="10"/>
        <v>8814.8379999999997</v>
      </c>
      <c r="T51" s="88">
        <f t="shared" si="10"/>
        <v>8794.8140000000003</v>
      </c>
      <c r="U51" s="88">
        <f t="shared" si="10"/>
        <v>8607.5020000000004</v>
      </c>
      <c r="V51" s="88">
        <f t="shared" si="10"/>
        <v>8276.5210000000006</v>
      </c>
      <c r="W51" s="88">
        <f t="shared" si="10"/>
        <v>7331.2089999999998</v>
      </c>
      <c r="X51" s="88">
        <f t="shared" si="10"/>
        <v>6291.4210000000003</v>
      </c>
      <c r="Y51" s="88">
        <f t="shared" si="10"/>
        <v>5717.7339999999995</v>
      </c>
      <c r="Z51" s="89">
        <f t="shared" si="10"/>
        <v>0</v>
      </c>
      <c r="AA51" s="104">
        <f>SUM(B51:Z51)</f>
        <v>181925.65100000004</v>
      </c>
    </row>
  </sheetData>
  <mergeCells count="11">
    <mergeCell ref="B26:AA26"/>
    <mergeCell ref="B27:Z27"/>
    <mergeCell ref="B32:AA32"/>
    <mergeCell ref="B33:AA33"/>
    <mergeCell ref="B41:AA41"/>
    <mergeCell ref="V1:AA1"/>
    <mergeCell ref="B3:AA3"/>
    <mergeCell ref="B6:AA6"/>
    <mergeCell ref="B9:Z9"/>
    <mergeCell ref="B17:AA17"/>
    <mergeCell ref="B18:Z18"/>
  </mergeCells>
  <conditionalFormatting sqref="B7:Z7">
    <cfRule type="cellIs" dxfId="0" priority="1" operator="greaterThan">
      <formula>1500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AA31"/>
  <sheetViews>
    <sheetView showGridLines="0" zoomScale="75" zoomScaleNormal="75" workbookViewId="0"/>
  </sheetViews>
  <sheetFormatPr defaultColWidth="9.140625" defaultRowHeight="14.25" x14ac:dyDescent="0.2"/>
  <cols>
    <col min="1" max="1" width="42.140625" style="5" customWidth="1"/>
    <col min="2" max="25" width="10.7109375" style="5" customWidth="1"/>
    <col min="26" max="26" width="10.7109375" style="5" hidden="1" customWidth="1"/>
    <col min="27" max="27" width="14.7109375" style="5" customWidth="1"/>
    <col min="28" max="16384" width="9.140625" style="5"/>
  </cols>
  <sheetData>
    <row r="1" spans="1:27" ht="39.950000000000003" customHeight="1" thickBot="1" x14ac:dyDescent="0.25">
      <c r="A1" s="1" t="s">
        <v>52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0" t="s">
        <v>0</v>
      </c>
      <c r="W1" s="110"/>
      <c r="X1" s="110"/>
      <c r="Y1" s="110"/>
      <c r="Z1" s="110"/>
      <c r="AA1" s="110"/>
    </row>
    <row r="2" spans="1:27" ht="30" customHeight="1" thickBot="1" x14ac:dyDescent="0.25">
      <c r="A2" s="6">
        <v>45307</v>
      </c>
      <c r="B2" s="7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9">
        <v>24</v>
      </c>
      <c r="Z2" s="10"/>
      <c r="AA2" s="11" t="s">
        <v>1</v>
      </c>
    </row>
    <row r="3" spans="1:27" ht="30" customHeight="1" thickBot="1" x14ac:dyDescent="0.25">
      <c r="A3" s="12" t="s">
        <v>49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</row>
    <row r="4" spans="1:27" ht="24.95" customHeight="1" x14ac:dyDescent="0.2">
      <c r="A4" s="16" t="s">
        <v>3</v>
      </c>
      <c r="B4" s="17">
        <v>139.19999999999999</v>
      </c>
      <c r="C4" s="18">
        <v>-75.899999999999977</v>
      </c>
      <c r="D4" s="18">
        <v>-39.100000000000023</v>
      </c>
      <c r="E4" s="18">
        <v>-15.799999999999955</v>
      </c>
      <c r="F4" s="18">
        <v>-93.799999999999955</v>
      </c>
      <c r="G4" s="18">
        <v>-78.300000000000011</v>
      </c>
      <c r="H4" s="18">
        <v>561.5</v>
      </c>
      <c r="I4" s="18">
        <v>1379.4</v>
      </c>
      <c r="J4" s="18">
        <v>1456</v>
      </c>
      <c r="K4" s="18">
        <v>1441</v>
      </c>
      <c r="L4" s="18">
        <v>1460</v>
      </c>
      <c r="M4" s="18">
        <v>1455</v>
      </c>
      <c r="N4" s="18">
        <v>1451</v>
      </c>
      <c r="O4" s="18">
        <v>894.3</v>
      </c>
      <c r="P4" s="18">
        <v>768</v>
      </c>
      <c r="Q4" s="18">
        <v>1315.5</v>
      </c>
      <c r="R4" s="18">
        <v>1125.3</v>
      </c>
      <c r="S4" s="18">
        <v>562.70000000000005</v>
      </c>
      <c r="T4" s="18">
        <v>453</v>
      </c>
      <c r="U4" s="18">
        <v>404.6</v>
      </c>
      <c r="V4" s="18">
        <v>508.70000000000005</v>
      </c>
      <c r="W4" s="18">
        <v>228.70000000000005</v>
      </c>
      <c r="X4" s="18">
        <v>-969</v>
      </c>
      <c r="Y4" s="18">
        <v>-997.1</v>
      </c>
      <c r="Z4" s="19"/>
      <c r="AA4" s="111">
        <f>SUM(B4:Z4)</f>
        <v>13334.900000000001</v>
      </c>
    </row>
    <row r="5" spans="1:27" ht="24.95" customHeight="1" thickBot="1" x14ac:dyDescent="0.25">
      <c r="A5" s="112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25"/>
    </row>
    <row r="6" spans="1:27" ht="30" customHeight="1" thickBot="1" x14ac:dyDescent="0.25">
      <c r="A6" s="12" t="s">
        <v>4</v>
      </c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5"/>
    </row>
    <row r="7" spans="1:27" ht="24.95" customHeight="1" x14ac:dyDescent="0.2">
      <c r="A7" s="26" t="s">
        <v>3</v>
      </c>
      <c r="B7" s="116">
        <v>82.72</v>
      </c>
      <c r="C7" s="117">
        <v>81.63</v>
      </c>
      <c r="D7" s="117">
        <v>80.17</v>
      </c>
      <c r="E7" s="117">
        <v>78.31</v>
      </c>
      <c r="F7" s="117">
        <v>77.510000000000005</v>
      </c>
      <c r="G7" s="117">
        <v>90</v>
      </c>
      <c r="H7" s="117">
        <v>103.77</v>
      </c>
      <c r="I7" s="117">
        <v>117</v>
      </c>
      <c r="J7" s="117">
        <v>120.68</v>
      </c>
      <c r="K7" s="117">
        <v>104.72</v>
      </c>
      <c r="L7" s="117">
        <v>106.19</v>
      </c>
      <c r="M7" s="117">
        <v>105.79</v>
      </c>
      <c r="N7" s="117">
        <v>102.36</v>
      </c>
      <c r="O7" s="117">
        <v>102.71</v>
      </c>
      <c r="P7" s="117">
        <v>105.3</v>
      </c>
      <c r="Q7" s="117">
        <v>111.85</v>
      </c>
      <c r="R7" s="117">
        <v>122.05</v>
      </c>
      <c r="S7" s="117">
        <v>133</v>
      </c>
      <c r="T7" s="117">
        <v>135.58000000000001</v>
      </c>
      <c r="U7" s="117">
        <v>128.97</v>
      </c>
      <c r="V7" s="117">
        <v>122</v>
      </c>
      <c r="W7" s="117">
        <v>107.19</v>
      </c>
      <c r="X7" s="117">
        <v>103.07</v>
      </c>
      <c r="Y7" s="117">
        <v>98.01</v>
      </c>
      <c r="Z7" s="118"/>
      <c r="AA7" s="119">
        <f>IF(SUM(B7:Z7)&lt;&gt;0,AVERAGEIF(B7:Z7,"&lt;&gt;"""),"")</f>
        <v>105.02416666666666</v>
      </c>
    </row>
    <row r="8" spans="1:27" ht="24.95" customHeight="1" thickBot="1" x14ac:dyDescent="0.25">
      <c r="A8" s="112"/>
      <c r="B8" s="120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2"/>
      <c r="AA8" s="35"/>
    </row>
    <row r="9" spans="1:27" ht="18" customHeight="1" thickBot="1" x14ac:dyDescent="0.25">
      <c r="A9" s="65"/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8"/>
    </row>
    <row r="10" spans="1:27" ht="30" customHeight="1" thickBot="1" x14ac:dyDescent="0.25">
      <c r="A10" s="69" t="s">
        <v>33</v>
      </c>
      <c r="B10" s="91">
        <v>1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3"/>
    </row>
    <row r="11" spans="1:27" ht="24.95" customHeight="1" x14ac:dyDescent="0.2">
      <c r="A11" s="70" t="s">
        <v>27</v>
      </c>
      <c r="B11" s="123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5"/>
      <c r="Z11" s="126"/>
      <c r="AA11" s="127">
        <f t="shared" ref="AA11:AA16" si="0">SUM(B11:Z11)</f>
        <v>0</v>
      </c>
    </row>
    <row r="12" spans="1:27" ht="24.95" customHeight="1" x14ac:dyDescent="0.2">
      <c r="A12" s="97" t="s">
        <v>28</v>
      </c>
      <c r="B12" s="128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30"/>
      <c r="Z12" s="131"/>
      <c r="AA12" s="132">
        <f t="shared" si="0"/>
        <v>0</v>
      </c>
    </row>
    <row r="13" spans="1:27" ht="24.95" customHeight="1" x14ac:dyDescent="0.2">
      <c r="A13" s="97" t="s">
        <v>29</v>
      </c>
      <c r="B13" s="128">
        <v>360.8</v>
      </c>
      <c r="C13" s="129">
        <v>575.9</v>
      </c>
      <c r="D13" s="129">
        <v>539.1</v>
      </c>
      <c r="E13" s="129">
        <v>515.79999999999995</v>
      </c>
      <c r="F13" s="129">
        <v>593.79999999999995</v>
      </c>
      <c r="G13" s="129">
        <v>337.6</v>
      </c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>
        <v>469</v>
      </c>
      <c r="Y13" s="130">
        <v>497.1</v>
      </c>
      <c r="Z13" s="131"/>
      <c r="AA13" s="132">
        <f t="shared" si="0"/>
        <v>3889.1</v>
      </c>
    </row>
    <row r="14" spans="1:27" ht="24.95" customHeight="1" x14ac:dyDescent="0.2">
      <c r="A14" s="97" t="s">
        <v>30</v>
      </c>
      <c r="B14" s="128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1"/>
      <c r="AA14" s="132">
        <f t="shared" si="0"/>
        <v>0</v>
      </c>
    </row>
    <row r="15" spans="1:27" ht="24.95" customHeight="1" x14ac:dyDescent="0.2">
      <c r="A15" s="97" t="s">
        <v>31</v>
      </c>
      <c r="B15" s="128"/>
      <c r="C15" s="133"/>
      <c r="D15" s="133"/>
      <c r="E15" s="133"/>
      <c r="F15" s="133"/>
      <c r="G15" s="133"/>
      <c r="H15" s="133">
        <v>437.5</v>
      </c>
      <c r="I15" s="133"/>
      <c r="J15" s="133"/>
      <c r="K15" s="133"/>
      <c r="L15" s="133"/>
      <c r="M15" s="133"/>
      <c r="N15" s="133"/>
      <c r="O15" s="133">
        <v>56.7</v>
      </c>
      <c r="P15" s="133">
        <v>196</v>
      </c>
      <c r="Q15" s="133"/>
      <c r="R15" s="133"/>
      <c r="S15" s="133">
        <v>466.3</v>
      </c>
      <c r="T15" s="133">
        <v>500</v>
      </c>
      <c r="U15" s="133">
        <v>500</v>
      </c>
      <c r="V15" s="133">
        <v>500</v>
      </c>
      <c r="W15" s="133">
        <v>500</v>
      </c>
      <c r="X15" s="133">
        <v>500</v>
      </c>
      <c r="Y15" s="133">
        <v>500</v>
      </c>
      <c r="Z15" s="131"/>
      <c r="AA15" s="132">
        <f t="shared" si="0"/>
        <v>4156.5</v>
      </c>
    </row>
    <row r="16" spans="1:27" ht="30" customHeight="1" thickBot="1" x14ac:dyDescent="0.25">
      <c r="A16" s="86" t="s">
        <v>50</v>
      </c>
      <c r="B16" s="134">
        <f t="shared" ref="B16:Z16" si="1">IF(LEN(B$2)&gt;0,SUM(B11:B15),"")</f>
        <v>360.8</v>
      </c>
      <c r="C16" s="135">
        <f t="shared" si="1"/>
        <v>575.9</v>
      </c>
      <c r="D16" s="135">
        <f t="shared" si="1"/>
        <v>539.1</v>
      </c>
      <c r="E16" s="135">
        <f t="shared" si="1"/>
        <v>515.79999999999995</v>
      </c>
      <c r="F16" s="135">
        <f t="shared" si="1"/>
        <v>593.79999999999995</v>
      </c>
      <c r="G16" s="135">
        <f t="shared" si="1"/>
        <v>337.6</v>
      </c>
      <c r="H16" s="135">
        <f t="shared" si="1"/>
        <v>437.5</v>
      </c>
      <c r="I16" s="135">
        <f t="shared" si="1"/>
        <v>0</v>
      </c>
      <c r="J16" s="135">
        <f t="shared" si="1"/>
        <v>0</v>
      </c>
      <c r="K16" s="135">
        <f t="shared" si="1"/>
        <v>0</v>
      </c>
      <c r="L16" s="135">
        <f t="shared" si="1"/>
        <v>0</v>
      </c>
      <c r="M16" s="135">
        <f t="shared" si="1"/>
        <v>0</v>
      </c>
      <c r="N16" s="135">
        <f t="shared" si="1"/>
        <v>0</v>
      </c>
      <c r="O16" s="135">
        <f t="shared" si="1"/>
        <v>56.7</v>
      </c>
      <c r="P16" s="135">
        <f t="shared" si="1"/>
        <v>196</v>
      </c>
      <c r="Q16" s="135">
        <f t="shared" si="1"/>
        <v>0</v>
      </c>
      <c r="R16" s="135">
        <f t="shared" si="1"/>
        <v>0</v>
      </c>
      <c r="S16" s="135">
        <f t="shared" si="1"/>
        <v>466.3</v>
      </c>
      <c r="T16" s="135">
        <f t="shared" si="1"/>
        <v>500</v>
      </c>
      <c r="U16" s="135">
        <f t="shared" si="1"/>
        <v>500</v>
      </c>
      <c r="V16" s="135">
        <f t="shared" si="1"/>
        <v>500</v>
      </c>
      <c r="W16" s="135">
        <f t="shared" si="1"/>
        <v>500</v>
      </c>
      <c r="X16" s="135">
        <f t="shared" si="1"/>
        <v>969</v>
      </c>
      <c r="Y16" s="135">
        <f t="shared" si="1"/>
        <v>997.1</v>
      </c>
      <c r="Z16" s="136" t="str">
        <f t="shared" si="1"/>
        <v/>
      </c>
      <c r="AA16" s="90">
        <f t="shared" si="0"/>
        <v>8045.6</v>
      </c>
    </row>
    <row r="17" spans="1:27" ht="18" customHeight="1" thickBot="1" x14ac:dyDescent="0.25">
      <c r="A17" s="101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</row>
    <row r="18" spans="1:27" ht="30" customHeight="1" thickBot="1" x14ac:dyDescent="0.25">
      <c r="A18" s="69" t="s">
        <v>46</v>
      </c>
      <c r="B18" s="91">
        <v>1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3"/>
    </row>
    <row r="19" spans="1:27" ht="24.95" customHeight="1" x14ac:dyDescent="0.2">
      <c r="A19" s="70" t="s">
        <v>40</v>
      </c>
      <c r="B19" s="123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5"/>
      <c r="Z19" s="126"/>
      <c r="AA19" s="127">
        <f t="shared" ref="AA19:AA24" si="2">SUM(B19:Z19)</f>
        <v>0</v>
      </c>
    </row>
    <row r="20" spans="1:27" ht="24.95" customHeight="1" x14ac:dyDescent="0.2">
      <c r="A20" s="97" t="s">
        <v>41</v>
      </c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30"/>
      <c r="Z20" s="131"/>
      <c r="AA20" s="132">
        <f t="shared" si="2"/>
        <v>0</v>
      </c>
    </row>
    <row r="21" spans="1:27" ht="24.95" customHeight="1" x14ac:dyDescent="0.2">
      <c r="A21" s="97" t="s">
        <v>42</v>
      </c>
      <c r="B21" s="128"/>
      <c r="C21" s="129"/>
      <c r="D21" s="129"/>
      <c r="E21" s="129"/>
      <c r="F21" s="129"/>
      <c r="G21" s="129"/>
      <c r="H21" s="129">
        <v>999</v>
      </c>
      <c r="I21" s="129">
        <v>980</v>
      </c>
      <c r="J21" s="129">
        <v>956</v>
      </c>
      <c r="K21" s="129">
        <v>941</v>
      </c>
      <c r="L21" s="129">
        <v>960</v>
      </c>
      <c r="M21" s="129">
        <v>955</v>
      </c>
      <c r="N21" s="129">
        <v>951</v>
      </c>
      <c r="O21" s="129">
        <v>951</v>
      </c>
      <c r="P21" s="129">
        <v>964</v>
      </c>
      <c r="Q21" s="129">
        <v>1011</v>
      </c>
      <c r="R21" s="129">
        <v>1043</v>
      </c>
      <c r="S21" s="129">
        <v>1029</v>
      </c>
      <c r="T21" s="129">
        <v>953</v>
      </c>
      <c r="U21" s="129">
        <v>904.6</v>
      </c>
      <c r="V21" s="129">
        <v>1008.7</v>
      </c>
      <c r="W21" s="129">
        <v>728.7</v>
      </c>
      <c r="X21" s="129"/>
      <c r="Y21" s="130"/>
      <c r="Z21" s="131"/>
      <c r="AA21" s="132">
        <f t="shared" si="2"/>
        <v>15335.000000000002</v>
      </c>
    </row>
    <row r="22" spans="1:27" ht="24.95" customHeight="1" x14ac:dyDescent="0.2">
      <c r="A22" s="97" t="s">
        <v>43</v>
      </c>
      <c r="B22" s="128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1"/>
      <c r="AA22" s="132">
        <f t="shared" si="2"/>
        <v>0</v>
      </c>
    </row>
    <row r="23" spans="1:27" ht="24.95" customHeight="1" x14ac:dyDescent="0.2">
      <c r="A23" s="97" t="s">
        <v>44</v>
      </c>
      <c r="B23" s="128">
        <v>500</v>
      </c>
      <c r="C23" s="133">
        <v>500</v>
      </c>
      <c r="D23" s="133">
        <v>500</v>
      </c>
      <c r="E23" s="133">
        <v>500</v>
      </c>
      <c r="F23" s="133">
        <v>500</v>
      </c>
      <c r="G23" s="133">
        <v>259.3</v>
      </c>
      <c r="H23" s="133"/>
      <c r="I23" s="133">
        <v>399.4</v>
      </c>
      <c r="J23" s="133">
        <v>500</v>
      </c>
      <c r="K23" s="133">
        <v>500</v>
      </c>
      <c r="L23" s="133">
        <v>500</v>
      </c>
      <c r="M23" s="133">
        <v>500</v>
      </c>
      <c r="N23" s="133">
        <v>500</v>
      </c>
      <c r="O23" s="133"/>
      <c r="P23" s="133"/>
      <c r="Q23" s="133">
        <v>304.5</v>
      </c>
      <c r="R23" s="133">
        <v>82.3</v>
      </c>
      <c r="S23" s="133"/>
      <c r="T23" s="133"/>
      <c r="U23" s="133"/>
      <c r="V23" s="133"/>
      <c r="W23" s="133"/>
      <c r="X23" s="133"/>
      <c r="Y23" s="133"/>
      <c r="Z23" s="131"/>
      <c r="AA23" s="132">
        <f t="shared" si="2"/>
        <v>6045.5000000000009</v>
      </c>
    </row>
    <row r="24" spans="1:27" ht="30" customHeight="1" thickBot="1" x14ac:dyDescent="0.25">
      <c r="A24" s="86" t="s">
        <v>48</v>
      </c>
      <c r="B24" s="134">
        <f t="shared" ref="B24:Z24" si="3">IF(LEN(B$2)&gt;0,SUM(B19:B23),"")</f>
        <v>500</v>
      </c>
      <c r="C24" s="135">
        <f t="shared" si="3"/>
        <v>500</v>
      </c>
      <c r="D24" s="135">
        <f t="shared" si="3"/>
        <v>500</v>
      </c>
      <c r="E24" s="135">
        <f t="shared" si="3"/>
        <v>500</v>
      </c>
      <c r="F24" s="135">
        <f t="shared" si="3"/>
        <v>500</v>
      </c>
      <c r="G24" s="135">
        <f t="shared" si="3"/>
        <v>259.3</v>
      </c>
      <c r="H24" s="135">
        <f t="shared" si="3"/>
        <v>999</v>
      </c>
      <c r="I24" s="135">
        <f t="shared" si="3"/>
        <v>1379.4</v>
      </c>
      <c r="J24" s="135">
        <f t="shared" si="3"/>
        <v>1456</v>
      </c>
      <c r="K24" s="135">
        <f t="shared" si="3"/>
        <v>1441</v>
      </c>
      <c r="L24" s="135">
        <f t="shared" si="3"/>
        <v>1460</v>
      </c>
      <c r="M24" s="135">
        <f t="shared" si="3"/>
        <v>1455</v>
      </c>
      <c r="N24" s="135">
        <f t="shared" si="3"/>
        <v>1451</v>
      </c>
      <c r="O24" s="135">
        <f t="shared" si="3"/>
        <v>951</v>
      </c>
      <c r="P24" s="135">
        <f t="shared" si="3"/>
        <v>964</v>
      </c>
      <c r="Q24" s="135">
        <f t="shared" si="3"/>
        <v>1315.5</v>
      </c>
      <c r="R24" s="135">
        <f t="shared" si="3"/>
        <v>1125.3</v>
      </c>
      <c r="S24" s="135">
        <f t="shared" si="3"/>
        <v>1029</v>
      </c>
      <c r="T24" s="135">
        <f t="shared" si="3"/>
        <v>953</v>
      </c>
      <c r="U24" s="135">
        <f t="shared" si="3"/>
        <v>904.6</v>
      </c>
      <c r="V24" s="135">
        <f t="shared" si="3"/>
        <v>1008.7</v>
      </c>
      <c r="W24" s="135">
        <f t="shared" si="3"/>
        <v>728.7</v>
      </c>
      <c r="X24" s="135">
        <f t="shared" si="3"/>
        <v>0</v>
      </c>
      <c r="Y24" s="135">
        <f t="shared" si="3"/>
        <v>0</v>
      </c>
      <c r="Z24" s="136" t="str">
        <f t="shared" si="3"/>
        <v/>
      </c>
      <c r="AA24" s="90">
        <f t="shared" si="2"/>
        <v>21380.5</v>
      </c>
    </row>
    <row r="25" spans="1:27" ht="15.95" customHeight="1" x14ac:dyDescent="0.2"/>
    <row r="28" spans="1:27" x14ac:dyDescent="0.2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AA28" s="138"/>
    </row>
    <row r="31" spans="1:27" x14ac:dyDescent="0.2">
      <c r="J31" s="139"/>
    </row>
  </sheetData>
  <mergeCells count="6">
    <mergeCell ref="V1:AA1"/>
    <mergeCell ref="B3:AA3"/>
    <mergeCell ref="B6:AA6"/>
    <mergeCell ref="B9:AA9"/>
    <mergeCell ref="B10:AA10"/>
    <mergeCell ref="B18:AA18"/>
  </mergeCells>
  <printOptions horizontalCentered="1"/>
  <pageMargins left="0.15748031496062992" right="0.19685039370078741" top="0.39370078740157483" bottom="0.43307086614173229" header="0.19685039370078741" footer="0.19685039370078741"/>
  <pageSetup scale="44" orientation="landscape" horizontalDpi="300" verticalDpi="300" r:id="rId1"/>
  <headerFooter>
    <oddHeader>&amp;L&amp;A</oddHeader>
    <oddFooter>&amp;R&amp;D,&amp;T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57</vt:i4>
      </vt:variant>
    </vt:vector>
  </HeadingPairs>
  <TitlesOfParts>
    <vt:vector size="61" baseType="lpstr">
      <vt:lpstr>SPOT_Summary (SELL)</vt:lpstr>
      <vt:lpstr>SPOT_Summary (BUY)</vt:lpstr>
      <vt:lpstr>MKT_Coupling</vt:lpstr>
      <vt:lpstr>Summary_Chart</vt:lpstr>
      <vt:lpstr>BRD_EXP_NAMES_DAM_CPL</vt:lpstr>
      <vt:lpstr>BRD_EXP_NAMES_SUM_BUY</vt:lpstr>
      <vt:lpstr>BRD_EXP_NAMES_SUM_BUY_CPL</vt:lpstr>
      <vt:lpstr>BRD_EXP_VALUES_DAM_CPL</vt:lpstr>
      <vt:lpstr>BRD_EXP_VALUES_SUM_BUY</vt:lpstr>
      <vt:lpstr>BRD_EXP_VALUES_SUM_BUY_CPL</vt:lpstr>
      <vt:lpstr>BRD_IMP_NAMES_DAM_CPL</vt:lpstr>
      <vt:lpstr>BRD_IMP_NAMES_SUM_SELL</vt:lpstr>
      <vt:lpstr>BRD_IMP_NAMES_SUM_SELL_CPL</vt:lpstr>
      <vt:lpstr>BRD_IMP_VALUES_DAM_CPL</vt:lpstr>
      <vt:lpstr>BRD_IMP_VALUES_SUM_SELL</vt:lpstr>
      <vt:lpstr>BRD_IMP_VALUES_SUM_SELL_CPL</vt:lpstr>
      <vt:lpstr>BUY_ORDERS_NAMES_SUM_BUY</vt:lpstr>
      <vt:lpstr>BUY_ORDERS_VALUES_SUM_BUY</vt:lpstr>
      <vt:lpstr>DAM_CPL_PUB_TIME</vt:lpstr>
      <vt:lpstr>DEMAND_NAMES_SUM_BUY</vt:lpstr>
      <vt:lpstr>DEMAND_NAMES_SUM_SELL</vt:lpstr>
      <vt:lpstr>DEMAND_VALUES_SUM_BUY</vt:lpstr>
      <vt:lpstr>DEMAND_VALUES_SUM_SELL</vt:lpstr>
      <vt:lpstr>GR_MAINLAND_MCP_DAM_CPL</vt:lpstr>
      <vt:lpstr>GR_MAINLAND_MCP_SUM_BUY</vt:lpstr>
      <vt:lpstr>GR_MAINLAND_MCP_SUM_SELL</vt:lpstr>
      <vt:lpstr>MKT_DAM_COUPLING_DELIVERY_DAY</vt:lpstr>
      <vt:lpstr>MKT_DAM_COUPLING_TITLE</vt:lpstr>
      <vt:lpstr>MKT_SUM_BUY_DELIVERY_DAY</vt:lpstr>
      <vt:lpstr>MKT_SUM_BUY_TITLE</vt:lpstr>
      <vt:lpstr>MKT_SUM_SELL_DELIVERY_DAY</vt:lpstr>
      <vt:lpstr>MKT_SUM_SELL_TITLE</vt:lpstr>
      <vt:lpstr>MTUs_MKT_DAM_COUPLING</vt:lpstr>
      <vt:lpstr>MTUs_MKT_SUM_BUY</vt:lpstr>
      <vt:lpstr>MTUs_MKT_SUM_SELL</vt:lpstr>
      <vt:lpstr>NET_POSITION_GR_MAINLAND_DAM_CPL</vt:lpstr>
      <vt:lpstr>MKT_Coupling!Print_Area</vt:lpstr>
      <vt:lpstr>'SPOT_Summary (SELL)'!Print_Area</vt:lpstr>
      <vt:lpstr>SELL_ORDERS_NAMES_SUM_SELL</vt:lpstr>
      <vt:lpstr>SELL_ORDERS_VALUES_SUM_SELL</vt:lpstr>
      <vt:lpstr>TOT_DEMAND_GR_MAINLAND_SUM_BUY</vt:lpstr>
      <vt:lpstr>TOT_SUM_BUY_PUB_TIME</vt:lpstr>
      <vt:lpstr>TOT_SUM_SELL_PUB_TIME</vt:lpstr>
      <vt:lpstr>TOT_SUPPLY_GR_MAINLAND_SUM_SELL</vt:lpstr>
      <vt:lpstr>UNITS_CRT_VALUES_SUM_BUY</vt:lpstr>
      <vt:lpstr>UNITS_CRT_VALUES_SUM_SELL</vt:lpstr>
      <vt:lpstr>UNITS_CRTRES_VALUES_SUM_BUY</vt:lpstr>
      <vt:lpstr>UNITS_CRTRES_VALUES_SUM_SELL</vt:lpstr>
      <vt:lpstr>UNITS_GAS_VALUES_SUM_BUY</vt:lpstr>
      <vt:lpstr>UNITS_GAS_VALUES_SUM_SELL</vt:lpstr>
      <vt:lpstr>UNITS_HDR_VALUES_SUM_BUY</vt:lpstr>
      <vt:lpstr>UNITS_HDR_VALUES_SUM_SELL</vt:lpstr>
      <vt:lpstr>UNITS_IMP_VALUES_SUM_SELL</vt:lpstr>
      <vt:lpstr>UNITS_LIG_VALUES_SUM_BUY</vt:lpstr>
      <vt:lpstr>UNITS_LIG_VALUES_SUM_SELL</vt:lpstr>
      <vt:lpstr>UNITS_NAMES_SUM_BUY</vt:lpstr>
      <vt:lpstr>UNITS_NAMES_SUM_SELL</vt:lpstr>
      <vt:lpstr>UNITS_RES_VALUES_SUM_BUY</vt:lpstr>
      <vt:lpstr>UNITS_RES_VALUES_SUM_SELL</vt:lpstr>
      <vt:lpstr>UNITS_VALUES_SUM_BUY</vt:lpstr>
      <vt:lpstr>UNITS_VALUES_SUM_SELL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MarketOperator1</dc:creator>
  <cp:lastModifiedBy>MarketOperator1</cp:lastModifiedBy>
  <dcterms:created xsi:type="dcterms:W3CDTF">2024-01-15T12:06:50Z</dcterms:created>
  <dcterms:modified xsi:type="dcterms:W3CDTF">2024-01-15T12:06:51Z</dcterms:modified>
</cp:coreProperties>
</file>