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's Aggregate Holding" sheetId="1" state="visible" r:id="rId3"/>
    <sheet name="Mock Portfolio A" sheetId="2" state="visible" r:id="rId4"/>
    <sheet name="Mock Portfolio B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<sst xmlns="http://schemas.openxmlformats.org/spreadsheetml/2006/main" count="146" uniqueCount="51">
  <si>
    <t xml:space="preserve">Tempered Investment Management Ltd. </t>
  </si>
  <si>
    <t xml:space="preserve">Firm's Mock Aggregate Holdings</t>
  </si>
  <si>
    <t xml:space="preserve">(presented in USD)</t>
  </si>
  <si>
    <t xml:space="preserve">(In Local Currency)</t>
  </si>
  <si>
    <t xml:space="preserve">(in USD)</t>
  </si>
  <si>
    <t xml:space="preserve">Security Name</t>
  </si>
  <si>
    <t xml:space="preserve">Industry Sector</t>
  </si>
  <si>
    <t xml:space="preserve">Currency</t>
  </si>
  <si>
    <t xml:space="preserve">Security Ticker</t>
  </si>
  <si>
    <t xml:space="preserve">Total Quantity</t>
  </si>
  <si>
    <t xml:space="preserve">Total Cost</t>
  </si>
  <si>
    <t xml:space="preserve">Average Price</t>
  </si>
  <si>
    <t xml:space="preserve">Closing Price</t>
  </si>
  <si>
    <t xml:space="preserve">Market Value</t>
  </si>
  <si>
    <t xml:space="preserve">Unrealized Gain/(Loss)</t>
  </si>
  <si>
    <t xml:space="preserve">FX</t>
  </si>
  <si>
    <t xml:space="preserve">Weighting</t>
  </si>
  <si>
    <t xml:space="preserve">CARENET INC</t>
  </si>
  <si>
    <t xml:space="preserve">JPY</t>
  </si>
  <si>
    <t xml:space="preserve">2150.JP</t>
  </si>
  <si>
    <t xml:space="preserve">DIGITAL ARTS INC</t>
  </si>
  <si>
    <t xml:space="preserve">2326.JP</t>
  </si>
  <si>
    <t xml:space="preserve">RAKUTEN GROUP INC</t>
  </si>
  <si>
    <t xml:space="preserve">4755.JP</t>
  </si>
  <si>
    <t xml:space="preserve">FEVERTREE DRINKS PLC</t>
  </si>
  <si>
    <t xml:space="preserve">GBP</t>
  </si>
  <si>
    <t xml:space="preserve">FEVR.LN</t>
  </si>
  <si>
    <t xml:space="preserve">INBODY COMPANY LTD</t>
  </si>
  <si>
    <t xml:space="preserve">KRW</t>
  </si>
  <si>
    <t xml:space="preserve">041830.KR</t>
  </si>
  <si>
    <t xml:space="preserve">KOREA INVESTMENT HOLDINGS CO. LTD - PREFERRED SHARES</t>
  </si>
  <si>
    <t xml:space="preserve">071055</t>
  </si>
  <si>
    <t xml:space="preserve">OISIX RA DAICHI INC</t>
  </si>
  <si>
    <t xml:space="preserve">3182.JP</t>
  </si>
  <si>
    <t xml:space="preserve">SUM SECURITY</t>
  </si>
  <si>
    <t xml:space="preserve">GBP CASH</t>
  </si>
  <si>
    <t xml:space="preserve">JPY CASH</t>
  </si>
  <si>
    <t xml:space="preserve">KRW CASH</t>
  </si>
  <si>
    <t xml:space="preserve">CAD CASH</t>
  </si>
  <si>
    <t xml:space="preserve">CAD</t>
  </si>
  <si>
    <t xml:space="preserve">USD CASH </t>
  </si>
  <si>
    <t xml:space="preserve">USD</t>
  </si>
  <si>
    <t xml:space="preserve">SUM CASH</t>
  </si>
  <si>
    <t xml:space="preserve">SUM AGGREGATE HOLDING</t>
  </si>
  <si>
    <t xml:space="preserve">Mock Portfolio A</t>
  </si>
  <si>
    <t xml:space="preserve">(portfolio demoninated in CAD)</t>
  </si>
  <si>
    <t xml:space="preserve">(in CAD)</t>
  </si>
  <si>
    <t xml:space="preserve">SUM PORTFOLIO</t>
  </si>
  <si>
    <t xml:space="preserve">Mock Portfolio B </t>
  </si>
  <si>
    <t xml:space="preserve">(portfolio demoniated in USD)</t>
  </si>
  <si>
    <t xml:space="preserve">USD CASH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</si>
</sst>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_(\$* #,##0.00_);_(\$* \(#,##0.00\);_(\$* \-??_);_(@_)"/>
    <numFmt numFmtId="168" formatCode="_(\$* #,##0_);_(\$* \(#,##0\);_(\$* \-??_);_(@_)"/>
    <numFmt numFmtId="169" formatCode="_(* #,##0.0000000_);_(* \(#,##0.0000000\);_(* \-??_);_(@_)"/>
    <numFmt numFmtId="170" formatCode="0%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AE3F3"/>
      </patternFill>
    </fill>
    <fill>
      <patternFill patternType="solid">
        <fgColor theme="5" tint="0.7999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2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2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2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3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3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3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4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4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4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4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24.83"/>
    <col collapsed="false" customWidth="true" hidden="false" outlineLevel="0" max="3" min="3" style="0" width="8.33"/>
    <col collapsed="false" customWidth="true" hidden="false" outlineLevel="0" max="4" min="4" style="0" width="13"/>
    <col collapsed="false" customWidth="true" hidden="false" outlineLevel="0" max="5" min="5" style="1" width="13"/>
    <col collapsed="false" customWidth="true" hidden="false" outlineLevel="0" max="6" min="6" style="2" width="16.33"/>
    <col collapsed="false" customWidth="true" hidden="false" outlineLevel="0" max="7" min="7" style="3" width="13.83"/>
    <col collapsed="false" customWidth="true" hidden="false" outlineLevel="0" max="8" min="8" style="3" width="12.83"/>
    <col collapsed="false" customWidth="true" hidden="false" outlineLevel="0" max="9" min="9" style="2" width="15"/>
    <col collapsed="false" customWidth="true" hidden="false" outlineLevel="0" max="10" min="10" style="0" width="20.16"/>
    <col collapsed="false" customWidth="true" hidden="false" outlineLevel="0" max="11" min="11" style="4" width="13.67"/>
    <col collapsed="false" customWidth="true" hidden="false" outlineLevel="0" max="12" min="12" style="2" width="13.67"/>
    <col collapsed="false" customWidth="true" hidden="false" outlineLevel="0" max="13" min="13" style="5" width="11.5"/>
  </cols>
  <sheetData>
    <row r="1" customFormat="false" ht="15.75" hidden="false" customHeight="false" outlineLevel="0" collapsed="false">
      <c r="A1" s="6" t="s">
        <v>0</v>
      </c>
      <c r="B1" s="6"/>
      <c r="C1" s="6"/>
    </row>
    <row r="2" customFormat="false" ht="15.75" hidden="false" customHeight="false" outlineLevel="0" collapsed="false">
      <c r="A2" s="6" t="s">
        <v>1</v>
      </c>
      <c r="B2" s="6"/>
      <c r="C2" s="6"/>
    </row>
    <row r="3" customFormat="false" ht="15.75" hidden="false" customHeight="false" outlineLevel="0" collapsed="false">
      <c r="A3" s="6" t="s">
        <v>2</v>
      </c>
      <c r="B3" s="6"/>
      <c r="C3" s="6"/>
    </row>
    <row r="4" customFormat="false" ht="16.5" hidden="false" customHeight="false" outlineLevel="0" collapsed="false"/>
    <row r="5" customFormat="false" ht="16.5" hidden="false" customHeight="true" outlineLevel="0" collapsed="false">
      <c r="A5" s="7"/>
      <c r="B5" s="8"/>
      <c r="C5" s="8"/>
      <c r="D5" s="8"/>
      <c r="E5" s="9"/>
      <c r="F5" s="10" t="s">
        <v>3</v>
      </c>
      <c r="G5" s="10"/>
      <c r="H5" s="10"/>
      <c r="I5" s="10"/>
      <c r="J5" s="10"/>
      <c r="K5" s="11"/>
      <c r="L5" s="10" t="s">
        <v>4</v>
      </c>
      <c r="M5" s="12"/>
    </row>
    <row r="6" s="6" customFormat="true" ht="25.5" hidden="false" customHeight="true" outlineLevel="0" collapsed="false">
      <c r="A6" s="13" t="s">
        <v>5</v>
      </c>
      <c r="B6" s="14" t="s">
        <v>6</v>
      </c>
      <c r="C6" s="14" t="s">
        <v>7</v>
      </c>
      <c r="D6" s="14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8" t="s">
        <v>13</v>
      </c>
      <c r="J6" s="14" t="s">
        <v>14</v>
      </c>
      <c r="K6" s="19" t="s">
        <v>15</v>
      </c>
      <c r="L6" s="16" t="s">
        <v>13</v>
      </c>
      <c r="M6" s="20" t="s">
        <v>16</v>
      </c>
    </row>
    <row r="7" customFormat="false" ht="15.75" hidden="false" customHeight="false" outlineLevel="0" collapsed="false">
      <c r="A7" s="0" t="s">
        <v>17</v>
      </c>
      <c r="C7" s="0" t="s">
        <v>18</v>
      </c>
      <c r="D7" s="0" t="s">
        <v>19</v>
      </c>
      <c r="E7" s="1" t="n">
        <f aca="false">'Mock Portfolio A'!E7+'Mock Portfolio B'!E7</f>
        <v>52000</v>
      </c>
      <c r="F7" s="1" t="n">
        <f aca="false">'Mock Portfolio A'!F7+'Mock Portfolio B'!F7</f>
        <v>44431343</v>
      </c>
      <c r="G7" s="3" t="n">
        <f aca="false">F7/E7</f>
        <v>854.448903846154</v>
      </c>
      <c r="H7" s="3" t="n">
        <v>525</v>
      </c>
      <c r="I7" s="2" t="n">
        <f aca="false">H7*E7</f>
        <v>27300000</v>
      </c>
      <c r="J7" s="21" t="n">
        <f aca="false">I7-F7</f>
        <v>-17131343</v>
      </c>
      <c r="K7" s="4" t="n">
        <v>0.006657</v>
      </c>
      <c r="L7" s="2" t="n">
        <f aca="false">I7*K7</f>
        <v>181736.1</v>
      </c>
      <c r="M7" s="5" t="n">
        <f aca="false">L7/$L$23</f>
        <v>0.170595909247575</v>
      </c>
    </row>
    <row r="8" customFormat="false" ht="15.75" hidden="false" customHeight="false" outlineLevel="0" collapsed="false">
      <c r="A8" s="0" t="s">
        <v>20</v>
      </c>
      <c r="C8" s="0" t="s">
        <v>18</v>
      </c>
      <c r="D8" s="0" t="s">
        <v>21</v>
      </c>
      <c r="E8" s="1" t="n">
        <f aca="false">'Mock Portfolio A'!E8</f>
        <v>2000</v>
      </c>
      <c r="F8" s="1" t="n">
        <f aca="false">'Mock Portfolio A'!F8</f>
        <v>9627056</v>
      </c>
      <c r="G8" s="3" t="n">
        <f aca="false">F8/E8</f>
        <v>4813.528</v>
      </c>
      <c r="H8" s="3" t="n">
        <v>5950</v>
      </c>
      <c r="I8" s="2" t="n">
        <f aca="false">H8*E8</f>
        <v>11900000</v>
      </c>
      <c r="J8" s="21" t="n">
        <f aca="false">I8-F8</f>
        <v>2272944</v>
      </c>
      <c r="K8" s="4" t="n">
        <v>0.006657</v>
      </c>
      <c r="L8" s="2" t="n">
        <f aca="false">I8*K8</f>
        <v>79218.3</v>
      </c>
      <c r="M8" s="5" t="n">
        <f aca="false">L8/$L$23</f>
        <v>0.0743623194156095</v>
      </c>
    </row>
    <row r="9" customFormat="false" ht="15.75" hidden="false" customHeight="false" outlineLevel="0" collapsed="false">
      <c r="A9" s="0" t="s">
        <v>22</v>
      </c>
      <c r="C9" s="0" t="s">
        <v>18</v>
      </c>
      <c r="D9" s="0" t="s">
        <v>23</v>
      </c>
      <c r="E9" s="1" t="n">
        <f aca="false">'Mock Portfolio B'!E8</f>
        <v>3100</v>
      </c>
      <c r="F9" s="1" t="n">
        <f aca="false">'Mock Portfolio B'!F8</f>
        <v>1827054</v>
      </c>
      <c r="G9" s="3" t="n">
        <f aca="false">F9/E9</f>
        <v>589.372258064516</v>
      </c>
      <c r="H9" s="3" t="n">
        <v>960</v>
      </c>
      <c r="I9" s="2" t="n">
        <f aca="false">H9*E9</f>
        <v>2976000</v>
      </c>
      <c r="J9" s="21" t="n">
        <f aca="false">I9-F9</f>
        <v>1148946</v>
      </c>
      <c r="K9" s="4" t="n">
        <v>0.006657</v>
      </c>
      <c r="L9" s="2" t="n">
        <f aca="false">I9*K9</f>
        <v>19811.232</v>
      </c>
      <c r="M9" s="5" t="n">
        <f aca="false">L9/$L$23</f>
        <v>0.018596828788307</v>
      </c>
    </row>
    <row r="10" customFormat="false" ht="15.75" hidden="false" customHeight="false" outlineLevel="0" collapsed="false">
      <c r="A10" s="0" t="s">
        <v>24</v>
      </c>
      <c r="C10" s="0" t="s">
        <v>25</v>
      </c>
      <c r="D10" s="0" t="s">
        <v>26</v>
      </c>
      <c r="E10" s="1" t="n">
        <f aca="false">'Mock Portfolio A'!E9+'Mock Portfolio B'!E9</f>
        <v>2350</v>
      </c>
      <c r="F10" s="1" t="n">
        <f aca="false">'Mock Portfolio A'!F9+'Mock Portfolio B'!F9</f>
        <v>22080</v>
      </c>
      <c r="G10" s="3" t="n">
        <f aca="false">F10/E10</f>
        <v>9.39574468085106</v>
      </c>
      <c r="H10" s="3" t="n">
        <v>10.55</v>
      </c>
      <c r="I10" s="2" t="n">
        <f aca="false">H10*E10</f>
        <v>24792.5</v>
      </c>
      <c r="J10" s="21" t="n">
        <f aca="false">I10-F10</f>
        <v>2712.5</v>
      </c>
      <c r="K10" s="4" t="n">
        <v>1.02453</v>
      </c>
      <c r="L10" s="2" t="n">
        <f aca="false">I10*K10</f>
        <v>25400.660025</v>
      </c>
      <c r="M10" s="5" t="n">
        <f aca="false">L10/$L$23</f>
        <v>0.0238436320161674</v>
      </c>
    </row>
    <row r="11" customFormat="false" ht="15.75" hidden="false" customHeight="false" outlineLevel="0" collapsed="false">
      <c r="A11" s="0" t="s">
        <v>27</v>
      </c>
      <c r="C11" s="0" t="s">
        <v>28</v>
      </c>
      <c r="D11" s="0" t="s">
        <v>29</v>
      </c>
      <c r="E11" s="1" t="n">
        <f aca="false">'Mock Portfolio A'!E10+'Mock Portfolio B'!E10</f>
        <v>6200</v>
      </c>
      <c r="F11" s="1" t="n">
        <f aca="false">'Mock Portfolio A'!F10+'Mock Portfolio B'!F10</f>
        <v>138749304</v>
      </c>
      <c r="G11" s="3" t="n">
        <f aca="false">F11/E11</f>
        <v>22378.92</v>
      </c>
      <c r="H11" s="3" t="n">
        <v>24100</v>
      </c>
      <c r="I11" s="2" t="n">
        <f aca="false">H11*E11</f>
        <v>149420000</v>
      </c>
      <c r="J11" s="21" t="n">
        <f aca="false">I11-F11</f>
        <v>10670696</v>
      </c>
      <c r="K11" s="4" t="n">
        <v>0.000433</v>
      </c>
      <c r="L11" s="2" t="n">
        <f aca="false">I11*K11</f>
        <v>64698.86</v>
      </c>
      <c r="M11" s="5" t="n">
        <f aca="false">L11/$L$23</f>
        <v>0.0607329025382494</v>
      </c>
    </row>
    <row r="12" customFormat="false" ht="15.75" hidden="false" customHeight="false" outlineLevel="0" collapsed="false">
      <c r="A12" s="0" t="s">
        <v>30</v>
      </c>
      <c r="C12" s="0" t="s">
        <v>28</v>
      </c>
      <c r="D12" s="22" t="s">
        <v>31</v>
      </c>
      <c r="E12" s="1" t="n">
        <f aca="false">'Mock Portfolio A'!E11+'Mock Portfolio B'!E11</f>
        <v>3260</v>
      </c>
      <c r="F12" s="1" t="n">
        <f aca="false">'Mock Portfolio A'!F11+'Mock Portfolio B'!F11</f>
        <v>145434513</v>
      </c>
      <c r="G12" s="3" t="n">
        <f aca="false">F12/E12</f>
        <v>44611.813803681</v>
      </c>
      <c r="H12" s="3" t="n">
        <v>57000</v>
      </c>
      <c r="I12" s="2" t="n">
        <f aca="false">H12*E12</f>
        <v>185820000</v>
      </c>
      <c r="J12" s="21" t="n">
        <f aca="false">I12-F12</f>
        <v>40385487</v>
      </c>
      <c r="K12" s="4" t="n">
        <v>0.000433</v>
      </c>
      <c r="L12" s="2" t="n">
        <f aca="false">I12*K12</f>
        <v>80460.06</v>
      </c>
      <c r="M12" s="5" t="n">
        <f aca="false">L12/$L$23</f>
        <v>0.0755279611140242</v>
      </c>
    </row>
    <row r="13" customFormat="false" ht="15.75" hidden="false" customHeight="false" outlineLevel="0" collapsed="false">
      <c r="A13" s="0" t="s">
        <v>32</v>
      </c>
      <c r="C13" s="0" t="s">
        <v>18</v>
      </c>
      <c r="D13" s="0" t="s">
        <v>33</v>
      </c>
      <c r="E13" s="1" t="n">
        <f aca="false">'Mock Portfolio A'!E12+'Mock Portfolio B'!E12</f>
        <v>58000</v>
      </c>
      <c r="F13" s="1" t="n">
        <f aca="false">'Mock Portfolio A'!F12+'Mock Portfolio B'!F12</f>
        <v>87209662</v>
      </c>
      <c r="G13" s="3" t="n">
        <f aca="false">F13/E13</f>
        <v>1503.61486206897</v>
      </c>
      <c r="H13" s="3" t="n">
        <v>1500</v>
      </c>
      <c r="I13" s="2" t="n">
        <f aca="false">H13*E13</f>
        <v>87000000</v>
      </c>
      <c r="J13" s="21" t="n">
        <f aca="false">I13-F13</f>
        <v>-209662</v>
      </c>
      <c r="K13" s="4" t="n">
        <v>0.006657</v>
      </c>
      <c r="L13" s="2" t="n">
        <f aca="false">I13*K13</f>
        <v>579159</v>
      </c>
      <c r="M13" s="5" t="n">
        <f aca="false">L13/$L$23</f>
        <v>0.543657293206557</v>
      </c>
    </row>
    <row r="14" customFormat="false" ht="16.5" hidden="false" customHeight="false" outlineLevel="0" collapsed="false">
      <c r="K14" s="23" t="s">
        <v>34</v>
      </c>
      <c r="L14" s="24" t="n">
        <f aca="false">SUM(L7:L13)</f>
        <v>1030484.212025</v>
      </c>
    </row>
    <row r="16" customFormat="false" ht="15.75" hidden="false" customHeight="false" outlineLevel="0" collapsed="false">
      <c r="A16" s="0" t="s">
        <v>35</v>
      </c>
      <c r="C16" s="0" t="s">
        <v>25</v>
      </c>
      <c r="I16" s="2" t="n">
        <f aca="false">'Mock Portfolio A'!I15+'Mock Portfolio B'!I15</f>
        <v>7603</v>
      </c>
      <c r="K16" s="4" t="n">
        <v>1.30945</v>
      </c>
      <c r="L16" s="2" t="n">
        <f aca="false">K16*I16</f>
        <v>9955.74835</v>
      </c>
      <c r="M16" s="5" t="n">
        <f aca="false">L16/$L$23</f>
        <v>0.00934547369514528</v>
      </c>
    </row>
    <row r="17" customFormat="false" ht="15.75" hidden="false" customHeight="false" outlineLevel="0" collapsed="false">
      <c r="A17" s="0" t="s">
        <v>36</v>
      </c>
      <c r="C17" s="0" t="s">
        <v>18</v>
      </c>
      <c r="I17" s="2" t="n">
        <f aca="false">'Mock Portfolio A'!I16+'Mock Portfolio B'!I16</f>
        <v>2219082</v>
      </c>
      <c r="K17" s="4" t="n">
        <v>0.006657</v>
      </c>
      <c r="L17" s="2" t="n">
        <f aca="false">K17*I17</f>
        <v>14772.428874</v>
      </c>
      <c r="M17" s="5" t="n">
        <f aca="false">L17/$L$23</f>
        <v>0.0138668978565907</v>
      </c>
    </row>
    <row r="18" customFormat="false" ht="15.75" hidden="false" customHeight="false" outlineLevel="0" collapsed="false">
      <c r="A18" s="0" t="s">
        <v>37</v>
      </c>
      <c r="C18" s="0" t="s">
        <v>28</v>
      </c>
      <c r="I18" s="2" t="n">
        <f aca="false">'Mock Portfolio A'!I17+'Mock Portfolio B'!I17</f>
        <v>6163721</v>
      </c>
      <c r="K18" s="4" t="n">
        <v>0.000683</v>
      </c>
      <c r="L18" s="2" t="n">
        <f aca="false">K18*I18</f>
        <v>4209.821443</v>
      </c>
      <c r="M18" s="5" t="n">
        <f aca="false">L18/$L$23</f>
        <v>0.00395176476681585</v>
      </c>
    </row>
    <row r="19" customFormat="false" ht="15.75" hidden="false" customHeight="false" outlineLevel="0" collapsed="false">
      <c r="A19" s="0" t="s">
        <v>38</v>
      </c>
      <c r="C19" s="0" t="s">
        <v>39</v>
      </c>
      <c r="I19" s="2" t="n">
        <f aca="false">'Mock Portfolio A'!I18</f>
        <v>2947</v>
      </c>
      <c r="K19" s="4" t="n">
        <v>1.428374</v>
      </c>
      <c r="L19" s="2" t="n">
        <f aca="false">K19*I19</f>
        <v>4209.418178</v>
      </c>
      <c r="M19" s="5" t="n">
        <f aca="false">L19/$L$23</f>
        <v>0.00395138622144516</v>
      </c>
    </row>
    <row r="20" customFormat="false" ht="15.75" hidden="false" customHeight="false" outlineLevel="0" collapsed="false">
      <c r="A20" s="0" t="s">
        <v>40</v>
      </c>
      <c r="C20" s="0" t="s">
        <v>41</v>
      </c>
      <c r="I20" s="2" t="n">
        <f aca="false">'Mock Portfolio B'!I18</f>
        <v>1670</v>
      </c>
      <c r="K20" s="4" t="n">
        <v>1</v>
      </c>
      <c r="L20" s="2" t="n">
        <f aca="false">K20*I20</f>
        <v>1670</v>
      </c>
      <c r="M20" s="5" t="n">
        <f aca="false">L20/$L$23</f>
        <v>0.0015676311335142</v>
      </c>
    </row>
    <row r="21" customFormat="false" ht="16.5" hidden="false" customHeight="false" outlineLevel="0" collapsed="false">
      <c r="K21" s="23" t="s">
        <v>42</v>
      </c>
      <c r="L21" s="24" t="n">
        <f aca="false">SUM(L16:L20)</f>
        <v>34817.416845</v>
      </c>
    </row>
    <row r="23" customFormat="false" ht="16.5" hidden="false" customHeight="false" outlineLevel="0" collapsed="false">
      <c r="K23" s="23" t="s">
        <v>43</v>
      </c>
      <c r="L23" s="25" t="n">
        <f aca="false">SUM(L14,L21)</f>
        <v>1065301.62887</v>
      </c>
      <c r="M23" s="26"/>
    </row>
    <row r="24" customFormat="false" ht="16.5" hidden="false" customHeight="false" outlineLevel="0" collapsed="false"/>
  </sheetData>
  <mergeCells count="1">
    <mergeCell ref="F5:J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20"/>
    <col collapsed="false" customWidth="true" hidden="false" outlineLevel="0" max="3" min="3" style="0" width="8.33"/>
    <col collapsed="false" customWidth="true" hidden="false" outlineLevel="0" max="4" min="4" style="0" width="13"/>
    <col collapsed="false" customWidth="true" hidden="false" outlineLevel="0" max="5" min="5" style="1" width="13"/>
    <col collapsed="false" customWidth="true" hidden="false" outlineLevel="0" max="6" min="6" style="2" width="16.33"/>
    <col collapsed="false" customWidth="true" hidden="false" outlineLevel="0" max="7" min="7" style="3" width="13.83"/>
    <col collapsed="false" customWidth="true" hidden="false" outlineLevel="0" max="8" min="8" style="3" width="12.83"/>
    <col collapsed="false" customWidth="true" hidden="false" outlineLevel="0" max="9" min="9" style="2" width="15"/>
    <col collapsed="false" customWidth="true" hidden="false" outlineLevel="0" max="10" min="10" style="0" width="20.16"/>
    <col collapsed="false" customWidth="true" hidden="false" outlineLevel="0" max="11" min="11" style="4" width="13.67"/>
    <col collapsed="false" customWidth="true" hidden="false" outlineLevel="0" max="12" min="12" style="2" width="13.67"/>
    <col collapsed="false" customWidth="true" hidden="false" outlineLevel="0" max="13" min="13" style="5" width="11.5"/>
  </cols>
  <sheetData>
    <row r="1" customFormat="false" ht="15.75" hidden="false" customHeight="false" outlineLevel="0" collapsed="false">
      <c r="A1" s="6" t="s">
        <v>0</v>
      </c>
      <c r="B1" s="6"/>
      <c r="C1" s="6"/>
    </row>
    <row r="2" customFormat="false" ht="15.75" hidden="false" customHeight="false" outlineLevel="0" collapsed="false">
      <c r="A2" s="6" t="s">
        <v>44</v>
      </c>
      <c r="B2" s="6"/>
      <c r="C2" s="6"/>
    </row>
    <row r="3" customFormat="false" ht="15.75" hidden="false" customHeight="false" outlineLevel="0" collapsed="false">
      <c r="A3" s="6" t="s">
        <v>45</v>
      </c>
      <c r="B3" s="6"/>
      <c r="C3" s="6"/>
    </row>
    <row r="4" customFormat="false" ht="16.5" hidden="false" customHeight="false" outlineLevel="0" collapsed="false"/>
    <row r="5" customFormat="false" ht="16.5" hidden="false" customHeight="true" outlineLevel="0" collapsed="false">
      <c r="A5" s="27"/>
      <c r="B5" s="28"/>
      <c r="C5" s="28"/>
      <c r="D5" s="28"/>
      <c r="E5" s="29"/>
      <c r="F5" s="10" t="s">
        <v>3</v>
      </c>
      <c r="G5" s="10"/>
      <c r="H5" s="10"/>
      <c r="I5" s="10"/>
      <c r="J5" s="10"/>
      <c r="K5" s="30"/>
      <c r="L5" s="10" t="s">
        <v>46</v>
      </c>
      <c r="M5" s="31"/>
    </row>
    <row r="6" s="6" customFormat="true" ht="25.5" hidden="false" customHeight="true" outlineLevel="0" collapsed="false">
      <c r="A6" s="32" t="s">
        <v>5</v>
      </c>
      <c r="B6" s="33" t="s">
        <v>6</v>
      </c>
      <c r="C6" s="33" t="s">
        <v>7</v>
      </c>
      <c r="D6" s="33" t="s">
        <v>8</v>
      </c>
      <c r="E6" s="34" t="s">
        <v>9</v>
      </c>
      <c r="F6" s="35" t="s">
        <v>10</v>
      </c>
      <c r="G6" s="36" t="s">
        <v>11</v>
      </c>
      <c r="H6" s="36" t="s">
        <v>12</v>
      </c>
      <c r="I6" s="35" t="s">
        <v>13</v>
      </c>
      <c r="J6" s="33" t="s">
        <v>14</v>
      </c>
      <c r="K6" s="37" t="s">
        <v>15</v>
      </c>
      <c r="L6" s="35" t="s">
        <v>13</v>
      </c>
      <c r="M6" s="38" t="s">
        <v>16</v>
      </c>
    </row>
    <row r="7" customFormat="false" ht="15.75" hidden="false" customHeight="false" outlineLevel="0" collapsed="false">
      <c r="A7" s="0" t="s">
        <v>17</v>
      </c>
      <c r="C7" s="0" t="s">
        <v>18</v>
      </c>
      <c r="D7" s="0" t="s">
        <v>19</v>
      </c>
      <c r="E7" s="1" t="n">
        <v>30000</v>
      </c>
      <c r="F7" s="2" t="n">
        <v>24764800</v>
      </c>
      <c r="G7" s="3" t="n">
        <f aca="false">F7/E7</f>
        <v>825.493333333333</v>
      </c>
      <c r="H7" s="3" t="n">
        <v>525</v>
      </c>
      <c r="I7" s="2" t="n">
        <f aca="false">H7*E7</f>
        <v>15750000</v>
      </c>
      <c r="J7" s="21" t="n">
        <f aca="false">I7-F7</f>
        <v>-9014800</v>
      </c>
      <c r="K7" s="4" t="n">
        <v>0.009237</v>
      </c>
      <c r="L7" s="2" t="n">
        <f aca="false">I7*K7</f>
        <v>145482.75</v>
      </c>
      <c r="M7" s="5" t="n">
        <f aca="false">L7/$L$21</f>
        <v>0.168235814634409</v>
      </c>
    </row>
    <row r="8" customFormat="false" ht="15.75" hidden="false" customHeight="false" outlineLevel="0" collapsed="false">
      <c r="A8" s="0" t="s">
        <v>20</v>
      </c>
      <c r="C8" s="0" t="s">
        <v>18</v>
      </c>
      <c r="D8" s="0" t="s">
        <v>21</v>
      </c>
      <c r="E8" s="1" t="n">
        <v>2000</v>
      </c>
      <c r="F8" s="2" t="n">
        <v>9627056</v>
      </c>
      <c r="G8" s="3" t="n">
        <f aca="false">F8/E8</f>
        <v>4813.528</v>
      </c>
      <c r="H8" s="3" t="n">
        <v>5950</v>
      </c>
      <c r="I8" s="2" t="n">
        <f aca="false">H8*E8</f>
        <v>11900000</v>
      </c>
      <c r="J8" s="21" t="n">
        <f aca="false">I8-F8</f>
        <v>2272944</v>
      </c>
      <c r="K8" s="4" t="n">
        <v>0.009237</v>
      </c>
      <c r="L8" s="2" t="n">
        <f aca="false">I8*K8</f>
        <v>109920.3</v>
      </c>
      <c r="M8" s="5" t="n">
        <f aca="false">L8/$L$21</f>
        <v>0.127111504390442</v>
      </c>
    </row>
    <row r="9" customFormat="false" ht="15.75" hidden="false" customHeight="false" outlineLevel="0" collapsed="false">
      <c r="A9" s="0" t="s">
        <v>24</v>
      </c>
      <c r="C9" s="0" t="s">
        <v>25</v>
      </c>
      <c r="D9" s="0" t="s">
        <v>26</v>
      </c>
      <c r="E9" s="1" t="n">
        <v>1000</v>
      </c>
      <c r="F9" s="2" t="n">
        <v>9760</v>
      </c>
      <c r="G9" s="3" t="n">
        <f aca="false">F9/E9</f>
        <v>9.76</v>
      </c>
      <c r="H9" s="3" t="n">
        <v>10.55</v>
      </c>
      <c r="I9" s="2" t="n">
        <f aca="false">H9*E9</f>
        <v>10550</v>
      </c>
      <c r="J9" s="21" t="n">
        <f aca="false">I9-F9</f>
        <v>790</v>
      </c>
      <c r="K9" s="4" t="n">
        <v>1.32453</v>
      </c>
      <c r="L9" s="2" t="n">
        <f aca="false">I9*K9</f>
        <v>13973.7915</v>
      </c>
      <c r="M9" s="5" t="n">
        <f aca="false">L9/$L$21</f>
        <v>0.0161592504715086</v>
      </c>
    </row>
    <row r="10" customFormat="false" ht="15.75" hidden="false" customHeight="false" outlineLevel="0" collapsed="false">
      <c r="A10" s="0" t="s">
        <v>27</v>
      </c>
      <c r="C10" s="0" t="s">
        <v>28</v>
      </c>
      <c r="D10" s="0" t="s">
        <v>29</v>
      </c>
      <c r="E10" s="1" t="n">
        <v>3000</v>
      </c>
      <c r="F10" s="2" t="n">
        <v>66380752</v>
      </c>
      <c r="G10" s="3" t="n">
        <f aca="false">F10/E10</f>
        <v>22126.9173333333</v>
      </c>
      <c r="H10" s="3" t="n">
        <v>24100</v>
      </c>
      <c r="I10" s="2" t="n">
        <f aca="false">H10*E10</f>
        <v>72300000</v>
      </c>
      <c r="J10" s="21" t="n">
        <f aca="false">I10-F10</f>
        <v>5919248</v>
      </c>
      <c r="K10" s="4" t="n">
        <v>0.000989</v>
      </c>
      <c r="L10" s="2" t="n">
        <f aca="false">I10*K10</f>
        <v>71504.7</v>
      </c>
      <c r="M10" s="5" t="n">
        <f aca="false">L10/$L$21</f>
        <v>0.0826878200658772</v>
      </c>
    </row>
    <row r="11" customFormat="false" ht="15.75" hidden="false" customHeight="false" outlineLevel="0" collapsed="false">
      <c r="A11" s="0" t="s">
        <v>30</v>
      </c>
      <c r="C11" s="0" t="s">
        <v>28</v>
      </c>
      <c r="D11" s="22" t="s">
        <v>31</v>
      </c>
      <c r="E11" s="1" t="n">
        <v>1500</v>
      </c>
      <c r="F11" s="2" t="n">
        <v>65211953</v>
      </c>
      <c r="G11" s="3" t="n">
        <f aca="false">F11/E11</f>
        <v>43474.6353333333</v>
      </c>
      <c r="H11" s="3" t="n">
        <v>57000</v>
      </c>
      <c r="I11" s="2" t="n">
        <f aca="false">H11*E11</f>
        <v>85500000</v>
      </c>
      <c r="J11" s="21" t="n">
        <f aca="false">I11-F11</f>
        <v>20288047</v>
      </c>
      <c r="K11" s="4" t="n">
        <v>0.000989</v>
      </c>
      <c r="L11" s="2" t="n">
        <f aca="false">I11*K11</f>
        <v>84559.5</v>
      </c>
      <c r="M11" s="5" t="n">
        <f aca="false">L11/$L$21</f>
        <v>0.0977843515301867</v>
      </c>
    </row>
    <row r="12" customFormat="false" ht="15.75" hidden="false" customHeight="false" outlineLevel="0" collapsed="false">
      <c r="A12" s="0" t="s">
        <v>32</v>
      </c>
      <c r="C12" s="0" t="s">
        <v>18</v>
      </c>
      <c r="D12" s="0" t="s">
        <v>33</v>
      </c>
      <c r="E12" s="1" t="n">
        <v>30000</v>
      </c>
      <c r="F12" s="2" t="n">
        <v>47532063</v>
      </c>
      <c r="G12" s="3" t="n">
        <f aca="false">F12/E12</f>
        <v>1584.4021</v>
      </c>
      <c r="H12" s="3" t="n">
        <v>1500</v>
      </c>
      <c r="I12" s="2" t="n">
        <f aca="false">H12*E12</f>
        <v>45000000</v>
      </c>
      <c r="J12" s="21" t="n">
        <f aca="false">I12-F12</f>
        <v>-2532063</v>
      </c>
      <c r="K12" s="4" t="n">
        <v>0.009237</v>
      </c>
      <c r="L12" s="2" t="n">
        <f aca="false">I12*K12</f>
        <v>415665</v>
      </c>
      <c r="M12" s="5" t="n">
        <f aca="false">L12/$L$21</f>
        <v>0.48067375609831</v>
      </c>
    </row>
    <row r="13" customFormat="false" ht="16.5" hidden="false" customHeight="false" outlineLevel="0" collapsed="false">
      <c r="K13" s="23" t="s">
        <v>34</v>
      </c>
      <c r="L13" s="24" t="n">
        <f aca="false">SUM(L7:L12)</f>
        <v>841106.0415</v>
      </c>
    </row>
    <row r="15" customFormat="false" ht="15.75" hidden="false" customHeight="false" outlineLevel="0" collapsed="false">
      <c r="A15" s="0" t="s">
        <v>35</v>
      </c>
      <c r="C15" s="0" t="s">
        <v>25</v>
      </c>
      <c r="I15" s="2" t="n">
        <v>3070</v>
      </c>
      <c r="K15" s="4" t="n">
        <v>1.85432</v>
      </c>
      <c r="L15" s="2" t="n">
        <f aca="false">K15*I15</f>
        <v>5692.7624</v>
      </c>
      <c r="M15" s="5" t="n">
        <f aca="false">L15/$L$21</f>
        <v>0.00658309332126407</v>
      </c>
    </row>
    <row r="16" customFormat="false" ht="15.75" hidden="false" customHeight="false" outlineLevel="0" collapsed="false">
      <c r="A16" s="0" t="s">
        <v>36</v>
      </c>
      <c r="C16" s="0" t="s">
        <v>18</v>
      </c>
      <c r="I16" s="2" t="n">
        <v>1263548</v>
      </c>
      <c r="K16" s="4" t="n">
        <v>0.009237</v>
      </c>
      <c r="L16" s="2" t="n">
        <f aca="false">K16*I16</f>
        <v>11671.392876</v>
      </c>
      <c r="M16" s="5" t="n">
        <f aca="false">L16/$L$21</f>
        <v>0.0134967636260113</v>
      </c>
    </row>
    <row r="17" customFormat="false" ht="15.75" hidden="false" customHeight="false" outlineLevel="0" collapsed="false">
      <c r="A17" s="0" t="s">
        <v>37</v>
      </c>
      <c r="C17" s="0" t="s">
        <v>28</v>
      </c>
      <c r="I17" s="2" t="n">
        <v>3374856</v>
      </c>
      <c r="K17" s="4" t="n">
        <v>0.000989</v>
      </c>
      <c r="L17" s="2" t="n">
        <f aca="false">K17*I17</f>
        <v>3337.732584</v>
      </c>
      <c r="M17" s="5" t="n">
        <f aca="false">L17/$L$21</f>
        <v>0.00385974392359953</v>
      </c>
    </row>
    <row r="18" customFormat="false" ht="15.75" hidden="false" customHeight="false" outlineLevel="0" collapsed="false">
      <c r="A18" s="0" t="s">
        <v>38</v>
      </c>
      <c r="C18" s="0" t="s">
        <v>39</v>
      </c>
      <c r="I18" s="2" t="n">
        <v>2947</v>
      </c>
      <c r="K18" s="4" t="n">
        <v>1</v>
      </c>
      <c r="L18" s="2" t="n">
        <f aca="false">K18*I18</f>
        <v>2947</v>
      </c>
      <c r="M18" s="5" t="n">
        <f aca="false">L18/$L$21</f>
        <v>0.00340790193839202</v>
      </c>
    </row>
    <row r="19" customFormat="false" ht="16.5" hidden="false" customHeight="false" outlineLevel="0" collapsed="false">
      <c r="K19" s="23" t="s">
        <v>42</v>
      </c>
      <c r="L19" s="24" t="n">
        <f aca="false">SUM(L15:L18)</f>
        <v>23648.88786</v>
      </c>
    </row>
    <row r="21" customFormat="false" ht="16.5" hidden="false" customHeight="false" outlineLevel="0" collapsed="false">
      <c r="K21" s="23" t="s">
        <v>47</v>
      </c>
      <c r="L21" s="25" t="n">
        <f aca="false">SUM(L13,L19)</f>
        <v>864754.92936</v>
      </c>
    </row>
    <row r="22" customFormat="false" ht="16.5" hidden="false" customHeight="false" outlineLevel="0" collapsed="false"/>
    <row r="23" customFormat="false" ht="15.75" hidden="false" customHeight="false" outlineLevel="0" collapsed="false">
      <c r="M23" s="39"/>
    </row>
  </sheetData>
  <mergeCells count="1">
    <mergeCell ref="F5:J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22.16"/>
    <col collapsed="false" customWidth="true" hidden="false" outlineLevel="0" max="3" min="3" style="0" width="8.33"/>
    <col collapsed="false" customWidth="true" hidden="false" outlineLevel="0" max="4" min="4" style="0" width="13"/>
    <col collapsed="false" customWidth="true" hidden="false" outlineLevel="0" max="5" min="5" style="1" width="13"/>
    <col collapsed="false" customWidth="true" hidden="false" outlineLevel="0" max="6" min="6" style="2" width="16.33"/>
    <col collapsed="false" customWidth="true" hidden="false" outlineLevel="0" max="7" min="7" style="3" width="15"/>
    <col collapsed="false" customWidth="true" hidden="false" outlineLevel="0" max="8" min="8" style="3" width="12.83"/>
    <col collapsed="false" customWidth="true" hidden="false" outlineLevel="0" max="9" min="9" style="2" width="15"/>
    <col collapsed="false" customWidth="true" hidden="false" outlineLevel="0" max="10" min="10" style="0" width="20.16"/>
    <col collapsed="false" customWidth="true" hidden="false" outlineLevel="0" max="11" min="11" style="4" width="13.67"/>
    <col collapsed="false" customWidth="true" hidden="false" outlineLevel="0" max="12" min="12" style="2" width="13.67"/>
    <col collapsed="false" customWidth="true" hidden="false" outlineLevel="0" max="13" min="13" style="5" width="11.5"/>
  </cols>
  <sheetData>
    <row r="1" customFormat="false" ht="15.75" hidden="false" customHeight="false" outlineLevel="0" collapsed="false">
      <c r="A1" s="6" t="s">
        <v>0</v>
      </c>
      <c r="B1" s="6"/>
      <c r="C1" s="6"/>
    </row>
    <row r="2" customFormat="false" ht="15.75" hidden="false" customHeight="false" outlineLevel="0" collapsed="false">
      <c r="A2" s="6" t="s">
        <v>48</v>
      </c>
      <c r="B2" s="6"/>
      <c r="C2" s="6"/>
    </row>
    <row r="3" customFormat="false" ht="15.75" hidden="false" customHeight="false" outlineLevel="0" collapsed="false">
      <c r="A3" s="6" t="s">
        <v>49</v>
      </c>
      <c r="B3" s="6"/>
      <c r="C3" s="6"/>
    </row>
    <row r="4" customFormat="false" ht="16.5" hidden="false" customHeight="false" outlineLevel="0" collapsed="false"/>
    <row r="5" customFormat="false" ht="16.5" hidden="false" customHeight="true" outlineLevel="0" collapsed="false">
      <c r="A5" s="40"/>
      <c r="B5" s="41"/>
      <c r="C5" s="41"/>
      <c r="D5" s="41"/>
      <c r="E5" s="42"/>
      <c r="F5" s="10" t="s">
        <v>3</v>
      </c>
      <c r="G5" s="10"/>
      <c r="H5" s="10"/>
      <c r="I5" s="10"/>
      <c r="J5" s="10"/>
      <c r="K5" s="43"/>
      <c r="L5" s="10" t="s">
        <v>4</v>
      </c>
      <c r="M5" s="44"/>
    </row>
    <row r="6" s="6" customFormat="true" ht="25.5" hidden="false" customHeight="true" outlineLevel="0" collapsed="false">
      <c r="A6" s="45" t="s">
        <v>5</v>
      </c>
      <c r="B6" s="46" t="s">
        <v>6</v>
      </c>
      <c r="C6" s="46" t="s">
        <v>7</v>
      </c>
      <c r="D6" s="46" t="s">
        <v>8</v>
      </c>
      <c r="E6" s="47" t="s">
        <v>9</v>
      </c>
      <c r="F6" s="48" t="s">
        <v>10</v>
      </c>
      <c r="G6" s="49" t="s">
        <v>11</v>
      </c>
      <c r="H6" s="49" t="s">
        <v>12</v>
      </c>
      <c r="I6" s="48" t="s">
        <v>13</v>
      </c>
      <c r="J6" s="46" t="s">
        <v>14</v>
      </c>
      <c r="K6" s="50" t="s">
        <v>15</v>
      </c>
      <c r="L6" s="48" t="s">
        <v>13</v>
      </c>
      <c r="M6" s="51" t="s">
        <v>16</v>
      </c>
    </row>
    <row r="7" customFormat="false" ht="15.75" hidden="false" customHeight="false" outlineLevel="0" collapsed="false">
      <c r="A7" s="0" t="s">
        <v>17</v>
      </c>
      <c r="C7" s="0" t="s">
        <v>18</v>
      </c>
      <c r="D7" s="0" t="s">
        <v>19</v>
      </c>
      <c r="E7" s="1" t="n">
        <v>22000</v>
      </c>
      <c r="F7" s="2" t="n">
        <v>19666543</v>
      </c>
      <c r="G7" s="3" t="n">
        <f aca="false">F7/E7</f>
        <v>893.933772727273</v>
      </c>
      <c r="H7" s="3" t="n">
        <v>525</v>
      </c>
      <c r="I7" s="2" t="n">
        <f aca="false">H7*E7</f>
        <v>11550000</v>
      </c>
      <c r="J7" s="21" t="n">
        <f aca="false">I7-F7</f>
        <v>-8116543</v>
      </c>
      <c r="K7" s="4" t="n">
        <v>0.006657</v>
      </c>
      <c r="L7" s="2" t="n">
        <f aca="false">I7*K7</f>
        <v>76888.35</v>
      </c>
      <c r="M7" s="5" t="n">
        <f aca="false">L7/$L$21</f>
        <v>0.145636082238937</v>
      </c>
    </row>
    <row r="8" customFormat="false" ht="15.75" hidden="false" customHeight="false" outlineLevel="0" collapsed="false">
      <c r="A8" s="0" t="s">
        <v>22</v>
      </c>
      <c r="C8" s="0" t="s">
        <v>18</v>
      </c>
      <c r="D8" s="0" t="s">
        <v>23</v>
      </c>
      <c r="E8" s="1" t="n">
        <v>3100</v>
      </c>
      <c r="F8" s="2" t="n">
        <v>1827054</v>
      </c>
      <c r="G8" s="3" t="n">
        <f aca="false">F8/E8</f>
        <v>589.372258064516</v>
      </c>
      <c r="H8" s="3" t="n">
        <v>960</v>
      </c>
      <c r="I8" s="2" t="n">
        <f aca="false">H8*E8</f>
        <v>2976000</v>
      </c>
      <c r="J8" s="21" t="n">
        <f aca="false">I8-F8</f>
        <v>1148946</v>
      </c>
      <c r="K8" s="4" t="n">
        <v>0.006657</v>
      </c>
      <c r="L8" s="2" t="n">
        <f aca="false">I8*K8</f>
        <v>19811.232</v>
      </c>
      <c r="M8" s="5" t="n">
        <f aca="false">L8/$L$21</f>
        <v>0.037524933397669</v>
      </c>
    </row>
    <row r="9" customFormat="false" ht="15.75" hidden="false" customHeight="false" outlineLevel="0" collapsed="false">
      <c r="A9" s="0" t="s">
        <v>24</v>
      </c>
      <c r="C9" s="0" t="s">
        <v>25</v>
      </c>
      <c r="D9" s="0" t="s">
        <v>26</v>
      </c>
      <c r="E9" s="1" t="n">
        <v>1350</v>
      </c>
      <c r="F9" s="2" t="n">
        <v>12320</v>
      </c>
      <c r="G9" s="3" t="n">
        <f aca="false">F9/E9</f>
        <v>9.12592592592593</v>
      </c>
      <c r="H9" s="3" t="n">
        <v>10.55</v>
      </c>
      <c r="I9" s="2" t="n">
        <f aca="false">H9*E9</f>
        <v>14242.5</v>
      </c>
      <c r="J9" s="21" t="n">
        <f aca="false">I9-F9</f>
        <v>1922.5</v>
      </c>
      <c r="K9" s="4" t="n">
        <v>1.02453</v>
      </c>
      <c r="L9" s="2" t="n">
        <f aca="false">I9*K9</f>
        <v>14591.868525</v>
      </c>
      <c r="M9" s="5" t="n">
        <f aca="false">L9/$L$21</f>
        <v>0.0276388108800184</v>
      </c>
    </row>
    <row r="10" customFormat="false" ht="15.75" hidden="false" customHeight="false" outlineLevel="0" collapsed="false">
      <c r="A10" s="0" t="s">
        <v>27</v>
      </c>
      <c r="C10" s="0" t="s">
        <v>28</v>
      </c>
      <c r="D10" s="0" t="s">
        <v>29</v>
      </c>
      <c r="E10" s="1" t="n">
        <v>3200</v>
      </c>
      <c r="F10" s="2" t="n">
        <v>72368552</v>
      </c>
      <c r="G10" s="3" t="n">
        <f aca="false">F10/E10</f>
        <v>22615.1725</v>
      </c>
      <c r="H10" s="3" t="n">
        <v>24100</v>
      </c>
      <c r="I10" s="2" t="n">
        <f aca="false">H10*E10</f>
        <v>77120000</v>
      </c>
      <c r="J10" s="21" t="n">
        <f aca="false">I10-F10</f>
        <v>4751448</v>
      </c>
      <c r="K10" s="4" t="n">
        <v>0.000683</v>
      </c>
      <c r="L10" s="2" t="n">
        <f aca="false">I10*K10</f>
        <v>52672.96</v>
      </c>
      <c r="M10" s="5" t="n">
        <f aca="false">L10/$L$21</f>
        <v>0.0997691267185244</v>
      </c>
    </row>
    <row r="11" customFormat="false" ht="15.75" hidden="false" customHeight="false" outlineLevel="0" collapsed="false">
      <c r="A11" s="0" t="s">
        <v>30</v>
      </c>
      <c r="C11" s="0" t="s">
        <v>28</v>
      </c>
      <c r="D11" s="22" t="s">
        <v>31</v>
      </c>
      <c r="E11" s="1" t="n">
        <v>1760</v>
      </c>
      <c r="F11" s="2" t="n">
        <v>80222560</v>
      </c>
      <c r="G11" s="3" t="n">
        <f aca="false">F11/E11</f>
        <v>45581</v>
      </c>
      <c r="H11" s="3" t="n">
        <v>57000</v>
      </c>
      <c r="I11" s="2" t="n">
        <f aca="false">H11*E11</f>
        <v>100320000</v>
      </c>
      <c r="J11" s="21" t="n">
        <f aca="false">I11-F11</f>
        <v>20097440</v>
      </c>
      <c r="K11" s="4" t="n">
        <v>0.000683</v>
      </c>
      <c r="L11" s="2" t="n">
        <f aca="false">I11*K11</f>
        <v>68518.56</v>
      </c>
      <c r="M11" s="5" t="n">
        <f aca="false">L11/$L$21</f>
        <v>0.129782660689865</v>
      </c>
    </row>
    <row r="12" customFormat="false" ht="15.75" hidden="false" customHeight="false" outlineLevel="0" collapsed="false">
      <c r="A12" s="0" t="s">
        <v>32</v>
      </c>
      <c r="C12" s="0" t="s">
        <v>18</v>
      </c>
      <c r="D12" s="0" t="s">
        <v>33</v>
      </c>
      <c r="E12" s="1" t="n">
        <v>28000</v>
      </c>
      <c r="F12" s="2" t="n">
        <v>39677599</v>
      </c>
      <c r="G12" s="3" t="n">
        <f aca="false">F12/E12</f>
        <v>1417.05710714286</v>
      </c>
      <c r="H12" s="3" t="n">
        <v>1500</v>
      </c>
      <c r="I12" s="2" t="n">
        <f aca="false">H12*E12</f>
        <v>42000000</v>
      </c>
      <c r="J12" s="21" t="n">
        <f aca="false">I12-F12</f>
        <v>2322401</v>
      </c>
      <c r="K12" s="4" t="n">
        <v>0.006657</v>
      </c>
      <c r="L12" s="2" t="n">
        <f aca="false">I12*K12</f>
        <v>279594</v>
      </c>
      <c r="M12" s="5" t="n">
        <f aca="false">L12/$L$21</f>
        <v>0.529585753596136</v>
      </c>
    </row>
    <row r="13" customFormat="false" ht="16.5" hidden="false" customHeight="false" outlineLevel="0" collapsed="false">
      <c r="K13" s="23" t="s">
        <v>34</v>
      </c>
      <c r="L13" s="24" t="n">
        <f aca="false">SUM(L7:L12)</f>
        <v>512076.970525</v>
      </c>
    </row>
    <row r="15" customFormat="false" ht="15.75" hidden="false" customHeight="false" outlineLevel="0" collapsed="false">
      <c r="A15" s="0" t="s">
        <v>35</v>
      </c>
      <c r="C15" s="0" t="s">
        <v>25</v>
      </c>
      <c r="I15" s="2" t="n">
        <v>4533</v>
      </c>
      <c r="K15" s="4" t="n">
        <v>1.30945</v>
      </c>
      <c r="L15" s="2" t="n">
        <f aca="false">K15*I15</f>
        <v>5935.73685</v>
      </c>
      <c r="M15" s="5" t="n">
        <f aca="false">L15/$L$21</f>
        <v>0.011243022643031</v>
      </c>
    </row>
    <row r="16" customFormat="false" ht="15.75" hidden="false" customHeight="false" outlineLevel="0" collapsed="false">
      <c r="A16" s="0" t="s">
        <v>36</v>
      </c>
      <c r="C16" s="0" t="s">
        <v>18</v>
      </c>
      <c r="I16" s="2" t="n">
        <v>955534</v>
      </c>
      <c r="K16" s="4" t="n">
        <v>0.006657</v>
      </c>
      <c r="L16" s="2" t="n">
        <f aca="false">K16*I16</f>
        <v>6360.989838</v>
      </c>
      <c r="M16" s="5" t="n">
        <f aca="false">L16/$L$21</f>
        <v>0.0120485046065888</v>
      </c>
    </row>
    <row r="17" customFormat="false" ht="15.75" hidden="false" customHeight="false" outlineLevel="0" collapsed="false">
      <c r="A17" s="0" t="s">
        <v>37</v>
      </c>
      <c r="C17" s="0" t="s">
        <v>28</v>
      </c>
      <c r="I17" s="2" t="n">
        <v>2788865</v>
      </c>
      <c r="K17" s="4" t="n">
        <v>0.000683</v>
      </c>
      <c r="L17" s="2" t="n">
        <f aca="false">K17*I17</f>
        <v>1904.794795</v>
      </c>
      <c r="M17" s="5" t="n">
        <f aca="false">L17/$L$21</f>
        <v>0.00360791786288716</v>
      </c>
    </row>
    <row r="18" customFormat="false" ht="15.75" hidden="false" customHeight="false" outlineLevel="0" collapsed="false">
      <c r="A18" s="0" t="s">
        <v>50</v>
      </c>
      <c r="C18" s="0" t="s">
        <v>41</v>
      </c>
      <c r="I18" s="2" t="n">
        <v>1670</v>
      </c>
      <c r="K18" s="4" t="n">
        <v>1</v>
      </c>
      <c r="L18" s="2" t="n">
        <f aca="false">K18*I18</f>
        <v>1670</v>
      </c>
      <c r="M18" s="5" t="n">
        <f aca="false">L18/$L$21</f>
        <v>0.00316318736634386</v>
      </c>
    </row>
    <row r="19" customFormat="false" ht="16.5" hidden="false" customHeight="false" outlineLevel="0" collapsed="false">
      <c r="K19" s="23" t="s">
        <v>42</v>
      </c>
      <c r="L19" s="24" t="n">
        <f aca="false">SUM(L15:L18)</f>
        <v>15871.521483</v>
      </c>
    </row>
    <row r="21" customFormat="false" ht="16.5" hidden="false" customHeight="false" outlineLevel="0" collapsed="false">
      <c r="K21" s="23" t="s">
        <v>47</v>
      </c>
      <c r="L21" s="25" t="n">
        <f aca="false">SUM(L13,L19)</f>
        <v>527948.492008</v>
      </c>
    </row>
    <row r="22" customFormat="false" ht="16.5" hidden="false" customHeight="false" outlineLevel="0" collapsed="false"/>
    <row r="24" customFormat="false" ht="15.75" hidden="false" customHeight="false" outlineLevel="0" collapsed="false">
      <c r="M24" s="39"/>
    </row>
  </sheetData>
  <mergeCells count="1">
    <mergeCell ref="F5:J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2025-03-25T20:35:13Z</dcterms:created>
  <dc:creator>Microsoft Office User</dc:creator>
  <dc:description/>
  <dc:language>en-US</dc:language>
  <cp:lastModifiedBy/>
  <dcterms:modified xsi:type="dcterms:W3CDTF">2025-04-18T13:23:49Z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