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DB" sheetId="1" r:id="rId4"/>
    <sheet state="visible" name="references" sheetId="2" r:id="rId5"/>
    <sheet state="visible" name="mainDB_Dev" sheetId="3" r:id="rId6"/>
    <sheet state="visible" name="references_Dev" sheetId="4" r:id="rId7"/>
    <sheet state="visible" name="bugReport" sheetId="5" r:id="rId8"/>
    <sheet state="visible" name="Import" sheetId="6" r:id="rId9"/>
    <sheet state="visible" name="Copy of mainDB_Dev" sheetId="7" r:id="rId10"/>
  </sheets>
  <definedNames>
    <definedName name="R_Contact">mainDB!$G$2:$G$1144</definedName>
    <definedName name="R_ParentID">mainDB!$B$2:$B$1144</definedName>
    <definedName localSheetId="6" name="R_DEV_Contact">'Copy of mainDB_Dev'!$G$2:$G$1365</definedName>
    <definedName name="R_DEV_Contact">mainDB_Dev!$G$2:$G$1365</definedName>
    <definedName name="R_DeptDivLookUp">#REF!</definedName>
    <definedName name="R_DEV_DeptDiv">mainDB_Dev!$I$2:$I$1365</definedName>
    <definedName name="R_DEV_DeptDivLookUp">references_Dev!$A$2:$B$158</definedName>
    <definedName localSheetId="6" name="R_DEV_ParentID">'Copy of mainDB_Dev'!$B$2:$B$1365</definedName>
    <definedName name="R_DEV_ParentID">mainDB_Dev!$B$2:$B$1365</definedName>
    <definedName name="R_DeptDiv">mainDB!$I$2:$I$1144</definedName>
    <definedName localSheetId="1" name="R_DEV_DeptDivLookUp">references!$A$2:$B$158</definedName>
    <definedName localSheetId="6" name="R_DEV_DeptDiv">'Copy of mainDB_Dev'!$I$2:$I$1365</definedName>
  </definedNames>
  <calcPr/>
</workbook>
</file>

<file path=xl/sharedStrings.xml><?xml version="1.0" encoding="utf-8"?>
<sst xmlns="http://schemas.openxmlformats.org/spreadsheetml/2006/main" count="9264" uniqueCount="1344">
  <si>
    <t>Problem ID</t>
  </si>
  <si>
    <t>Parent ID</t>
  </si>
  <si>
    <t>Child ID</t>
  </si>
  <si>
    <t>Date Recorded</t>
  </si>
  <si>
    <t>Recorded By</t>
  </si>
  <si>
    <t xml:space="preserve">Problem Tag </t>
  </si>
  <si>
    <t>Contact</t>
  </si>
  <si>
    <t>Date Originated</t>
  </si>
  <si>
    <t>Department/Division</t>
  </si>
  <si>
    <t>Intake Source</t>
  </si>
  <si>
    <t>Unstructured Problem Statement</t>
  </si>
  <si>
    <t>Problem To Address</t>
  </si>
  <si>
    <t>Patient Population</t>
  </si>
  <si>
    <t>Care Setting</t>
  </si>
  <si>
    <t>Outcome</t>
  </si>
  <si>
    <t>Problem Summary</t>
  </si>
  <si>
    <t>Archived</t>
  </si>
  <si>
    <t>Tracked</t>
  </si>
  <si>
    <t>nlwiley@ad.unc.edu</t>
  </si>
  <si>
    <t>MedGen-0001-0000</t>
  </si>
  <si>
    <t>Gomez, Shawn</t>
  </si>
  <si>
    <t>Medicine - General</t>
  </si>
  <si>
    <t>FastTraCS unprompted ideation</t>
  </si>
  <si>
    <t xml:space="preserve">"Tinder" for clinical trials &amp; research networks (This is not written as a problem) :-P
Andy: Clinical trial recruitment for glioblastoma is difficult due to small patient population and competitive trials ongoing regionally </t>
  </si>
  <si>
    <t>HomeHealth-0002-0000</t>
  </si>
  <si>
    <t>Wiley, Nicole</t>
  </si>
  <si>
    <t>Home Health</t>
  </si>
  <si>
    <t>Males that must sit while urinating into bedside commodes cannot urinate directly into the collection bin.</t>
  </si>
  <si>
    <t>Gastroent-0003-0000</t>
  </si>
  <si>
    <t>James, Ted</t>
  </si>
  <si>
    <t>Gastroenterology - General</t>
  </si>
  <si>
    <t>Clinician stated during interview (initiated by FastTraCS)</t>
  </si>
  <si>
    <t>Blockages in the upper intestine cause the small intestine to collapse, which makes navigating around the blockages in order to insert a port between the stomach and upper intestine difficult.</t>
  </si>
  <si>
    <t>Hospt-0004-0000</t>
  </si>
  <si>
    <t>Kuzmiak, Cherie</t>
  </si>
  <si>
    <t>Hospital - General</t>
  </si>
  <si>
    <t>Delays in input/output/transfering/viewing of information in the EPIC system can cause delay in patient chart updating and delay of care. "Computer issues"</t>
  </si>
  <si>
    <t>Hospt-0005-0000</t>
  </si>
  <si>
    <t>Return visits to clarify potential abnormalities seen on breast images causes patients to be anxious.</t>
  </si>
  <si>
    <t>RadioBI-0006-0000</t>
  </si>
  <si>
    <t>Radiology - Breast Imaging</t>
  </si>
  <si>
    <t>Interpreters for non-native English speakers are not readily available which delays appointments &amp; care for patients involved.</t>
  </si>
  <si>
    <t>RadioBI-0007-0000</t>
  </si>
  <si>
    <t>Replacement parts/equipment are not readily available/purchased when needed which puts the piece of equipment out of commision which limits the volume and frequency with which care can be given.</t>
  </si>
  <si>
    <t>RadioBI-0008-0000</t>
  </si>
  <si>
    <t>Clinician approached FastTraCS</t>
  </si>
  <si>
    <t>Multiple breast localization needles cannot be placed in one image acquisition if the regions of interest are outside of the current paddle's grid window. The paddles must be repositioned and additional images must be taken, which increases the overall procedure time, increases the amount of radiation the patient is exposed to, and decreases patient comfort.</t>
  </si>
  <si>
    <t>RadioBI-0009-0000</t>
  </si>
  <si>
    <t xml:space="preserve">Distinguishing between areas of concern and areas of dense breast tissue is difficult using current mammogram technology. </t>
  </si>
  <si>
    <t>MedGen-0010-0000</t>
  </si>
  <si>
    <t>Rose, Austin</t>
  </si>
  <si>
    <t>Patients are diagnosed with adverse medical conditions (genetic or lifestyle related) before they understand they are at risk for the condition.</t>
  </si>
  <si>
    <t>SurgGen-0011-0000</t>
  </si>
  <si>
    <t>Surgery - General</t>
  </si>
  <si>
    <t>Accidental fires in the OR can cause death, chaos, destruction of equipment, etc.</t>
  </si>
  <si>
    <t>SurgOtolaryngy-0012-0000</t>
  </si>
  <si>
    <t>Surgery - Otolaryngology (ENT)</t>
  </si>
  <si>
    <t>Patient's mouths can be burned during tonsillectomies when exposed sections of suction coagulators contact metal objects that are also in contact with the patient's skin around their mouth.</t>
  </si>
  <si>
    <t>SurgOtolaryngy-0013-0000</t>
  </si>
  <si>
    <t>Tympanostomy tubes (ear tubes) that do not fall out on their own must be removed under anesthesia</t>
  </si>
  <si>
    <t>SurgCarTho-0014-0000</t>
  </si>
  <si>
    <t>Rose, Tasha</t>
  </si>
  <si>
    <t>Surgery - Cardiothoracic</t>
  </si>
  <si>
    <t>Discussed at Conference/Event</t>
  </si>
  <si>
    <t>Patients do not always perform spirometry as part of the standard pulmonary hygiene improvement protocol after cardiothoracic surgery. (Atelectasis prevention)</t>
  </si>
  <si>
    <t>MedGen-0015-0000</t>
  </si>
  <si>
    <t>Hubbard, Devin</t>
  </si>
  <si>
    <t>CLABSI microbes get into the interior of the ports and infect the patients.</t>
  </si>
  <si>
    <t>MedGen-0016-0000</t>
  </si>
  <si>
    <t>CLABSIs are determined after the patient becomes infected and undergoes testing; delaying a CLABSI diagnosis.</t>
  </si>
  <si>
    <t>OBGYNALPP-0017-0000</t>
  </si>
  <si>
    <t>Rosenbaum, Alan</t>
  </si>
  <si>
    <t>Obstetrics and Gynecology - Advanced Laparoscopy and Pelvic Pain</t>
  </si>
  <si>
    <t>Ovarian and pelvic masses (benign or harmful) are difficult to diagnose &amp; are overimaged due to current imaging techniques which produce vague results. Keyword is "masses"</t>
  </si>
  <si>
    <t>OBGYN-0018-0000</t>
  </si>
  <si>
    <t>Obstetrics and Gynecology - General</t>
  </si>
  <si>
    <t>Bandages applied to female genital organs stick to underlying steri strips, causing the steri strips to be unintentionally removed and pain for the patient.</t>
  </si>
  <si>
    <t>OBGYN-0019-0000</t>
  </si>
  <si>
    <t>Checking a patient's cervix during general appts, prenatal care, and during labor &amp; deliver is painful and physically and emotionally uncomfortable for patients.</t>
  </si>
  <si>
    <t>OBGYNLD-0020-0000</t>
  </si>
  <si>
    <t>Obstetrics and Gynecology - Labor and Delivery</t>
  </si>
  <si>
    <t>A baby with shoulder dystocia can get stuck in the birth canal, triggering an obstetric emergency.
(Shoulder dystocia is when, after delivery of the head, the baby's anterior shoulder gets caught above the mother's pubic bone [Wiki].)</t>
  </si>
  <si>
    <t>OBGYNMFM-0021-0000</t>
  </si>
  <si>
    <t>Obstetrics and Gynecology - Maternal Fetal Medicine</t>
  </si>
  <si>
    <t>Method to detect fetal heartbeat in early trimester without using ultrasound (M-mode on ultrasound machine). No fetal heartbeat at 5-6 weeks is not a good sign.</t>
  </si>
  <si>
    <t>OBGYNMFM-0022-0000</t>
  </si>
  <si>
    <t>Any woman can develop preeclampsia after her baby is born, whether she experienced high blood pressure during her pregnancy or not, which is a OB-GYN emergency. (https://www.preeclampsia.org/stillatrisk).</t>
  </si>
  <si>
    <t>SurgLap-0023-0000</t>
  </si>
  <si>
    <t>Surgery - Laparoscopic</t>
  </si>
  <si>
    <t>Low income countries reuse single use laparoscopic surgery devices which increases the risk of spreading infection &amp; disease.</t>
  </si>
  <si>
    <t>Gastroent-0024-0000</t>
  </si>
  <si>
    <t>Clinician stated during shadowing</t>
  </si>
  <si>
    <t>Patients with esophageal abnormalities (etc), can develop food blockages that can obstruct their upper GI tract.</t>
  </si>
  <si>
    <t>Gastroent-0026-0000</t>
  </si>
  <si>
    <t>Looping and buckling in endoscopes during therapeutic endoscopy prevents the scope from correctly feeding and steering through the GI tract.</t>
  </si>
  <si>
    <t>Gastroent-0027-0000</t>
  </si>
  <si>
    <t>Current endoscopes require a lot of effort to maneuver.</t>
  </si>
  <si>
    <t>Gastroent-0028-0000</t>
  </si>
  <si>
    <t>Smaller polyps are difficult to locate and/or are missed during colonoscopies.</t>
  </si>
  <si>
    <t>Gastroent-0025-0000</t>
  </si>
  <si>
    <t>Removing food stuck in the esophagus (especially fibrous or tough foods) is difficult and time consuming.</t>
  </si>
  <si>
    <t>Gastroent-0029-0000</t>
  </si>
  <si>
    <t>Doctors experience repetitive stress injuries from performing endoscopies: particularly wrist, shoulder and neck injuries</t>
  </si>
  <si>
    <t>Gastroent-0030-0000</t>
  </si>
  <si>
    <t>Left handed people have trouble using endoscopes, which are designed for right handed people.</t>
  </si>
  <si>
    <t>Gastroent-0031-0000</t>
  </si>
  <si>
    <t>People with smaller hands have trouble using the control wheels on current endoscopes.</t>
  </si>
  <si>
    <t>Dentist-0032-0000</t>
  </si>
  <si>
    <t>Byrd, Kevin</t>
  </si>
  <si>
    <t>Dentistry - General</t>
  </si>
  <si>
    <t xml:space="preserve">Probing gum pocket depth takes an extended amount of time, 192 sites must be probed manually. </t>
  </si>
  <si>
    <t>Dentist-0033-0000</t>
  </si>
  <si>
    <t>Variability in gum pocket depth measurements between doctors can produce incorrect and/or misdiagnoses.</t>
  </si>
  <si>
    <t>SurgGen-0034-0000</t>
  </si>
  <si>
    <t>Observed during shadowing</t>
  </si>
  <si>
    <t>Some patients' heads do not firmly fit on current head stabilization donuts during ENT surgery.</t>
  </si>
  <si>
    <t>SurgGen-0035-0000</t>
  </si>
  <si>
    <t>Towels used to elevate the patient's shoulders, neck and head sometimes "fail" (compress down) during surgery, lowering the patient's shoulders and thereby limiting visibility in the mouth and increasing risk of stomach contents travelling up esophagus into mouth/airways</t>
  </si>
  <si>
    <t>SurgGen-0036-0000</t>
  </si>
  <si>
    <t>Fluids during tonsillectomy and adenoidectomy procedures exit the patient's nose and flow to their eyes, soaking the gauze taped over the patient's eyes.</t>
  </si>
  <si>
    <t>SurgGen-0037-0000</t>
  </si>
  <si>
    <t xml:space="preserve">Pedals with cords are a trip hazard in the OR. </t>
  </si>
  <si>
    <t>SurgGen-0038-0000</t>
  </si>
  <si>
    <t>Pedals with cords become tangeled with other corded equipment.</t>
  </si>
  <si>
    <t>SurgGen-0039-0000</t>
  </si>
  <si>
    <t>Instruments with cords are difficult to manage alonside other instruments during surgery.</t>
  </si>
  <si>
    <t>SurgOtolaryngy-0040-0000</t>
  </si>
  <si>
    <t>During an adenoidectomy, adenoids that extend farther into the nasal cavity are not visible through the mouth. The adenoids are glands located in the roof of the mouth, behind the soft palate where the nose connects to the throat [healthline].</t>
  </si>
  <si>
    <t>SurgOtolaryngy-0041-0000</t>
  </si>
  <si>
    <t>During an adenoidectomy, adenoids that extend farther into the nasal cavity cannot be removed through the mouth.</t>
  </si>
  <si>
    <t>SurgOtolaryngy-0042-0000</t>
  </si>
  <si>
    <t>During breaking of turbinate procedures, turbinates may be broken at the wrong point due to the exact orientation of the tool in the nose cannot be visualized.</t>
  </si>
  <si>
    <t>SurgOtolaryngy-0043-0000</t>
  </si>
  <si>
    <t>Bovie tips that contact metal instruments which are in contact with the patient's mouth cause perioral burns which may require extensive plastic surgery and leave a permanent scar.</t>
  </si>
  <si>
    <t>SurgOtolaryngy-0044-0000</t>
  </si>
  <si>
    <t>Bovie tips that are not completely shielded and contact metal instruments in contact with the patient's mouth cause perioral burns which may require extensive plastic surgery and leave a permanent scar.</t>
  </si>
  <si>
    <t>SurgOtolaryngy-0045-0000</t>
  </si>
  <si>
    <t>ENT surgery: coagulator was repeatedly clogged with tissue during suction.</t>
  </si>
  <si>
    <t>SurgOtolaryngy-0046-0000</t>
  </si>
  <si>
    <t>Bleeding during tonsillectomy and adenoidectomy is extensive in some patients.</t>
  </si>
  <si>
    <t>SurgOtolaryngy-0047-0000</t>
  </si>
  <si>
    <t>Current instruments used to break turbinates slip out of place while trying to isolate the turbinate. (Was told by Dr. Rose that NC A&amp;T is working on this problem)</t>
  </si>
  <si>
    <t>SurgOtolaryngy-0093-0000</t>
  </si>
  <si>
    <t>In sinus surgery, the turbinates have to be pushed aside every time the scope and tools are re-inserted into the nose (100's of insertions). The turbinates push back!</t>
  </si>
  <si>
    <t>SurgGen-0048-0000</t>
  </si>
  <si>
    <t>Louie, Michelle</t>
  </si>
  <si>
    <t>One-size LAVH drapes are difficult to fit to larger and smaller patients.</t>
  </si>
  <si>
    <t>SurgGen-0049-0000</t>
  </si>
  <si>
    <t xml:space="preserve">LAVH drapes attach to the patient with adhesive, which peels off easily, especially on larger patients, thereby exposing unsterile skin to an already sterile surgical area. </t>
  </si>
  <si>
    <t>SurgGen-0050-0000</t>
  </si>
  <si>
    <t>Pockets must be purchased separately and attached to LAVH drapes.</t>
  </si>
  <si>
    <t>SurgGen-0051-0000</t>
  </si>
  <si>
    <t>Surgical tools do not always fit smaller hands.</t>
  </si>
  <si>
    <t>SurgGen-0052-0000</t>
  </si>
  <si>
    <t>Robotic and DaVinci systems irritate surgeon's lower back.</t>
  </si>
  <si>
    <t>SurgLap-0053-0000</t>
  </si>
  <si>
    <t>Laparoscopic scopes become foggy during use causing the image to be unclear.</t>
  </si>
  <si>
    <t>SurgLap-0054-0000</t>
  </si>
  <si>
    <t>Multiple laparoscopic instruments are needed to provide image functionality, suction, and irrigation.</t>
  </si>
  <si>
    <t>SurgLap-0055-0000</t>
  </si>
  <si>
    <t>Laparascopic scope lenses can become obstructed by tissue and must be removed from their ports to clean, taking time.</t>
  </si>
  <si>
    <t>SurgLap-0056-0000</t>
  </si>
  <si>
    <t>Laparoscopic surgical instruments can lead to overuse injuries, especially tendonitis of the thumb, requiring physical therapy and braces to be worn by the surgeon.</t>
  </si>
  <si>
    <t>SurgLap-0057-0000</t>
  </si>
  <si>
    <t>Laparoscopic surgical instruments are not padded and put pressure on nerves of the hand, causing the surgeon pain.</t>
  </si>
  <si>
    <t>SurgGen-0058-0000</t>
  </si>
  <si>
    <t>Power morcellators work, however there is a high risk of spreading potentially cancerous tissue via morcellating action, which is life threatening.</t>
  </si>
  <si>
    <t>SurgLap-0059-0000</t>
  </si>
  <si>
    <t>Smoke accumulates in abdomen during laparoscopic procedures with cautery which the camera cannot see through.</t>
  </si>
  <si>
    <t>SurgOBGYN-0060-0000</t>
  </si>
  <si>
    <t>Surgery - OBGYN</t>
  </si>
  <si>
    <t>MIGS (Hysterectomies): it's difficult to identify the cuff on the uterine manipulator so that the surgeon can cut the tissue at the correct location.</t>
  </si>
  <si>
    <t>SurgOBGYN-0061-0000</t>
  </si>
  <si>
    <t>MIGS (Hysterectomies): smaller uteri can fit back through the vaginal opening, larger uteri must be removed through an incision in the naval which is more time consuming.</t>
  </si>
  <si>
    <t>Nursing-0062-0000</t>
  </si>
  <si>
    <t>Hoke, Emily</t>
  </si>
  <si>
    <t>Nursing - General</t>
  </si>
  <si>
    <t>Clinicians do not wipe central lines for the full 15 seconds before connecting the port with a syringe.</t>
  </si>
  <si>
    <t>MedGen-0063-0000</t>
  </si>
  <si>
    <t>Patients cannot always distinguish between a viral infection and a bacterial infection. (do i have a cold or an infection?)</t>
  </si>
  <si>
    <t>SurgOBGYN-0064-0000</t>
  </si>
  <si>
    <t>Ureters are difficult to locate and keep track of during laparscopic hysterectomies. If the ureter is damaged (usually due to poor visibility/identification) the contents from the kidney and bladder may leak into abdominal cavity. Must take additional time to repair ureter.</t>
  </si>
  <si>
    <t>SurgOBGYN-0065-0000</t>
  </si>
  <si>
    <t>Uterine arteries are difficult to locate and keep track of during laparscopic hysterectomies.</t>
  </si>
  <si>
    <t>SurgOBGYN-0066-0000</t>
  </si>
  <si>
    <t>Accidental injury to ureters during laparoscopic hysterectomies causes the contents from the kidney and bladder to leak into the abdominal cavity, requiring additional operation time to repair the ureter and clean the abdominal cavity.</t>
  </si>
  <si>
    <t>SurgOBGYN-0067-0000</t>
  </si>
  <si>
    <t>MIGS (hysterectomy), the top of the vagina is very difficult to visualize using current techniques (uterine manipulator, lap tools)</t>
  </si>
  <si>
    <t>SurgOBGYN-0068-0000</t>
  </si>
  <si>
    <t>MIGS (hysterectomy): Knowing how much tissue to remove is difficult using laparoscopic visualization. Separating the cervix from the vagina: sometimes either too much of the vagina is removed or not enough vagina (and cervical tissue) is removed. Not a common problem amongst high-volume surgeons (&gt;10 cases/yr, which is actually not a lot).</t>
  </si>
  <si>
    <t>SurgOBGYN-0069-0000</t>
  </si>
  <si>
    <t>MIGS (hysterectomy): closing the vagina with sutures is difficult and time consuming.</t>
  </si>
  <si>
    <t>SurgOBGYN-0070-0000</t>
  </si>
  <si>
    <t>Carey, Erin</t>
  </si>
  <si>
    <t>MIGS (hysterectomy): when extra ends of V-Loc barbed sutures are left after suturing the vagina, they can puncture the bowel and cause contents to leak into the abdomen, causing infection, sepsis.</t>
  </si>
  <si>
    <t>SurgOBGYN-0071-0000</t>
  </si>
  <si>
    <t xml:space="preserve">The first incision for laparascopic surgery may accidentally contact an important organ or vessel which must be immediately repaired and will cause the surgery to either be delayed or postponed. </t>
  </si>
  <si>
    <t>SurgOBGYN-0072-0000</t>
  </si>
  <si>
    <t>While inserting a second trocar, the trocar tip wouldn't penetrate through the last layer of internal tissue and had to be manually cut away from the trocar tip.</t>
  </si>
  <si>
    <t>SurgOBGYN-0073-0000</t>
  </si>
  <si>
    <t>Overimaging of benign cysts in OB-GYN due to poor identification of cyst nature</t>
  </si>
  <si>
    <t>SurgLap-0074-0000</t>
  </si>
  <si>
    <t>Surgeons had to switch sides during procedure. Scrub tech had to hold laparoscopic tools in place while surgeons moved around.</t>
  </si>
  <si>
    <t>SurgLap-0075-0000</t>
  </si>
  <si>
    <t>Difficulty determining if the Veress Needle (used for creating an incision where first trocar is placed in laparoscopic surgery) was in the correct depth.</t>
  </si>
  <si>
    <t>SurgLap-0076-0000</t>
  </si>
  <si>
    <t xml:space="preserve">The Hasson technique of entry is somewhat safer, however the incision is larger than other entry techniques for trocar/port insertion, resulting in a larger scar post surgery. 
</t>
  </si>
  <si>
    <t>SurgOBGYN-0077-0000</t>
  </si>
  <si>
    <t>MIGS (hysterectomy): an additional surgeon/clinician is needed to manually maneuver the uterus via a device inside of the uterus in order to view surrounding anatomy laparoscopically, remove uterus from conjoining tissue, and remove cervix from vagina.</t>
  </si>
  <si>
    <t>SurgOBGYN-0078-0000</t>
  </si>
  <si>
    <t>Covidien Endo Stitch suture device does not get a good enough "bite" of tissue during suturing of the vagina.</t>
  </si>
  <si>
    <t>SurgGen-0079-0000</t>
  </si>
  <si>
    <t>Monopolar cautery tools contain gaps in insulation which can burn the patient if the gaps contact metal instruments in contact with tissue.</t>
  </si>
  <si>
    <t>SurgGen-0080-0000</t>
  </si>
  <si>
    <t>There's no indication that enough or not enough monopolar cautery has been applied to a particular area. **see note</t>
  </si>
  <si>
    <t>SurgSICU-0081-0000</t>
  </si>
  <si>
    <t>Young, Kim</t>
  </si>
  <si>
    <t>Surgery - Intensive Care Unit</t>
  </si>
  <si>
    <t>The disinfecting protocol for administering drugs into central line catheters is not always exactly followed, sometimes leading to CLABSI. (see notes)</t>
  </si>
  <si>
    <t>SurgSICU-0082-0000</t>
  </si>
  <si>
    <t>IV tubing tugging at the insertion site.</t>
  </si>
  <si>
    <t>SurgSICU-0083-0000</t>
  </si>
  <si>
    <t>Insertion of a central line subclavianly can damage internal organs (i.e. lung puncture) if not done correctly.</t>
  </si>
  <si>
    <t>SurgSICU-0084-0000</t>
  </si>
  <si>
    <t>It's time consuming and repetitive to reposition SICU patients every 2 hours to prevent pressure induced sores (bed sores)</t>
  </si>
  <si>
    <t>SurgSICU-0085-0000</t>
  </si>
  <si>
    <t>Repositioning larger patients is difficult and requires additional clinicians.</t>
  </si>
  <si>
    <t>SurgSICU-0086-0000</t>
  </si>
  <si>
    <t>Unable to predict when a patient is about to develop a pressure sore.</t>
  </si>
  <si>
    <t>SurgSICU-0087-0000</t>
  </si>
  <si>
    <t>Current pressure reducing/repositioning beds are very heavy, expensive, and tedious to work with.</t>
  </si>
  <si>
    <t>SurgSICU-0088-0000</t>
  </si>
  <si>
    <t>Machines and monitors in patient's room are very disorganized</t>
  </si>
  <si>
    <t>SurgSICU-0089-0000</t>
  </si>
  <si>
    <t>Tubing and cords in patient's room are very disorganized</t>
  </si>
  <si>
    <t>SurgSICU-0090-0000</t>
  </si>
  <si>
    <t>Not enough room surrounding the bed for the clinician to comfortably give care</t>
  </si>
  <si>
    <t>SurgSICU-0091-0000</t>
  </si>
  <si>
    <t>Decrease the risk of contracting a hospital acquired UTI</t>
  </si>
  <si>
    <t>Gastroent-0094-0000</t>
  </si>
  <si>
    <t>Gangarosa, Lisa</t>
  </si>
  <si>
    <t>Current endoscopic tissue removal tools are time-consuming and often require multiple procedures to complete</t>
  </si>
  <si>
    <t>SurgBreast-0095-0000</t>
  </si>
  <si>
    <t>Gallagher, Kristalyn</t>
  </si>
  <si>
    <t>Surgery - Breast</t>
  </si>
  <si>
    <t>Savi scout clips for breast surgery cannot be seen with ultrasound, which is used to detect breast localization needles. Sometimes, clips and needles are used in the same case.</t>
  </si>
  <si>
    <t>SurgBreast-0096-0000</t>
  </si>
  <si>
    <t>Savi scout clip cannot be detected when the sensor is not perpendicular to it, thus possibly missing the clip and it's location.</t>
  </si>
  <si>
    <t>SurgBreast-0097-0000</t>
  </si>
  <si>
    <t>It is impossible to locate a Savi scout clip during surgery after it has come into contact with the Bovie electrocautery device.</t>
  </si>
  <si>
    <t>SurgBreast-0098-0000</t>
  </si>
  <si>
    <t>The cost of using the Savi scout is higher than the breast localization needle.</t>
  </si>
  <si>
    <t>SurgBreast-0099-0000</t>
  </si>
  <si>
    <t>Large lesions cannot be marked using only one localization needle or one clip.</t>
  </si>
  <si>
    <t>SurgBreast-0100-0000</t>
  </si>
  <si>
    <t>Surgeries are delayed when breast localization needles must be replaced the morning of surgery.</t>
  </si>
  <si>
    <t>SurgBreast-0101-0000</t>
  </si>
  <si>
    <t>The "red tape" involved with radioactive seed locators for breast surgery prevents surgeons from using the locators.</t>
  </si>
  <si>
    <t>SurgBreast-0102-0000</t>
  </si>
  <si>
    <t>Removal of breast lesions causes dimples in the breast which decrease patient satisfaction. *see note</t>
  </si>
  <si>
    <t>SurgBreast-0103-0000</t>
  </si>
  <si>
    <t>Patients that have reconstructive surgery due to the removal of large lesions have 3 months longer of complete recovery time. *see note</t>
  </si>
  <si>
    <t>SurgBreast-0104-0000</t>
  </si>
  <si>
    <t>The Savi Scout locater cannot be used in patients whose areas of concern are located near implants.</t>
  </si>
  <si>
    <t>Hospt-0105-0000</t>
  </si>
  <si>
    <t>Kant, Andy</t>
  </si>
  <si>
    <t>--Select Source--</t>
  </si>
  <si>
    <t>Risk of visitors and patients tripping on equipment cords/leads.</t>
  </si>
  <si>
    <t>Hospt-0106-0000</t>
  </si>
  <si>
    <t>van Ooyen, Ben</t>
  </si>
  <si>
    <t>Observed during Group Session</t>
  </si>
  <si>
    <t>Doctors are not always notified when new products are added.</t>
  </si>
  <si>
    <t>Hospt-0107-0000</t>
  </si>
  <si>
    <t>The tools that doctors need for special situations do not exist in hospital.</t>
  </si>
  <si>
    <t>SurgGastro-0108-0000</t>
  </si>
  <si>
    <t>Surgery - Gastrointestinal Surgery</t>
  </si>
  <si>
    <t>GI aspiration needle with suction, 15G, needs to be disposable</t>
  </si>
  <si>
    <t>Hospt-0109-0000</t>
  </si>
  <si>
    <t>The cost of sterilization is too high.</t>
  </si>
  <si>
    <t>SurgPediat-0110-0000</t>
  </si>
  <si>
    <t>Surgery - Pediatric</t>
  </si>
  <si>
    <t>Feeding tubes were used as urinary catheters in peds, but the connector didn't fit to the urine collection bag</t>
  </si>
  <si>
    <t>Hospt-0111-0000</t>
  </si>
  <si>
    <t>Request for monopolar cautery</t>
  </si>
  <si>
    <t>Hospt-0112-0000</t>
  </si>
  <si>
    <t>Surgeons do not remember how many devices they use/week, leading to over/under purchasing of new products. 
*mentioned in SVAC meeting and by Dr. Rose on 01/23/2019 (one day later)</t>
  </si>
  <si>
    <t>Hospt-0113-0000</t>
  </si>
  <si>
    <t>Products used by clinicians are not always documented</t>
  </si>
  <si>
    <t>Hospt-0114-0000</t>
  </si>
  <si>
    <t>Products used by clinicians are sometimes returned to shelves other than where they came from, leading to confusion and loss of product.</t>
  </si>
  <si>
    <t>SurgOtolaryngy-0115-0000</t>
  </si>
  <si>
    <t>Pre-Sinus surgery: flexible bronchoscopy had to keep connecting and disconnecting small flush syringes to break up secretions.</t>
  </si>
  <si>
    <t>SurgOtolaryngy-0116-0000</t>
  </si>
  <si>
    <t>Mayo table (instrument tray) wiggles, mouth retractor/opener is clipped on Mayo table, thus whole head moves.</t>
  </si>
  <si>
    <t>SurgOtolaryngy-0117-0000</t>
  </si>
  <si>
    <t>Patient's shoulders fell during surgery and had to be repositioned with towel.</t>
  </si>
  <si>
    <t>SurgOtolaryngy-0118-0000</t>
  </si>
  <si>
    <t>Instrument tray had to be repositioned during surgery which caused the mouth retractor to have to be adjusted again.</t>
  </si>
  <si>
    <t>SurgOtolaryngy-0119-0000</t>
  </si>
  <si>
    <t>Changing the suction power for the suction bovie takes additional time.</t>
  </si>
  <si>
    <t>SurgOtolaryngy-0120-0000</t>
  </si>
  <si>
    <t>Irrigation while pinching the nostrils and suction cannot be performed at the same time by a single surgeon.</t>
  </si>
  <si>
    <t>SurgOtolaryngy-0121-0000</t>
  </si>
  <si>
    <t xml:space="preserve">Long hair gets in the way of care. </t>
  </si>
  <si>
    <t>SurgOtolaryngy-0122-0000</t>
  </si>
  <si>
    <t>Absorbent towels do not fit around the patient's face.</t>
  </si>
  <si>
    <t>SurgOtolaryngy-0123-0000</t>
  </si>
  <si>
    <t>Long nasal hair obstructs sinus surgery and septoplasty</t>
  </si>
  <si>
    <t>SurgOtolaryngy-0124-0000</t>
  </si>
  <si>
    <t>The lighted scope had to be manually held in place during the entire procedure.</t>
  </si>
  <si>
    <t>SurgOtolaryngy-0125-0000</t>
  </si>
  <si>
    <t>There is no single tissue shaver that can fit in straight and curved areas of the sinuses</t>
  </si>
  <si>
    <t>SurgOtolaryngy-0126-0000</t>
  </si>
  <si>
    <t>The Olympus Diego Elite microdebrider stopped working, and a switch to a new computer and debrider also proved fruitless.</t>
  </si>
  <si>
    <t>SurgOtolaryngy-0127-0000</t>
  </si>
  <si>
    <t>The biter jaws would routinely get clogged by bone and tissue</t>
  </si>
  <si>
    <t>SurgOtolaryngy-0128-0000</t>
  </si>
  <si>
    <t>The BrainLab wasn't as calibrated as originally thought.</t>
  </si>
  <si>
    <t>SurgOtolaryngy-0129-0000</t>
  </si>
  <si>
    <t>Suction sleeves (Endoscrub by Medtronic, Instaclear by Olympus) work but they add a millimeter or so of material to each side of the tool, which restricts room in peds patients.</t>
  </si>
  <si>
    <t>SurgOtolaryngy-0130-0000</t>
  </si>
  <si>
    <t>The current suction head was either too big or too small.</t>
  </si>
  <si>
    <t>SurgOtolaryngy-0131-0000</t>
  </si>
  <si>
    <t>septal stapler is too big for pediatric patients</t>
  </si>
  <si>
    <t>SurgOtolaryngy-0132-0000</t>
  </si>
  <si>
    <t>Turbinates were stabbed with suturing needle while they were being sutured after endoscopic septoplasty (deviated septum).</t>
  </si>
  <si>
    <t>SurgOtolaryngy-0133-0000</t>
  </si>
  <si>
    <t>Equipment failures</t>
  </si>
  <si>
    <t>SurgOtolaryngy-0134-0000</t>
  </si>
  <si>
    <t>Surgeons have a difficult time keeping track of what is in stock. (Couldn't find the right Medtronic microdebrider blade)</t>
  </si>
  <si>
    <t>SurgOtolaryngy-0135-0000</t>
  </si>
  <si>
    <t>Difficult to determine if any damage to the orbital wall occurred during sinus surgery.</t>
  </si>
  <si>
    <t>SurgOtolaryngy-0136-0000</t>
  </si>
  <si>
    <t>Ablating turbinates and suctioning smoke cannot be performed by the same person at the same time.</t>
  </si>
  <si>
    <t>SurgOtolaryngy-0137-0000</t>
  </si>
  <si>
    <t>Irrigation waste is difficult to control while irrigating after sinus surgery</t>
  </si>
  <si>
    <t>Hospt-0138-0000</t>
  </si>
  <si>
    <t>Lewis, Carol</t>
  </si>
  <si>
    <t>Hand washing compliance issue</t>
  </si>
  <si>
    <t>Gastroent-0142-0000</t>
  </si>
  <si>
    <t>The chicken bone seen via endoscopy was actually not a chicken bone, but a piece of esophageal tissue that looked exactly like a chicken bone.</t>
  </si>
  <si>
    <t>SurgOBGYN-0092-0000</t>
  </si>
  <si>
    <t>Schiff, Lauren</t>
  </si>
  <si>
    <t>Surgeons cannot directly point to regions on the monitor (camera feed) because their hands are occupied with the laparoscopic tools.</t>
  </si>
  <si>
    <t>SurgOBGYN-0139-0000</t>
  </si>
  <si>
    <t>During ovarian cyst removal, cyst wall tissue strongly adhered to ovary is a problem.</t>
  </si>
  <si>
    <t>SurgOBGYN-0140-0000</t>
  </si>
  <si>
    <t>During ovarian cyst removal, if the cyst is punctured determining between cyst wall and ovary is very difficult</t>
  </si>
  <si>
    <t>SurgOBGYN-0141-0000</t>
  </si>
  <si>
    <t>For patients undergoing laparoscopic surgeries in rural settings that are at high risk for adhesions, there's a risk that the surgeon will not be able to perform surgery if adhesions exist that are undetected prior to surgery. An adhesion is the unwanted formation of a tissue connection between one or more organs in the abdominal cavity.</t>
  </si>
  <si>
    <t>SurgOBGYN-0150-0000</t>
  </si>
  <si>
    <t>A way to identify and assess thermal damage to an organ that a surgeon cannot see. Thermal injuries worsen over time (days &amp; weeks) if they are not immediately identified and corrected/treated. "A full-thickness [bowel] perforation may lead to sepsis and multiple organ failure and eventually to death" [van der Voort]. A laparotomy is required to find the damaged organ and repair it.</t>
  </si>
  <si>
    <t>SurgOBGYN-0151-0000</t>
  </si>
  <si>
    <t>The extent of adhesive disease in the lower abdomen cannot be accurately assessed until the surgeon gains internal access to the pelvis.</t>
  </si>
  <si>
    <t>SurgOBGYN-0152-0000</t>
  </si>
  <si>
    <t>The cost of caring for women with pelvic pain is extremely high.</t>
  </si>
  <si>
    <t>SurgOBGYN-0153-0000</t>
  </si>
  <si>
    <t>Some hemostasis agents cause scarring/adhesions.</t>
  </si>
  <si>
    <t>SurgOBGYN-0154-0000</t>
  </si>
  <si>
    <t>Uterine balloon stent by Cook doesn't have an entry mechanism.</t>
  </si>
  <si>
    <t>SurgOBGYN-0155-0000</t>
  </si>
  <si>
    <t>Diagnosing endometriosis non-invasively.</t>
  </si>
  <si>
    <t>SurgOBGYN-0156-0000</t>
  </si>
  <si>
    <t>Minimizing pain from pelvic floor musculature dysfunction.</t>
  </si>
  <si>
    <t>SurgOBGYN-0157-0000</t>
  </si>
  <si>
    <t>A way to determine how much muscle tone in/around vagina and vaginal tube tone, contratability of muscles.</t>
  </si>
  <si>
    <t>SurgOBGYN-0158-0000</t>
  </si>
  <si>
    <t>A way to assess the pelvic floor.</t>
  </si>
  <si>
    <t>SurgOBGYN-0159-0000</t>
  </si>
  <si>
    <t>Obese patients develop bacterial growths in "dead spaces" between layers of fat.</t>
  </si>
  <si>
    <t>SurgOBGYN-0160-0000</t>
  </si>
  <si>
    <t>Pediatricians do not always make referrals for children that experience dysmenorrhea (painful periods). Mothers with endometriosis usually end up taking their child (if they have symptoms of endo) directly to specialist.</t>
  </si>
  <si>
    <t>SurgOBGYN-0161-0000</t>
  </si>
  <si>
    <t>Improving tactle sensations in simulations so surgeons can feel what it's like to grab tissue.</t>
  </si>
  <si>
    <t>Nursing-0163-0000</t>
  </si>
  <si>
    <t>Nursing-0164-0000</t>
  </si>
  <si>
    <t>Nursing-0165-0000</t>
  </si>
  <si>
    <t>Orignal Solution Pitched:CHG dressings – easy removal, no pain, and keeps lines in place</t>
  </si>
  <si>
    <t>Nursing-0166-0000</t>
  </si>
  <si>
    <t xml:space="preserve">Orignal Solution Pitched:Detect how long a patient has been in one position – ideal if visual cue was outside the room to let staff know  </t>
  </si>
  <si>
    <t>Nursing-0167-0000</t>
  </si>
  <si>
    <t>Original Solution Pitched:IV tubing that auto changes color when needs to be changed (96 hrs) – or a label/tag that changes color</t>
  </si>
  <si>
    <t>Nursing-0168-0000</t>
  </si>
  <si>
    <t>Original Solution Pitched:Device to keep NG tube “floating"(possibly modeled after the expanding foam NG tube)</t>
  </si>
  <si>
    <t>Nursing-0169-0000</t>
  </si>
  <si>
    <t>Original Solution Pitched: Device to keep  O2 nasal cannula "floating"(possibly modeled after the expanding foam NG tube)</t>
  </si>
  <si>
    <t>Nursing-0170-0000</t>
  </si>
  <si>
    <t>Original Solution Pitched: Device to use in place of O2 nasal cannula – no ears needed! Or better/softer tubing</t>
  </si>
  <si>
    <t>Nursing-0171-0000</t>
  </si>
  <si>
    <t>Original Solution Pitched: Keep a trach in place with the need for suturing – phalange piece (because it’s tough to clean) – or make the phalange piece clear. Hard plastic oval under trach, sutured to skin, sits on collar bone. To address pressure injuries.</t>
  </si>
  <si>
    <t>Nursing-0172-0000</t>
  </si>
  <si>
    <t>Original Solution Pitched: Some screen outside the room/inside the door that you could interact with – voice activated – plan, goals, fall precautions, labs sent, labs ready, MRN – maybe apps? A replacement for the whiteboard, but feeds from Epic.</t>
  </si>
  <si>
    <t>Nursing-0173-0000</t>
  </si>
  <si>
    <t>Original Solution Pitched: Some way to document for you when care is given – 2nd best would be to dictate as you do an assessment (voice activated documentation)</t>
  </si>
  <si>
    <t>Nursing-0174-0000</t>
  </si>
  <si>
    <t>Original Solution Pitched: A way to know that the line is in the right place (central line, NG tubes) – perhaps the color changes (based on pH or O2)?</t>
  </si>
  <si>
    <t>Nursing-0175-0000</t>
  </si>
  <si>
    <t>Original Solution Pitched: Some way to swab a line internally to see if infected or not – prevents multiple line changes</t>
  </si>
  <si>
    <t>Nursing-0176-0000</t>
  </si>
  <si>
    <t>Original Solution Pitched: Non-restraint device when patient is on toilet</t>
  </si>
  <si>
    <t>Nursing-0177-0000</t>
  </si>
  <si>
    <t>Original Solution Pitched: Alarm that could attach to patient while on toilet</t>
  </si>
  <si>
    <t>Nursing-0178-0000</t>
  </si>
  <si>
    <t>Original Solution Pitched: Device on bed, pressure maps patient to let us know where pressure builds up, possibly alarms when pressure too high in one area</t>
  </si>
  <si>
    <t>Nursing-0179-0000</t>
  </si>
  <si>
    <t>Original Solution Pitched: Long term Foley patients – could Foley have multiple sheaths (to avoid multiple insertions).</t>
  </si>
  <si>
    <t>Nursing-0180-0000</t>
  </si>
  <si>
    <t>Original Solution Pitched: UV cleaning process –  (?? Need more detail – maybe an electronic way to know UV machine has been there)</t>
  </si>
  <si>
    <t>Nursing-0181-0000</t>
  </si>
  <si>
    <t>Original Solution Pitched: Falls precautions (“call don’t fall”) on the ceiling – something that patient can see while lying supine.</t>
  </si>
  <si>
    <t>Nursing-0182-0000</t>
  </si>
  <si>
    <t>Original Solution Pitched: Lasers that detect patient getting out of a “safe zone”’ in bed</t>
  </si>
  <si>
    <t>Nursing-0183-0000</t>
  </si>
  <si>
    <t>Auto label for any IV tubing (date, expiration, initials)</t>
  </si>
  <si>
    <t>Nursing-0184-0000</t>
  </si>
  <si>
    <t>Alarm to know that a patient is not wearing SCDs (when a patient removes them)</t>
  </si>
  <si>
    <t>Nursing-0185-0000</t>
  </si>
  <si>
    <t>Thin layer of gel-like pressure relieving barrier/pad for either body parts or the whole bed</t>
  </si>
  <si>
    <t>Nursing-0186-0000</t>
  </si>
  <si>
    <t>Culture bottles and ABG – change colors when enough sample is in bottle/vial</t>
  </si>
  <si>
    <t>Nursing-0187-0000</t>
  </si>
  <si>
    <t>Central line insertion: materials/sizes and scan tubing and steps/process would be called out</t>
  </si>
  <si>
    <t>Nursing-0188-0000</t>
  </si>
  <si>
    <t>Central line – if sterility broken, something happens to alert</t>
  </si>
  <si>
    <t>Gastroent-0143-0000</t>
  </si>
  <si>
    <t>Risk of perforation of GI tract when tools are fed down endoscope further past the end of the scope.</t>
  </si>
  <si>
    <t>Gastroent-0144-0000</t>
  </si>
  <si>
    <t>GI auxillary tools (grabbers, nets) require more than one person to operate.</t>
  </si>
  <si>
    <t>Gastroent-0145-0000</t>
  </si>
  <si>
    <t>Foreign object got stuck in bite block during extraction with endoscope.</t>
  </si>
  <si>
    <t>Gastroent-0146-0000</t>
  </si>
  <si>
    <t>Esophageal spasms (peristalsis) occur while trying to remove objects from stomach using endoscopy.</t>
  </si>
  <si>
    <t>Gastroent-0147-0000</t>
  </si>
  <si>
    <t>Foreign object could not fit back through upper esophageal sphincter during attempted object removal via endoscopy.</t>
  </si>
  <si>
    <t>Gastroent-0148-0000</t>
  </si>
  <si>
    <t>Drug packets cannot be removed endoscopically due to risk of perforation. They must be removed surgically instead.</t>
  </si>
  <si>
    <t>Gastroent-0149-0000</t>
  </si>
  <si>
    <t>Unable to identify multiple foreign objects in a patient's stomach during endoscopic removal of foreign objects. *see notes</t>
  </si>
  <si>
    <t>SurgGastro-0162-0000</t>
  </si>
  <si>
    <t>SurgBurnCt-0189-0000</t>
  </si>
  <si>
    <t>Wiley, Nicholas</t>
  </si>
  <si>
    <t>Surgery - Burn Center</t>
  </si>
  <si>
    <t>Burn wounds need oxygen to heal. Hyperbaric oxygen therapy would be a great therapy because it would target O2 directly to the wound site, but moving patients into the chamber is too risky and is not done (unless the patient's risks of not going into the chamber, e.g. carbon monixide poisoning, outweighs the risk of moving them into it).</t>
  </si>
  <si>
    <t>Physmedreh-0190-0000</t>
  </si>
  <si>
    <t>Prochazka, Mark</t>
  </si>
  <si>
    <t>Physical Medicine and Rehabilitation - General</t>
  </si>
  <si>
    <t xml:space="preserve">Halo (Gravity) Traction device </t>
  </si>
  <si>
    <t>Physmedreh-0191-0000</t>
  </si>
  <si>
    <t>Cast Fitment Process. Thermoplastic cast has minutes to mold after being heated, takes lots of exp/skill to correctly fit.</t>
  </si>
  <si>
    <t>Neurosrgry-0192-0000</t>
  </si>
  <si>
    <t>Bhowmick, Deb</t>
  </si>
  <si>
    <t>Neurosurgery - General</t>
  </si>
  <si>
    <t xml:space="preserve">Several cervical spine fixation systems require surgeries to be performed from the posterior of the patient. Infection rate from surgical instrumentation when surgery is conducted from posterior of patient is significantly higher than the anterior of the patient. </t>
  </si>
  <si>
    <t>Neurosrgry-0193-0000</t>
  </si>
  <si>
    <t xml:space="preserve">Patients who are unconscious are not able to perform the cervical extension/flexion movements d </t>
  </si>
  <si>
    <t>Neurosrgry-0194-0000</t>
  </si>
  <si>
    <t>Limitation in surgery from anterior approach for spinal fixation instrumentation. Adhesions/scarring after initial procedure makes any subsequent procedure for removal/adjustment techincally difficult.</t>
  </si>
  <si>
    <t>SurgOncol-0195-0000</t>
  </si>
  <si>
    <t>Tolley, Robyn</t>
  </si>
  <si>
    <t>Surgery - Surgical Oncology</t>
  </si>
  <si>
    <t>Store room on 7NSH was out of 16 fr NG tubes for 5-6 weeks per Robyn. Providers instead used 18 fr. Suspect that source was central supply</t>
  </si>
  <si>
    <t>SurgOncol-0196-0000</t>
  </si>
  <si>
    <t>Unattended patients showering on 7NSH that are seated in the "shower chair" frequently fall (their body goes to a surface that they did not intend to go) and are injured as a result.</t>
  </si>
  <si>
    <t>SurgOncol-0197-0000</t>
  </si>
  <si>
    <t>When patients fall using the bathroom (toilet or otherwise) may be unable to reach the call bell.</t>
  </si>
  <si>
    <t>SurgOncol-0198-0000</t>
  </si>
  <si>
    <t>Patient falls because their physical capability was not known prior to staff attempting to ambulate them.</t>
  </si>
  <si>
    <t>SurgOncol-0199-0000</t>
  </si>
  <si>
    <t>Nurses may be asked to convert a JP drain into a flush drain when there is an unexpected infection in a surgical site where the drain is located. This can lead to unexpected exposure event to drain contents, ineffective flushing (which can result in an additional CT scan + additional treatment)</t>
  </si>
  <si>
    <t>SurgOncol-0200-0000</t>
  </si>
  <si>
    <t xml:space="preserve">Gastric contents may infiltrate the air lumen of the NG tube and cause a blockage that prevents the ability to flush the tube and deliver medication. </t>
  </si>
  <si>
    <t>SurgOncol-0201-0000</t>
  </si>
  <si>
    <t>A patient with a non-sutured NG tube develops a pressure injury in the nose or on the face.</t>
  </si>
  <si>
    <t>SurgOncol-0202-0000</t>
  </si>
  <si>
    <t>A patient with a trach tube develops a pressure injury on the inferior portion of the collar where the trach makes contact with the skin.</t>
  </si>
  <si>
    <t>SurgOncol-0203-0000</t>
  </si>
  <si>
    <t>A patient where a circumferential collar is contraindicated loses their airway because they cough</t>
  </si>
  <si>
    <t>SurgOncol-0204-0000</t>
  </si>
  <si>
    <t>Pace, Brien</t>
  </si>
  <si>
    <t>Patient decompensates because their trach tube is placed in a false pathway</t>
  </si>
  <si>
    <t>Physmedreh-0205-0000</t>
  </si>
  <si>
    <t>Baten, Evwell</t>
  </si>
  <si>
    <t>Patient without control fo shoulder undergoing rehabilitation was at risk of shoulder dislocation. OTA was required to hold arm in place.</t>
  </si>
  <si>
    <t>Physmedreh-0206-0000</t>
  </si>
  <si>
    <t>Patients undergoing rehabilitaiton for CVA benefit most when the visual feedback they recieve from moving their extremity; however, OTA is limited in their ability to mask their presence when supporting pt with tasks</t>
  </si>
  <si>
    <t>Physmedreh-0207-0000</t>
  </si>
  <si>
    <t>Schaal-Wilson, Rachel</t>
  </si>
  <si>
    <t>Pts requiring custom wheelchairs may wait 2 to 3 months until they can be safely discharged</t>
  </si>
  <si>
    <t>Physmedreh-0208-0000</t>
  </si>
  <si>
    <t>Physical Therapist prefer not to use harness or lifting device becuase it ties up too many resources</t>
  </si>
  <si>
    <t>Physmedreh-0209-0000</t>
  </si>
  <si>
    <t>Pts that require a ramp to access their home are not discharged until a ramp is installed. If ramps are not available, pts are kept in patient floor.</t>
  </si>
  <si>
    <t>Physmedreh-0210-0000</t>
  </si>
  <si>
    <t>Bariatric pts cannot do edge of bed mobility therapy becuase bed is too high and pt feet cannot contact the ground</t>
  </si>
  <si>
    <t>Physmedreh-0211-0000</t>
  </si>
  <si>
    <t>Pts with cognitive deficits who would otherwise benefit from PT/OT have very limited access to PT/OT therapy because the therapy is conditional on executive function and being able to follow instructions</t>
  </si>
  <si>
    <t>Physmedreh-0212-0000</t>
  </si>
  <si>
    <t>Insurance does not cover all assistive devices (despite the benefit or added functionality they might provide). Consequently, PT/OT only attempts to use assistive devices that are accessible to the patient</t>
  </si>
  <si>
    <t>Physmedreh-0213-0000</t>
  </si>
  <si>
    <t>Pts with SCIs may not be able to tolerate sitting up completely, but would benefit from OT/PT therapy that helps pt bear weight. PT/OT does not have adequate time to take multiple blood pressures to accurately access correct tolerance for the pt and must be conservative.</t>
  </si>
  <si>
    <t>Physmedreh-0214-0000</t>
  </si>
  <si>
    <t>Long, Giselle</t>
  </si>
  <si>
    <t>Pt socks do not always fit well and fall. May be slip risk?</t>
  </si>
  <si>
    <t>Physmedreh-0215-0000</t>
  </si>
  <si>
    <t>Abbukhary, Syed</t>
  </si>
  <si>
    <t>Pts that require life sustaining lines (e.g. oxygen, feeding tube, ventilator, etc) do not recieve optimal PT/OT because PT spends plurality of session managing lines</t>
  </si>
  <si>
    <t>Physmedreh-0216-0000</t>
  </si>
  <si>
    <t>Prenshaw, Carley</t>
  </si>
  <si>
    <t>Pts requiring modified barium swallow study get underdiagnosed/misdiagnosed(???) because audio is not captured and SLP</t>
  </si>
  <si>
    <t>Physmedreh-0217-0000</t>
  </si>
  <si>
    <t>Pts that require swallow studies are at risk for aspiration when undergoing a swallow study procedure</t>
  </si>
  <si>
    <t>Physmedreh-0218-0000</t>
  </si>
  <si>
    <t>Warmund, Skyler</t>
  </si>
  <si>
    <t>Pts that require diapers for incontinence have dificultty using slide boards</t>
  </si>
  <si>
    <t>Physmedreh-0219-0000</t>
  </si>
  <si>
    <t>Davis, Kat</t>
  </si>
  <si>
    <t>Pts requiring splints cannot wear them in any setting where the splint will be warmed and deform plastically (showers, hot cars)</t>
  </si>
  <si>
    <t>HVVIR-0220-0000</t>
  </si>
  <si>
    <t>Stewart, Jessica</t>
  </si>
  <si>
    <t>Heart and Vascular Care - Vascular Interventional Radiology</t>
  </si>
  <si>
    <t>Geniculate artery embolization (GAE) new procedure being pioneered for osteoarthritis, is an extremely technically difficult procedure (ie navigating through vasculature to get to the target artery is arduous)</t>
  </si>
  <si>
    <t>HVVIR-0221-0000</t>
  </si>
  <si>
    <t>Prostate artery embolization (PAE) is another relatively new IR procedure being done at UNC. Again, similar to GAE (described above), this is a technically difficult procedure, compounded by a number of important adjacent structures (nerves for sexual function and bladder control).</t>
  </si>
  <si>
    <t>368|369|370</t>
  </si>
  <si>
    <t>knabil@email.unc.edu</t>
  </si>
  <si>
    <t>Hospt-0367-0000</t>
  </si>
  <si>
    <t>Lampman, Rob</t>
  </si>
  <si>
    <t>verify the existence of an active bleed in the stomach and esophagus</t>
  </si>
  <si>
    <t>patients with recent episodes of hematemesis and/or melena</t>
  </si>
  <si>
    <t>Hospital ERs</t>
  </si>
  <si>
    <t>eliminates or reduces unnecessary EGD orders</t>
  </si>
  <si>
    <t>A way to verify the existence of an active bleed in the stomach and esophagus in patients with recent episodes of hematemesis and/or melena at Hospital ERs that eliminates or reduces unnecessary EGD orders</t>
  </si>
  <si>
    <t>Hospt-0367-0368</t>
  </si>
  <si>
    <t>rapidly (&lt; 2hrs) identify active bleeding in the stomach, esophagus or duodenum</t>
  </si>
  <si>
    <t>patients with recent episodes of gastrointestinal hemorrhaging</t>
  </si>
  <si>
    <t>the Emergency Department</t>
  </si>
  <si>
    <t>reduces frequency of unnecessary EGD orders</t>
  </si>
  <si>
    <t>A way to rapidly (&lt; 2hrs) identify active bleeding in the stomach, esophagus or duodenum in patients with recent episodes of gastrointestinal hemorrhaging at the Emergency Department that reduces frequency of unnecessary EGD orders</t>
  </si>
  <si>
    <t>Hospt-0367-0369</t>
  </si>
  <si>
    <t>identify patients that do not require hemostabilizing endoscopic interventions</t>
  </si>
  <si>
    <t>reduces noninterventional EGDs</t>
  </si>
  <si>
    <t>A way to identify patients that do not require hemostabilizing endoscopic interventions in patients with recent episodes of gastrointestinal hemorrhaging at the Emergency Department that reduces noninterventional EGDs</t>
  </si>
  <si>
    <t>Hospt-0367-0370</t>
  </si>
  <si>
    <t>identify patients that clinically benefit from urgent/emergent hemostabilizing endoscopic interventions</t>
  </si>
  <si>
    <t>hemodynamically stable patients with recent episodes of gastrointestinal hemorrhaging</t>
  </si>
  <si>
    <t>A way to identify patients that clinically benefit from urgent/emergent hemostabilizing endoscopic interventions in hemodynamically stable patients with recent episodes of gastrointestinal hemorrhaging at the Emergency Department that reduces noninterventional EGDs</t>
  </si>
  <si>
    <t>OBGYNMIGS-0222-0000</t>
  </si>
  <si>
    <t>Obstetrics and Gynecology - Minimally Invasive Gynecological Surgery</t>
  </si>
  <si>
    <t>Group Session</t>
  </si>
  <si>
    <t>lack of “buy in"</t>
  </si>
  <si>
    <t>any number of patients</t>
  </si>
  <si>
    <t>A way to lack of “buy in" in any number of patients</t>
  </si>
  <si>
    <t>OBGYNMIGS-0223-0000</t>
  </si>
  <si>
    <t>dyspareunia</t>
  </si>
  <si>
    <t>women with high tone pelvic floor</t>
  </si>
  <si>
    <t>A way to dyspareunia in women with high tone pelvic floor</t>
  </si>
  <si>
    <t>OBGYNMIGS-0224-0000</t>
  </si>
  <si>
    <t>pain flare</t>
  </si>
  <si>
    <t>patients with chronic pelvic pain</t>
  </si>
  <si>
    <t>A way to pain flare in patients with chronic pelvic pain</t>
  </si>
  <si>
    <t>OBGYNMIGS-0225-0000</t>
  </si>
  <si>
    <t>ovarian cyst seen on ultrasound in the ED</t>
  </si>
  <si>
    <t>chronic pelvic pain population</t>
  </si>
  <si>
    <t>A way to ovarian cyst seen on ultrasound in the ED in chronic pelvic pain population</t>
  </si>
  <si>
    <t>OBGYNMIGS-0226-0000</t>
  </si>
  <si>
    <t>hx of an incorrect dx of “probable endometriosis”</t>
  </si>
  <si>
    <t>referred patient</t>
  </si>
  <si>
    <t>A way to hx of an incorrect dx of “probable endometriosis” in referred patient</t>
  </si>
  <si>
    <t>OBGYNMIGS-0227-0000</t>
  </si>
  <si>
    <t>interpersonal violence</t>
  </si>
  <si>
    <t>transgender, LGBTQ populations</t>
  </si>
  <si>
    <t>A way to interpersonal violence in transgender, LGBTQ populations</t>
  </si>
  <si>
    <t>OBGYNMIGS-0228-0000</t>
  </si>
  <si>
    <t>suicidal ideation</t>
  </si>
  <si>
    <t>A way to suicidal ideation in chronic pelvic pain population</t>
  </si>
  <si>
    <t>OBGYNMIGS-0229-0000</t>
  </si>
  <si>
    <t>recurrent vaginal infections (BN/yeast)</t>
  </si>
  <si>
    <t>women</t>
  </si>
  <si>
    <t>A way to recurrent vaginal infections (BN/yeast) in women</t>
  </si>
  <si>
    <t>OBGYNMIGS-0230-0000</t>
  </si>
  <si>
    <t>natural lubrication</t>
  </si>
  <si>
    <t>patients with low libido/arousal difficulties before intercourse</t>
  </si>
  <si>
    <t>A way to natural lubrication in patients with low libido/arousal difficulties before intercourse</t>
  </si>
  <si>
    <t>OBGYNMIGS-0231-0000</t>
  </si>
  <si>
    <t>improve non-hormonal vaginal lubrication</t>
  </si>
  <si>
    <t>women with genital atrophy</t>
  </si>
  <si>
    <t>A way to improve non-hormonal vaginal lubrication in women with genital atrophy</t>
  </si>
  <si>
    <t>OBGYNMIGS-0232-0000</t>
  </si>
  <si>
    <t>pain with deep penetration during intercourse</t>
  </si>
  <si>
    <t>A way to pain with deep penetration during intercourse in women</t>
  </si>
  <si>
    <t>OBGYNMIGS-0233-0000</t>
  </si>
  <si>
    <t>genital atrophy</t>
  </si>
  <si>
    <t>postmenopausal women</t>
  </si>
  <si>
    <t>A way to genital atrophy in postmenopausal women</t>
  </si>
  <si>
    <t>OBGYNMIGS-0234-0000</t>
  </si>
  <si>
    <t>mychart messages</t>
  </si>
  <si>
    <t>patients who have pelvic pain and have many questions</t>
  </si>
  <si>
    <t>A way to mychart messages in patients who have pelvic pain and have many questions</t>
  </si>
  <si>
    <t>OBGYNMIGS-0235-0000</t>
  </si>
  <si>
    <t>late patient in (new appt) that patient gets seen and makes clinic run late, sets other patients behind</t>
  </si>
  <si>
    <t>OBGYNMIGS-0236-0000</t>
  </si>
  <si>
    <t>charity care status</t>
  </si>
  <si>
    <t xml:space="preserve">not visible in EPIC easily in MIGS </t>
  </si>
  <si>
    <t xml:space="preserve">A way to charity care status in not visible in EPIC easily in MIGS </t>
  </si>
  <si>
    <t>OBGYNMIGS-0237-0000</t>
  </si>
  <si>
    <t>patients that don’t know when they’re “done” with their appointment</t>
  </si>
  <si>
    <t>the clinic population</t>
  </si>
  <si>
    <t>A way to patients that don’t know when they’re “done” with their appointment in the clinic population</t>
  </si>
  <si>
    <t>OBGYNMIGS-0238-0000</t>
  </si>
  <si>
    <t>front desk allowing late patient in without asking provider that gives patient consequence without reflecting poorly on provider</t>
  </si>
  <si>
    <t>HVVIR-0239-0000</t>
  </si>
  <si>
    <t>restore venous competence</t>
  </si>
  <si>
    <t>patients with chronic post thrombotic syndrome/venous insufficiency</t>
  </si>
  <si>
    <t>A way to restore venous competence in patients with chronic post thrombotic syndrome/venous insufficiency</t>
  </si>
  <si>
    <t>HVVIR-0240-0000</t>
  </si>
  <si>
    <t>precent TIPS malfunction/stenosis</t>
  </si>
  <si>
    <t>patients with portal hypertension</t>
  </si>
  <si>
    <t>A way to precent TIPS malfunction/stenosis in patients with portal hypertension</t>
  </si>
  <si>
    <t>HVVIR-0241-0000</t>
  </si>
  <si>
    <t>decrease GJ tube colonization</t>
  </si>
  <si>
    <t>patients requiring frequent exchanges</t>
  </si>
  <si>
    <t>A way to decrease GJ tube colonization in patients requiring frequent exchanges</t>
  </si>
  <si>
    <t>HVVIR-0242-0000</t>
  </si>
  <si>
    <t>make transjugular liver biopsies more user friendly for a single operator</t>
  </si>
  <si>
    <t>HVVIR-0243-0000</t>
  </si>
  <si>
    <t>keep wires organized, ___ and separated during procedures</t>
  </si>
  <si>
    <t>HVVIR-0244-0000</t>
  </si>
  <si>
    <t>reduce transport times</t>
  </si>
  <si>
    <t>patients with a condition that requires an emergent procedure</t>
  </si>
  <si>
    <t>A way to reduce transport times in patients with a condition that requires an emergent procedure</t>
  </si>
  <si>
    <t>HVVIR-0245-0000</t>
  </si>
  <si>
    <t>alert VIR of possible procedures (esp urgent) on transferred patients to UNC</t>
  </si>
  <si>
    <t>HVVIR-0246-0000</t>
  </si>
  <si>
    <t>triage patients and techs midday to avoid issues when emergent procedures need to occur</t>
  </si>
  <si>
    <t>HVVIR-0247-0000</t>
  </si>
  <si>
    <t>streamline/organize inventory so that material needs are recognized prior to procedure start</t>
  </si>
  <si>
    <t>HVVIR-0248-0000</t>
  </si>
  <si>
    <t>reduce consults to multiple services that may address the same problem/condition in a patient</t>
  </si>
  <si>
    <t>HVVIR-0249-0000</t>
  </si>
  <si>
    <t xml:space="preserve">prevent fibrin sheath formation </t>
  </si>
  <si>
    <t>patients on HD with catheter malfunction</t>
  </si>
  <si>
    <t>A way to prevent fibrin sheath formation  in patients on HD with catheter malfunction</t>
  </si>
  <si>
    <t>HVVIR-0250-0000</t>
  </si>
  <si>
    <t>prevent neph tube encrustation</t>
  </si>
  <si>
    <t>patients with clogged neph tubes requiring frequent exchange</t>
  </si>
  <si>
    <t>A way to prevent neph tube encrustation in patients with clogged neph tubes requiring frequent exchange</t>
  </si>
  <si>
    <t>HVVIR-0251-0000</t>
  </si>
  <si>
    <t>prevent tube dislodgement</t>
  </si>
  <si>
    <t>HVVIR-0252-0000</t>
  </si>
  <si>
    <t>Dixon, Bob</t>
  </si>
  <si>
    <t>stabilize percutaneous ablation probes</t>
  </si>
  <si>
    <t xml:space="preserve">patients with liver &amp; kidney tumors </t>
  </si>
  <si>
    <t xml:space="preserve">A way to stabilize percutaneous ablation probes in patients with liver &amp; kidney tumors </t>
  </si>
  <si>
    <t>HVVIR-0253-0000</t>
  </si>
  <si>
    <t>clean out chronic grunge</t>
  </si>
  <si>
    <t xml:space="preserve">patients with stents </t>
  </si>
  <si>
    <t xml:space="preserve">A way to clean out chronic grunge in patients with stents </t>
  </si>
  <si>
    <t>HVVIR-0254-0000</t>
  </si>
  <si>
    <t>precisely access distal renal arteries</t>
  </si>
  <si>
    <t>patients with AAA/EVAR</t>
  </si>
  <si>
    <t>A way to precisely access distal renal arteries in patients with AAA/EVAR</t>
  </si>
  <si>
    <t>HVVIR-0255-0000</t>
  </si>
  <si>
    <t>repair/embolize endoleaks</t>
  </si>
  <si>
    <t>patients with EVAR</t>
  </si>
  <si>
    <t>A way to repair/embolize endoleaks in patients with EVAR</t>
  </si>
  <si>
    <t>HVVIR-0256-0000</t>
  </si>
  <si>
    <t>coordinate biopsies with Heme/onc so that the proper site is taken</t>
  </si>
  <si>
    <t>HVVIR-0257-0000</t>
  </si>
  <si>
    <t>prioritize inpatient orders to facilitate clinical care</t>
  </si>
  <si>
    <t>?</t>
  </si>
  <si>
    <t>A way to prioritize inpatient orders to facilitate clinical care in ?</t>
  </si>
  <si>
    <t>HVVIR-0258-0000</t>
  </si>
  <si>
    <t>make sure labs are appropriate day of ___ in patients so that their care is not delayed</t>
  </si>
  <si>
    <t>OBGYNMIGS-0259-0000</t>
  </si>
  <si>
    <t xml:space="preserve">A way to identify easiest way to achieve orgasm </t>
  </si>
  <si>
    <t xml:space="preserve">women with decreased libido </t>
  </si>
  <si>
    <t xml:space="preserve">A way to A way to identify easiest way to achieve orgasm  in women with decreased libido </t>
  </si>
  <si>
    <t>OBGYNMIGS-0260-0000</t>
  </si>
  <si>
    <t>Tyan, Paul</t>
  </si>
  <si>
    <t>A way to have an automated camera that follows the active instrument in patients undergoing surgery that will reduce frustration for everyone</t>
  </si>
  <si>
    <t>OBGYNMIGS-0261-0000</t>
  </si>
  <si>
    <t>A way to map fibroid location intraoperatively to reduce cost and accessibility issues with pre-op testing.</t>
  </si>
  <si>
    <t>OBGYNMIGS-0262-0000</t>
  </si>
  <si>
    <t>Unknown</t>
  </si>
  <si>
    <t>predict surgical risk in pre-operative patients</t>
  </si>
  <si>
    <t>can reduce unnecessary pre-operative lab testing</t>
  </si>
  <si>
    <t>A way to predict surgical risk in pre-operative patients in can reduce unnecessary pre-operative lab testing</t>
  </si>
  <si>
    <t>OBGYNMIGS-0263-0000</t>
  </si>
  <si>
    <t>gauge patient-centered outcomes for patients with endometriosis</t>
  </si>
  <si>
    <t>can predict successful tx algorithms</t>
  </si>
  <si>
    <t>A way to gauge patient-centered outcomes for patients with endometriosis in can predict successful tx algorithms</t>
  </si>
  <si>
    <t>OBGYNMIGS-0264-0000</t>
  </si>
  <si>
    <t>confirm bowel adhesions requiring colorectal surgery</t>
  </si>
  <si>
    <t>patients with endo or other prior surgery</t>
  </si>
  <si>
    <t>A way to confirm bowel adhesions requiring colorectal surgery in patients with endo or other prior surgery</t>
  </si>
  <si>
    <t>OBGYNMIGS-0265-0000</t>
  </si>
  <si>
    <t>organize cords from surgical instruments</t>
  </si>
  <si>
    <t>____ patients</t>
  </si>
  <si>
    <t>A way to organize cords from surgical instruments in ____ patients</t>
  </si>
  <si>
    <t>OBGYNMIGS-0266-0000</t>
  </si>
  <si>
    <t>identify bowel injury intra-op</t>
  </si>
  <si>
    <t xml:space="preserve">surgical patients </t>
  </si>
  <si>
    <t xml:space="preserve">A way to identify bowel injury intra-op in surgical patients </t>
  </si>
  <si>
    <t>OBGYNMIGS-0267-0000</t>
  </si>
  <si>
    <t>clean camera tip during surgery without removing the instrument multiple times during cases</t>
  </si>
  <si>
    <t>OBGYNMIGS-0268-0000</t>
  </si>
  <si>
    <t>evaluate ____ of pain flares</t>
  </si>
  <si>
    <t>patients with chronic pelvic pain without repeating pelvic ultrasounds</t>
  </si>
  <si>
    <t>A way to evaluate ____ of pain flares in patients with chronic pelvic pain without repeating pelvic ultrasounds</t>
  </si>
  <si>
    <t>OBGYNMIGS-0269-0000</t>
  </si>
  <si>
    <t xml:space="preserve">identify the primary cause of vaginal dryness (decreased estrogen, decreased arousal, etc) </t>
  </si>
  <si>
    <t>women with dryness during intercourse</t>
  </si>
  <si>
    <t>A way to identify the primary cause of vaginal dryness (decreased estrogen, decreased arousal, etc)  in women with dryness during intercourse</t>
  </si>
  <si>
    <t>OBGYNMIGS-0270-0000</t>
  </si>
  <si>
    <t>assess cause of recurrent vaginal discharge without a clinic visit</t>
  </si>
  <si>
    <t>OBGYNMIGS-0271-0000</t>
  </si>
  <si>
    <t>diagnose PFTM w/o exam or painful/invasive testing</t>
  </si>
  <si>
    <t>OBGYNMIGS-0272-0000</t>
  </si>
  <si>
    <t>diagnose ____ injury intraoperatively to reduc pot op/delayed diagnosis</t>
  </si>
  <si>
    <t>OBGYNMIGS-0273-0000</t>
  </si>
  <si>
    <t>dx bowel injury intra op to reduce delayed diagnosis</t>
  </si>
  <si>
    <t>OBGYNMIGS-0274-0000</t>
  </si>
  <si>
    <t>increase visualization intra operatively to reduce wasted time cleaning camera</t>
  </si>
  <si>
    <t>OBGYNMIGS-0275-0000</t>
  </si>
  <si>
    <t>obtain hemostasis without using electrosurgery to reduce risk of thermal injury</t>
  </si>
  <si>
    <t>OBGYNMIGS-0276-0000</t>
  </si>
  <si>
    <t>decrease no shows</t>
  </si>
  <si>
    <t>patients __________________</t>
  </si>
  <si>
    <t>A way to decrease no shows in patients __________________</t>
  </si>
  <si>
    <t>OBGYNMIGS-0277-0000</t>
  </si>
  <si>
    <t>identify nerve origin of pain</t>
  </si>
  <si>
    <t>complex pelvic pain patients</t>
  </si>
  <si>
    <t>A way to identify nerve origin of pain in complex pelvic pain patients</t>
  </si>
  <si>
    <t>OBGYNMIGS-0278-0000</t>
  </si>
  <si>
    <t>eliminate instrument exchange</t>
  </si>
  <si>
    <t>patients undergoing surgery</t>
  </si>
  <si>
    <t>A way to eliminate instrument exchange in patients undergoing surgery</t>
  </si>
  <si>
    <t>OBGYNMIGS-0279-0000</t>
  </si>
  <si>
    <t>intro-op identify planes between bowel and other tissue</t>
  </si>
  <si>
    <t>surgical patients</t>
  </si>
  <si>
    <t>A way to intro-op identify planes between bowel and other tissue in surgical patients</t>
  </si>
  <si>
    <t>OBGYNMIGS-0280-0000</t>
  </si>
  <si>
    <t>assess cause of vaginal discharge</t>
  </si>
  <si>
    <t>patients with recurrent yeast/bv (bacterial vaginosis?)</t>
  </si>
  <si>
    <t>A way to assess cause of vaginal discharge in patients with recurrent yeast/bv (bacterial vaginosis?)</t>
  </si>
  <si>
    <t>OBGYNMIGS-0281-0000</t>
  </si>
  <si>
    <t>improve surgical device ergonomics</t>
  </si>
  <si>
    <t>addresses the needs or women surgeons</t>
  </si>
  <si>
    <t>A way to improve surgical device ergonomics in addresses the needs or women surgeons</t>
  </si>
  <si>
    <t>OBGYNMIGS-0282-0000</t>
  </si>
  <si>
    <t>__________ crisis __________</t>
  </si>
  <si>
    <t>OBGYNMIGS-0283-0000</t>
  </si>
  <si>
    <t>dx thermal injury to viscera intraoperatively to reduce delayed diagnosis</t>
  </si>
  <si>
    <t>OBGYNMIGS-0284-0000</t>
  </si>
  <si>
    <t>prevent ____ in hypothyroidism is to check TSH _____</t>
  </si>
  <si>
    <t>OBGYNMIGS-0285-0000</t>
  </si>
  <si>
    <t>increase access of medicaid patients to pain counseling resources</t>
  </si>
  <si>
    <t>allows them access to care in a timely fashion</t>
  </si>
  <si>
    <t>A way to increase access of medicaid patients to pain counseling resources in allows them access to care in a timely fashion</t>
  </si>
  <si>
    <t>HVVIR-0286-0000</t>
  </si>
  <si>
    <t>Chavez, Craig</t>
  </si>
  <si>
    <t>A way to test dialysis catheter flow rates in the VIR procedure room to ensure proper catheter function on dialysis after catheter exchange or placement</t>
  </si>
  <si>
    <t>HVVIR-0287-0000</t>
  </si>
  <si>
    <t>Commander, Clayton</t>
  </si>
  <si>
    <t>A way to place G-Tubes in a single puncture that accomplishes gastropexy &amp; access for the tube</t>
  </si>
  <si>
    <t>HVVIR-0288-0000</t>
  </si>
  <si>
    <t>Riffle, Katie</t>
  </si>
  <si>
    <t>A way to unclog G or J tube at bedside</t>
  </si>
  <si>
    <t>HVVIR-0289-0000</t>
  </si>
  <si>
    <t xml:space="preserve">More reliable breath hodls for lung biopsies
</t>
  </si>
  <si>
    <t>HVVIR-0290-0000</t>
  </si>
  <si>
    <t>A way to make nephrostomy tube w/ ureteral stent placement more user friendly in all patients that makes it easier for a single operator</t>
  </si>
  <si>
    <t>HVVIR-0291-0000</t>
  </si>
  <si>
    <t>A way to address clogged drainage catheters and decreased diameter due to stopcocks</t>
  </si>
  <si>
    <t>HVVIR-0292-0000</t>
  </si>
  <si>
    <t>A way to address difficulty attaching hub to port with retrograde tunneling</t>
  </si>
  <si>
    <t>HVVIR-0293-0000</t>
  </si>
  <si>
    <t>A way to perform Y-90 radioembolization mapping &amp; Treatment in a single session</t>
  </si>
  <si>
    <t>HVVIR-0294-0000</t>
  </si>
  <si>
    <t xml:space="preserve">Catheter System for better selecting small adrenal vein
</t>
  </si>
  <si>
    <t>HVVIR-0295-0000</t>
  </si>
  <si>
    <t>Electronic Dashboard</t>
  </si>
  <si>
    <t>HVVIR-0296-0000</t>
  </si>
  <si>
    <t>Better, more secure data collection system for reasearch &amp; PQI</t>
  </si>
  <si>
    <t>HVVIR-0297-0000</t>
  </si>
  <si>
    <t>A way to follow up with new port places for less avoidable complications</t>
  </si>
  <si>
    <t>HVVIR-0298-0000</t>
  </si>
  <si>
    <t xml:space="preserve">A way to identify which tiny arterial branch extravasation is arising from without multiple arteriograms/obliquites </t>
  </si>
  <si>
    <t>HVVIR-0299-0000</t>
  </si>
  <si>
    <t xml:space="preserve">A way to conserve a line in ED-prompting an admission
</t>
  </si>
  <si>
    <t>HVVIR-0300-0000</t>
  </si>
  <si>
    <t>Better visability biopsy device needles for better visibility</t>
  </si>
  <si>
    <t>HVVIR-0301-0000</t>
  </si>
  <si>
    <t>A way to have all peel away sheaths have a valve in central venous access pts that decreases blood loss &amp; increases ease</t>
  </si>
  <si>
    <t>HVVIR-0302-0000</t>
  </si>
  <si>
    <t>A way to inexpensively help patients have more consistent breath holds during CT guided lung biopsies</t>
  </si>
  <si>
    <t>HVVIR-0303-0000</t>
  </si>
  <si>
    <t xml:space="preserve">Attaching hub to port when retrograde tunneling
</t>
  </si>
  <si>
    <t>HVVIR-0304-0000</t>
  </si>
  <si>
    <t>Clogged Absess drains with decreased diameter due to stopcocks</t>
  </si>
  <si>
    <t>HVVIR-0305-0000</t>
  </si>
  <si>
    <t>Secure &amp; Easily accessable data/collection method</t>
  </si>
  <si>
    <t>HVVIR-0306-0000</t>
  </si>
  <si>
    <t>Better comm. method for IR physicians</t>
  </si>
  <si>
    <t>HVVIR-0307-0000</t>
  </si>
  <si>
    <t>A way to target reliable lesions visible on contrast enhanced MRI only for biopsy for fiducial placement</t>
  </si>
  <si>
    <t>HVVIR-0308-0000</t>
  </si>
  <si>
    <t>A way to automatically measure lengths of central lines</t>
  </si>
  <si>
    <t>HVVIR-0309-0000</t>
  </si>
  <si>
    <t>A way to perform &amp;-90 Radioembolization in HCC patients in a single session</t>
  </si>
  <si>
    <t>HVVIR-0310-0000</t>
  </si>
  <si>
    <t>Lines not being replaced in ED</t>
  </si>
  <si>
    <t>HVVIR-0311-0000</t>
  </si>
  <si>
    <t>less avoidable port complications after insertion</t>
  </si>
  <si>
    <t>HVVIR-0312-0000</t>
  </si>
  <si>
    <t>Vital Signs crossing over to provider monitors</t>
  </si>
  <si>
    <t>HVVIR-0313-0000</t>
  </si>
  <si>
    <t xml:space="preserve">Constantly having to find the foot pedal during cases
</t>
  </si>
  <si>
    <t>HVVIR-0314-0000</t>
  </si>
  <si>
    <t>Securing drain lines in larger patients</t>
  </si>
  <si>
    <t>Hospt-0315-0000</t>
  </si>
  <si>
    <t xml:space="preserve">A way to correctly diagnose initiating cause of Shortness of Breath in Pts admitted to ED with complex respiratory cardiovascular/respiratory histories that reduces unnecessary treatments/decreases average length of stay
</t>
  </si>
  <si>
    <t>admitted to ED with complex respiratory cardiovascular/respiratory histories</t>
  </si>
  <si>
    <t>A way to A way to correctly diagnose initiating cause of Shortness of Breath in Pts admitted to ED with complex respiratory cardiovascular/respiratory histories that reduces unnecessary treatments/decreases average length of stay
 in admitted to ED with complex respiratory cardiovascular/respiratory histories</t>
  </si>
  <si>
    <t>Gastroent-0364-0000</t>
  </si>
  <si>
    <t>Shaheen, Nick</t>
  </si>
  <si>
    <t>insufficient diagnostic methods for originating source of Lower GI bleed between ligament of treitz and terminal ilium</t>
  </si>
  <si>
    <t>365|366|371|376|380</t>
  </si>
  <si>
    <t>Hospt-0316-0000</t>
  </si>
  <si>
    <t>Liles, Allen</t>
  </si>
  <si>
    <t>A way to wean oxygen/HF therapy based on RR/Sats in patients to shorten LOS</t>
  </si>
  <si>
    <t>Hospt-0317-0000</t>
  </si>
  <si>
    <t>A way to objectively monitor progression of cellulitis/rash over time across multiple providers</t>
  </si>
  <si>
    <t>Hospt-0318-0000</t>
  </si>
  <si>
    <t>A way to address frequent COPD overdiagnosis(lack of confirmatory spirometry) in patients admitted for COPD to reduce false diagnosis</t>
  </si>
  <si>
    <t>Hospt-0319-0000</t>
  </si>
  <si>
    <t xml:space="preserve">A way to correctly diagnose SOB in pts w/PNA vs CHF vs COPD 
</t>
  </si>
  <si>
    <t>Hospt-0320-0000</t>
  </si>
  <si>
    <t>A way to perform large volume paracentesis by a single individual</t>
  </si>
  <si>
    <t>Hospt-0321-0000</t>
  </si>
  <si>
    <t>A way to improve availability of supplies for patients undergoing procedures on Medicine Procedure Service to ensure efficient access</t>
  </si>
  <si>
    <t>Hospt-0322-0000</t>
  </si>
  <si>
    <t>A way to rapidly evaluate blood flow determination for evaluation of wounds, CV risk assessment</t>
  </si>
  <si>
    <t>Hospt-0323-0000</t>
  </si>
  <si>
    <t>A way to determine mortality estimates for multiple diseases to facilitate EOL discussions</t>
  </si>
  <si>
    <t>Hospt-0324-0000</t>
  </si>
  <si>
    <t>A way to more reliably measure patient oxygenation compared with pulse oximetry</t>
  </si>
  <si>
    <t>Hospt-0325-0000</t>
  </si>
  <si>
    <t>A way to address lack of outpatient providers for MAT in patients admitted with opiod uses disorders to allow move MAT initiation in hospital</t>
  </si>
  <si>
    <t>Hospt-0326-0000</t>
  </si>
  <si>
    <t xml:space="preserve">A way to perform LVP that is less unwieldy and can be performed by a single individual
</t>
  </si>
  <si>
    <t>Hospt-0327-0000</t>
  </si>
  <si>
    <t>A way to objectively measure change in cellulitis over time</t>
  </si>
  <si>
    <t>Hospt-0328-0000</t>
  </si>
  <si>
    <t>PPE shortage in times of pandemic that is cost effective</t>
  </si>
  <si>
    <t>Hospt-0329-0000</t>
  </si>
  <si>
    <t>Diuretic refractory ascites in cirrhotic and renal disease</t>
  </si>
  <si>
    <t>Hospt-0330-0000</t>
  </si>
  <si>
    <t>A way to address delirium in elderly patients in the hospital</t>
  </si>
  <si>
    <t>Hospt-0331-0000</t>
  </si>
  <si>
    <t>Quick &amp; Easy blood draws or IV access</t>
  </si>
  <si>
    <t>Hospt-0332-0000</t>
  </si>
  <si>
    <t>Pain mgmt is SSA that is opiate sparing</t>
  </si>
  <si>
    <t>Hospt-0333-0000</t>
  </si>
  <si>
    <t>A way to determine which pts with sickle cell anemia and paint have vaso occlusive crisis to improve pain control</t>
  </si>
  <si>
    <t>Hospt-0334-0000</t>
  </si>
  <si>
    <t xml:space="preserve">way to more reliably measure oxygenation in pts on pulse ox that accurately reflects oxygenation
</t>
  </si>
  <si>
    <t>Hospt-0335-0000</t>
  </si>
  <si>
    <t>way to ensure VP shunts are functioning properly in patients with hydrocephalus</t>
  </si>
  <si>
    <t>Hospt-0336-0000</t>
  </si>
  <si>
    <t>way to test if VP shunts are infected in pts w/ hydrocephalus</t>
  </si>
  <si>
    <t>Hospt-0337-0000</t>
  </si>
  <si>
    <t>way to ensure proper positioning of central lines during placement for pts undergoing bedside CVAD that ensures good placement</t>
  </si>
  <si>
    <t>Hospt-0338-0000</t>
  </si>
  <si>
    <t>Improved efficiency of getting supplies for patients undergoing procedures on MRS</t>
  </si>
  <si>
    <t>Hospt-0339-0000</t>
  </si>
  <si>
    <t>way to address lack of confirmatory spirometery in COPD/pts that eliminates inappropriate COPD diagnosis</t>
  </si>
  <si>
    <t>Hospt-0340-0000</t>
  </si>
  <si>
    <t>way to address lack of MAT outpatients providers in pts admitted with opiod use ______ that allows start of MAT therapy in hospital</t>
  </si>
  <si>
    <t>Hospt-0341-0000</t>
  </si>
  <si>
    <t>way to address overhospitalization of syncope patients presenting in ED</t>
  </si>
  <si>
    <t>Hospt-0342-0000</t>
  </si>
  <si>
    <t xml:space="preserve">way to get ____ biopsies faster in pts presenting with osteo_____ to improve appropriate antibiotic use
</t>
  </si>
  <si>
    <t>Hospt-0343-0000</t>
  </si>
  <si>
    <t xml:space="preserve">way to distinguish hospital related _______ from infection-triggered encephalitis
</t>
  </si>
  <si>
    <t>Hospt-0344-0000</t>
  </si>
  <si>
    <t>Rapid decontamination device that doesn't have bleach to kill c diff</t>
  </si>
  <si>
    <t>Hospt-0345-0000</t>
  </si>
  <si>
    <t>faster determination of blood flow particularly arterial, for wound evaluations CV risk assessment</t>
  </si>
  <si>
    <t>Hospt-0346-0000</t>
  </si>
  <si>
    <t>way to determine depth of infection in cellulitis</t>
  </si>
  <si>
    <t>Hospt-0347-0000</t>
  </si>
  <si>
    <t xml:space="preserve">need for revasc. in pt LE wounds to shorten hosp stay
</t>
  </si>
  <si>
    <t>Hospt-0348-0000</t>
  </si>
  <si>
    <t>way to address flu in sickle cell disease</t>
  </si>
  <si>
    <t>Hospt-0316-0365</t>
  </si>
  <si>
    <t>wean HF O2 therapy</t>
  </si>
  <si>
    <t>COVID Pts</t>
  </si>
  <si>
    <t>shorten LOS</t>
  </si>
  <si>
    <t>A way to wean HF O2 therapy in COVID Pts that shorten LOS</t>
  </si>
  <si>
    <t>Hospt-0316-0366</t>
  </si>
  <si>
    <t>patients with cystic fibrosis</t>
  </si>
  <si>
    <t>A way to wean HF O2 therapy in patients with cystic fibrosis that shorten LOS</t>
  </si>
  <si>
    <t>Hospt-0316-0371</t>
  </si>
  <si>
    <t>quickly determine whether hypoxia alarm is true positive</t>
  </si>
  <si>
    <t>pediatric patients with bronchiolitis who are being weaned</t>
  </si>
  <si>
    <t>PICU/Intermediate Support wards</t>
  </si>
  <si>
    <t>reduce LOS (by virtue of eliminating unnecessary O2 Support from transient hypoxia alarm)</t>
  </si>
  <si>
    <t>A way to quickly determine whether hypoxia alarm is true positive in pediatric patients with bronchiolitis who are being weaned at PICU/Intermediate Support wards that reduce LOS (by virtue of eliminating unnecessary O2 Support from transient hypoxia alarm)</t>
  </si>
  <si>
    <t>Hospt-0316-0376</t>
  </si>
  <si>
    <t xml:space="preserve">develop a support team independent method of weaning Humid High Flow Nasal Cannula Therapy </t>
  </si>
  <si>
    <t xml:space="preserve">pediatric patients with moderate/severe bronchiolitis </t>
  </si>
  <si>
    <t>PICU/Intermediate support care settings</t>
  </si>
  <si>
    <t>reduces LOS</t>
  </si>
  <si>
    <t>A way to develop a support team independent method of weaning Humid High Flow Nasal Cannula Therapy in pediatric patients with moderate/severe bronchiolitis at PICU/Intermediate support care settings that reduces LOS</t>
  </si>
  <si>
    <t>Hospt-0316-0380</t>
  </si>
  <si>
    <t xml:space="preserve">wean Humid High Flow Nasal Cannula Therapy </t>
  </si>
  <si>
    <t>A way to wean Humid High Flow Nasal Cannula Therapy in pediatric patients with moderate/severe bronchiolitis at PICU/Intermediate support care settings that reduces LOS</t>
  </si>
  <si>
    <t>Hospt-0349-0000</t>
  </si>
  <si>
    <t>Lack of supplies available for bedside procedures</t>
  </si>
  <si>
    <t>Hospt-0350-0000</t>
  </si>
  <si>
    <t>A way to inform patients of plan for their day in hospital</t>
  </si>
  <si>
    <t>Hospt-0351-0000</t>
  </si>
  <si>
    <t>A way to efficiently dose and monitor IV antibiotics with narrow therapeutic ranges (ie vancomycin/gentamicin)</t>
  </si>
  <si>
    <t>Hospt-0352-0000</t>
  </si>
  <si>
    <t>Coordination of rounds with nursing staff on the unit</t>
  </si>
  <si>
    <t>Hospt-0353-0000</t>
  </si>
  <si>
    <t>Hospt-0354-0000</t>
  </si>
  <si>
    <t>A way to make shared rooms more private</t>
  </si>
  <si>
    <t>Hospt-0355-0000</t>
  </si>
  <si>
    <t xml:space="preserve">A way to address gap in current sealed glove-gown PPE </t>
  </si>
  <si>
    <t>Hospt-0356-0000</t>
  </si>
  <si>
    <t>A way of finding low flow lower GI bleeds</t>
  </si>
  <si>
    <t>Hospt-0357-0000</t>
  </si>
  <si>
    <t>More rapid/efficient means of testing for pulmonary TB</t>
  </si>
  <si>
    <t>Hospt-0358-0000</t>
  </si>
  <si>
    <t>a way to monitor systemic arterial resistance dynamically and non-invasivecase management coordination for discharge planning</t>
  </si>
  <si>
    <t>Hospt-0359-0000</t>
  </si>
  <si>
    <t>case management coordination for discharge planning</t>
  </si>
  <si>
    <t>Hospt-0360-0000</t>
  </si>
  <si>
    <t>communication tool for multiple case managers to coordinate discharge</t>
  </si>
  <si>
    <t>Hospt-0361-0000</t>
  </si>
  <si>
    <t>A way for new insulin dependent diabetes mellitus pts to learn blood sugar mgmt</t>
  </si>
  <si>
    <t>Hospt-0362-0000</t>
  </si>
  <si>
    <t>A way for orders to be placed in real time in codes</t>
  </si>
  <si>
    <t>Hospt-0363-0000</t>
  </si>
  <si>
    <t>Improved screening for Vancomycin-resistant enterococci colonization in GI tract</t>
  </si>
  <si>
    <t>HVVIR-0375-0000</t>
  </si>
  <si>
    <t>void urine from bladder</t>
  </si>
  <si>
    <t>patients with chronic urinary retention(e.g, neurogenic bladder, bladder outlet obstruction)</t>
  </si>
  <si>
    <t>minimizes trauma to urinary tract and provides comfortable low-profile design</t>
  </si>
  <si>
    <t>A way to void urine from bladder in patients with chronic urinary retention(e.g, neurogenic bladder, bladder outlet obstruction) that minimizes trauma to urinary tract and provides comfortable low-profile design</t>
  </si>
  <si>
    <t>akant@ad.unc.edu</t>
  </si>
  <si>
    <t>Hospt-0372-0000</t>
  </si>
  <si>
    <t>Mabry, Dana</t>
  </si>
  <si>
    <t xml:space="preserve">A way to deter self-administration of illicit or prescribed drugs </t>
  </si>
  <si>
    <t xml:space="preserve">patients with vascular access devices </t>
  </si>
  <si>
    <t>inpatient setting</t>
  </si>
  <si>
    <t>reduces IV infection risk and associated length of stay.</t>
  </si>
  <si>
    <t>A way to A way to deter self-administration of illicit or prescribed drugs in patients with vascular access devices at inpatient setting that reduces IV infection risk and associated length of stay.</t>
  </si>
  <si>
    <t>Hospt-0372-0373</t>
  </si>
  <si>
    <t xml:space="preserve"> A way to reduce self-administration of drugs of abuse</t>
  </si>
  <si>
    <t>patients with vascular access devices</t>
  </si>
  <si>
    <t>reduces line infection risk and associated length of stay.</t>
  </si>
  <si>
    <t>A way to A way to reduce self-administration of drugs of abuse in patients with vascular access devices at inpatient setting that reduces line infection risk and associated length of stay.</t>
  </si>
  <si>
    <t>Hospt-0372-0374</t>
  </si>
  <si>
    <t>reduce self-administration of drugs of abuse</t>
  </si>
  <si>
    <t>A way to reduce self-administration of drugs of abuse in patients with vascular access devices at inpatient setting that reduces line infection risk and associated length of stay.</t>
  </si>
  <si>
    <t>Hospt-0377-0000</t>
  </si>
  <si>
    <t xml:space="preserve">prevent burns to the skin </t>
  </si>
  <si>
    <t xml:space="preserve">who use electric heating pads </t>
  </si>
  <si>
    <t>home</t>
  </si>
  <si>
    <t>indicates unsafe temperature threshold</t>
  </si>
  <si>
    <t>A way to prevent burns to the skin in who use electric heating pads at home that indicates unsafe temperature threshold</t>
  </si>
  <si>
    <t>Hospt-0377-0378</t>
  </si>
  <si>
    <t xml:space="preserve">patients who use electric heating pads </t>
  </si>
  <si>
    <t>A way to prevent burns to the skin in patients who use electric heating pads at home that indicates unsafe temperature threshold</t>
  </si>
  <si>
    <t>Otolaryngy-0379-0000</t>
  </si>
  <si>
    <t>Otolaryngology (ENT)</t>
  </si>
  <si>
    <t>address limitations of 2D image interpretation</t>
  </si>
  <si>
    <t>patient's undergoing surgical procedures</t>
  </si>
  <si>
    <t xml:space="preserve">provides a 3D visualization of patient anatomy and surgical device.  </t>
  </si>
  <si>
    <t>A way to address limitations of 2D image interpretation in patient's undergoing surgical procedures that provides a 3D visualization of patient anatomy and surgical device.</t>
  </si>
  <si>
    <t>382|383</t>
  </si>
  <si>
    <t>Otolaryngy-0381-0000</t>
  </si>
  <si>
    <t>Doody, Jamie</t>
  </si>
  <si>
    <t>Way to detect accidental decannulation in pediatric patients at home</t>
  </si>
  <si>
    <t>Otolaryngy-0381-0382</t>
  </si>
  <si>
    <t>detect tracheostomy tube decannulation</t>
  </si>
  <si>
    <t>pediatric patients with tracheostomies</t>
  </si>
  <si>
    <t>home settings</t>
  </si>
  <si>
    <t>reduce mortality/morbidity associated with hypoxic brain injury</t>
  </si>
  <si>
    <t>A way to detect tracheostomy tube decannulation in pediatric patients with tracheostomies at home settings that reduce mortality/morbidity associated with hypoxic brain injury</t>
  </si>
  <si>
    <t>Otolaryngy-0381-0383</t>
  </si>
  <si>
    <t>prevent tracheostomy tube decannulation</t>
  </si>
  <si>
    <t>A way to prevent tracheostomy tube decannulation in pediatric patients with tracheostomies at home settings that reduce mortality/morbidity associated with hypoxic brain injury</t>
  </si>
  <si>
    <t>Otolaryngy-0384-0000</t>
  </si>
  <si>
    <t>A way to increase intervention window for pediatric patients with a decannulated tracheotomy tube that decreases incidence of hypoxic brain injury</t>
  </si>
  <si>
    <t>Peds-0385-0000</t>
  </si>
  <si>
    <t>Sweeny, Alison</t>
  </si>
  <si>
    <t>Pediatrics - General</t>
  </si>
  <si>
    <t>A way to provide newborn jaundice photo-therapy at home that increases treatment compliance and reduces incidence of post-discharge pediatric outpatient visits</t>
  </si>
  <si>
    <t>provide newborn jaundice photo-therapy</t>
  </si>
  <si>
    <t>near-term and full-term newborns</t>
  </si>
  <si>
    <t xml:space="preserve"> increases treatment compliance and reduces incidence of post-discharge pediatric outpatient visits</t>
  </si>
  <si>
    <t>A way to provide newborn jaundice photo-therapy in near-term and full-term newborns at home that increases treatment compliance and reduces incidence of post-discharge pediatric outpatient visits</t>
  </si>
  <si>
    <t>Peds-0386-0000</t>
  </si>
  <si>
    <t>A way to provide newborn jaundice photo-therapy in near-term and full-term newborns at home that increases provider confidence in hyperbilirubinemia prognosis after discharge and ultimately reduces patient LOS</t>
  </si>
  <si>
    <t>OBGYNMIGS-0387-0000</t>
  </si>
  <si>
    <t>Alan Rosenbaum</t>
  </si>
  <si>
    <t>We need a more effective way to treat Bartholin's cysts and abscesses among affected women.</t>
  </si>
  <si>
    <t>Otolaryngy-0381-0388</t>
  </si>
  <si>
    <t>notify caregivers of tracheostomy dislodegment</t>
  </si>
  <si>
    <t>home care settings</t>
  </si>
  <si>
    <t>reduce incidence of hypoxic brain injury</t>
  </si>
  <si>
    <t>A way to notify caregivers of tracheostomy dislodegment in pediatric patients with tracheostomies at home care settings that reduce incidence of hypoxic brain injury</t>
  </si>
  <si>
    <t>Hematol-0389-0000</t>
  </si>
  <si>
    <t>Matthew Foster</t>
  </si>
  <si>
    <t>Hematology</t>
  </si>
  <si>
    <t>Current method for delivering cancer therapy for liquid cancers in sanctuary sites (usually via serial Lumbar Punctures for cancer behind BBB) is painful for pts</t>
  </si>
  <si>
    <t>Hematol-0390-0000</t>
  </si>
  <si>
    <t>Testing for Measurable Residual disease (MRD) requires serial bone marrow biopsies, there should be a better way to do this</t>
  </si>
  <si>
    <t>Hematol-0391-0000</t>
  </si>
  <si>
    <t>Novel bispecific antibody treatments for liquid cancers are extremely potent and require continuous(?) nanogram/kg scale doses over several days/weeks. Current Infusion infrastructure is not well positioned to deliver these types of therapies</t>
  </si>
  <si>
    <t>Hematol-0392-0000</t>
  </si>
  <si>
    <t>Foster, Matthew</t>
  </si>
  <si>
    <t>A way to predict/detect onset of Cytokine Release Syndrome in patients receiving novel immunotherapies in non-hospital settings that enable usage of Phase 1 immunotherapy drugs w/o requiring hospital admission</t>
  </si>
  <si>
    <t>EmrgncyMd-0393-0000</t>
  </si>
  <si>
    <t>Mehrotra, Abhi</t>
  </si>
  <si>
    <t>Emergency Medicine - General</t>
  </si>
  <si>
    <t>A way to address hemolysis in lab testing that reduces LOS in the ED</t>
  </si>
  <si>
    <t>EmrgncyMd-0394-0000</t>
  </si>
  <si>
    <t>A way to provide simple medications that bypasses starting an IV</t>
  </si>
  <si>
    <t>EmrgncyMd-0395-0000</t>
  </si>
  <si>
    <t>A way to remotely access patients that allow for remote diagnostics</t>
  </si>
  <si>
    <t>EmrgncyMd-0396-0000</t>
  </si>
  <si>
    <t>Smith, Ben</t>
  </si>
  <si>
    <t>A way to continuously evaluate markers of tissue perfusion in critically ill patients that improves clinical outcomes</t>
  </si>
  <si>
    <t>Department/Division Array</t>
  </si>
  <si>
    <t>Abbreviation</t>
  </si>
  <si>
    <t>ID Generator</t>
  </si>
  <si>
    <t>Unique Contacts</t>
  </si>
  <si>
    <t>Unique Departments</t>
  </si>
  <si>
    <t>Allergy and Immunology - General</t>
  </si>
  <si>
    <t>AllImmuno</t>
  </si>
  <si>
    <t>Num Of Problems</t>
  </si>
  <si>
    <t>Anesthesiology - General</t>
  </si>
  <si>
    <t>AnestGen</t>
  </si>
  <si>
    <t>Anesthesiology - Pediatric Sedation</t>
  </si>
  <si>
    <t>AnestPeds</t>
  </si>
  <si>
    <t>Anesthesiology - PreCare</t>
  </si>
  <si>
    <t>AnestPreC</t>
  </si>
  <si>
    <t>Biomedical Engineering</t>
  </si>
  <si>
    <t>BME</t>
  </si>
  <si>
    <t>Cardiology - General</t>
  </si>
  <si>
    <t>Cardio</t>
  </si>
  <si>
    <t>Carolina Center for Genome Sciences</t>
  </si>
  <si>
    <t>Genome</t>
  </si>
  <si>
    <t>Carolina Institute for Developmental Disabilities</t>
  </si>
  <si>
    <t>CIDD</t>
  </si>
  <si>
    <t>Cystic Fibrosis - Center for Airways Disease (CAD)</t>
  </si>
  <si>
    <t>CysFbCAD</t>
  </si>
  <si>
    <t>Cystic Fibrosis - Knowles Research Group</t>
  </si>
  <si>
    <t>CysFbMRK</t>
  </si>
  <si>
    <t>Dentist</t>
  </si>
  <si>
    <t>Dermatology - General</t>
  </si>
  <si>
    <t>Derm</t>
  </si>
  <si>
    <t>Diabetes Center for Excellence</t>
  </si>
  <si>
    <t>Diabetes</t>
  </si>
  <si>
    <t>Input Sources</t>
  </si>
  <si>
    <t>EmrgncyMd</t>
  </si>
  <si>
    <t>Endocrinology - General</t>
  </si>
  <si>
    <t>Endocr</t>
  </si>
  <si>
    <t>Family Medicine - General</t>
  </si>
  <si>
    <t>FamilyMed</t>
  </si>
  <si>
    <t>Gastroent</t>
  </si>
  <si>
    <t>Gene Therapy Center</t>
  </si>
  <si>
    <t>GeneThrCntr</t>
  </si>
  <si>
    <t>Genetics</t>
  </si>
  <si>
    <t>Geriatric Medicine - General</t>
  </si>
  <si>
    <t>Geriat</t>
  </si>
  <si>
    <t>Heart and Vascular Care - Adult Cardiac Surgery</t>
  </si>
  <si>
    <t>HVAdCarSu</t>
  </si>
  <si>
    <t>Heart and Vascular Care - Cardiology</t>
  </si>
  <si>
    <t>HVCardio</t>
  </si>
  <si>
    <t>Heart and Vascular Care - CVTICU Service</t>
  </si>
  <si>
    <t>HVCVTICU</t>
  </si>
  <si>
    <t>Heart and Vascular Care - General</t>
  </si>
  <si>
    <t>HVGen</t>
  </si>
  <si>
    <t>HVVIR</t>
  </si>
  <si>
    <t>Heart and Vascular Care - Vascular Surgery</t>
  </si>
  <si>
    <t>HVSurg</t>
  </si>
  <si>
    <t>Hematol</t>
  </si>
  <si>
    <t>HomeHealth</t>
  </si>
  <si>
    <t>Hospt</t>
  </si>
  <si>
    <t>Infectious Diseases</t>
  </si>
  <si>
    <t>InfcDis</t>
  </si>
  <si>
    <t>Internal Medicine - General</t>
  </si>
  <si>
    <t>InternMed</t>
  </si>
  <si>
    <t>Lineberger Comprehensive Cancer Center - Center for AIDS Research</t>
  </si>
  <si>
    <t>LCCCFAR</t>
  </si>
  <si>
    <t>Lineberger Comprehensive Cancer Center - Center for Translational Immunology</t>
  </si>
  <si>
    <t>LCCCCTI</t>
  </si>
  <si>
    <t>Lineberger Comprehensive Cancer Center - Clincial Trials</t>
  </si>
  <si>
    <t>LCCCClinTrl</t>
  </si>
  <si>
    <t>Lineberger Comprehensive Cancer Center - General</t>
  </si>
  <si>
    <t>LCCC</t>
  </si>
  <si>
    <t>Lineberger Comprehensive Cancer Center - Medical Foundation</t>
  </si>
  <si>
    <t>LCCCMF</t>
  </si>
  <si>
    <t>Lineberger Comprehensive Cancer Center - NANO</t>
  </si>
  <si>
    <t>LCCCNANO</t>
  </si>
  <si>
    <t>Medical Education</t>
  </si>
  <si>
    <t>MedEduc</t>
  </si>
  <si>
    <t>MedGen</t>
  </si>
  <si>
    <t>Microbiology and Immunology</t>
  </si>
  <si>
    <t>MicrobioImm</t>
  </si>
  <si>
    <t>Nephrology - General</t>
  </si>
  <si>
    <t>Nephrol</t>
  </si>
  <si>
    <t>Neurology - Cognitive Memory Disorders</t>
  </si>
  <si>
    <t>NeuroCogMe</t>
  </si>
  <si>
    <t>Neurology - Epilepsy</t>
  </si>
  <si>
    <t>NeuroEpil</t>
  </si>
  <si>
    <t>Neurology - General</t>
  </si>
  <si>
    <t>Neurology</t>
  </si>
  <si>
    <t>Neurology - Intensive Care Unit</t>
  </si>
  <si>
    <t>NeuroICU</t>
  </si>
  <si>
    <t>Neurology - Movement Disorders</t>
  </si>
  <si>
    <t>NeuroMvmtD</t>
  </si>
  <si>
    <t>Neurology - Neuroimmunology</t>
  </si>
  <si>
    <t>NeuroImmun</t>
  </si>
  <si>
    <t>Neurology - Neuromuscular</t>
  </si>
  <si>
    <t>NeruoMusc</t>
  </si>
  <si>
    <t>Neurology - Oncology</t>
  </si>
  <si>
    <t>NeuroOncol</t>
  </si>
  <si>
    <t>Neurology - Pediatrics</t>
  </si>
  <si>
    <t>NeuroPeds</t>
  </si>
  <si>
    <t>Neurology - Sleep</t>
  </si>
  <si>
    <t>NeuroSleep</t>
  </si>
  <si>
    <t>Neurology - Stroke</t>
  </si>
  <si>
    <t>NeuroStrok</t>
  </si>
  <si>
    <t>Neuroscience</t>
  </si>
  <si>
    <t>NeuroScnce</t>
  </si>
  <si>
    <t>Neurosrgry</t>
  </si>
  <si>
    <t>Nursing</t>
  </si>
  <si>
    <t>Nutrition</t>
  </si>
  <si>
    <t>OBGYNALPP</t>
  </si>
  <si>
    <t>Obstetrics and Gynecology - Family Planning</t>
  </si>
  <si>
    <t>OBGYNFamPl</t>
  </si>
  <si>
    <t>OBGYN</t>
  </si>
  <si>
    <t>Obstetrics and Gynecology - Global Health</t>
  </si>
  <si>
    <t>OBGYNGlobH</t>
  </si>
  <si>
    <t>OBGYNLD</t>
  </si>
  <si>
    <t>OBGYNMFM</t>
  </si>
  <si>
    <t>Obstetrics and Gynecology - Midwifery</t>
  </si>
  <si>
    <t>OBGYNMIDWF</t>
  </si>
  <si>
    <t>OBGYNMIGS</t>
  </si>
  <si>
    <t>Obstetrics and Gynecology - MSS Prenatal Diabetes</t>
  </si>
  <si>
    <t>OBGYNMSS</t>
  </si>
  <si>
    <t>Obstetrics and Gynecology - Oncology</t>
  </si>
  <si>
    <t>OBGYNONC</t>
  </si>
  <si>
    <t>Obstetrics and Gynecology - Reproductive Endocrinology and Infertility</t>
  </si>
  <si>
    <t>OBGYNREI</t>
  </si>
  <si>
    <t>Obstetrics and Gynecology - Ultrasound</t>
  </si>
  <si>
    <t>OBGYNUSND</t>
  </si>
  <si>
    <t>Obstetrics and Gynecology - Urogynecology and Reconstructive Pelvic Surgerey</t>
  </si>
  <si>
    <t>OBGYNURO</t>
  </si>
  <si>
    <t>Obstetrics and Gynecology - Womens Primary Healthcare</t>
  </si>
  <si>
    <t>OBGYNWPH</t>
  </si>
  <si>
    <t>Oncology - General</t>
  </si>
  <si>
    <t>Oncology</t>
  </si>
  <si>
    <t>Ophthalmology - General</t>
  </si>
  <si>
    <t>Ophthalm</t>
  </si>
  <si>
    <t>Orthopaedics - Foot and Ankle</t>
  </si>
  <si>
    <t>OrthoFtAnk</t>
  </si>
  <si>
    <t>Orthopaedics - General</t>
  </si>
  <si>
    <t>Ortho</t>
  </si>
  <si>
    <t>Orthopaedics - Hand</t>
  </si>
  <si>
    <t>OrthoHand</t>
  </si>
  <si>
    <t>Orthopaedics - Joint Replacement</t>
  </si>
  <si>
    <t>OrthoJtRep</t>
  </si>
  <si>
    <t>Orthopaedics - Orthopaedic Tumor</t>
  </si>
  <si>
    <t>OrthoTumor</t>
  </si>
  <si>
    <t>Orthopaedics - Pediatrics</t>
  </si>
  <si>
    <t>OrthoPeds</t>
  </si>
  <si>
    <t>Orthopaedics - Spine</t>
  </si>
  <si>
    <t>OrthoSpine</t>
  </si>
  <si>
    <t>Orthopaedics - Sports Medicine</t>
  </si>
  <si>
    <t>OrthoSpMed</t>
  </si>
  <si>
    <t>Orthopaedics - Trauma</t>
  </si>
  <si>
    <t>OrthoTraum</t>
  </si>
  <si>
    <t>Otolaryngy</t>
  </si>
  <si>
    <t>Pain Anesthesia</t>
  </si>
  <si>
    <t>AnesthPain</t>
  </si>
  <si>
    <t>Pathology and Lab Medicine</t>
  </si>
  <si>
    <t>PathlAdm</t>
  </si>
  <si>
    <t>Pediatrics - Allergy Immunology and Rheumatology</t>
  </si>
  <si>
    <t>PedsAIR</t>
  </si>
  <si>
    <t>Pediatrics - Anesthesia</t>
  </si>
  <si>
    <t>PedsAnesth</t>
  </si>
  <si>
    <t>Pediatrics - Cardiology</t>
  </si>
  <si>
    <t>PedsCardio</t>
  </si>
  <si>
    <t>Pediatrics - Critical Care Medicine</t>
  </si>
  <si>
    <t>PedsCritcl</t>
  </si>
  <si>
    <t>Pediatrics - Development/Philanthropy</t>
  </si>
  <si>
    <t>PedsDev</t>
  </si>
  <si>
    <t>Pediatrics - Developmental/Behavioral</t>
  </si>
  <si>
    <t>PedsDevBe</t>
  </si>
  <si>
    <t>Pediatrics - Education</t>
  </si>
  <si>
    <t>PedsEduc</t>
  </si>
  <si>
    <t>Pediatrics - Emergency Medicine</t>
  </si>
  <si>
    <t>PedsEmerg</t>
  </si>
  <si>
    <t>Pediatrics - Endocrinology</t>
  </si>
  <si>
    <t>PedsEndoc</t>
  </si>
  <si>
    <t>Pediatrics - Gastroenterology</t>
  </si>
  <si>
    <t>PedsGastro</t>
  </si>
  <si>
    <t>Peds</t>
  </si>
  <si>
    <t>Pediatrics - Genetics and Metabolism</t>
  </si>
  <si>
    <t>PedsGenMed</t>
  </si>
  <si>
    <t>Pediatrics - Hematology/Oncology</t>
  </si>
  <si>
    <t>PedsHemOnc</t>
  </si>
  <si>
    <t>Pediatrics - Infectious Disease</t>
  </si>
  <si>
    <t>PedsInfDis</t>
  </si>
  <si>
    <t>Pediatrics - Laboratories for Reproductive Biology</t>
  </si>
  <si>
    <t>PedsLRB</t>
  </si>
  <si>
    <t>Pediatrics - Neonatal Perinatal Medicine</t>
  </si>
  <si>
    <t>PedsNeoPer</t>
  </si>
  <si>
    <t>Pediatrics - Pulmonology</t>
  </si>
  <si>
    <t>PedsPulmo</t>
  </si>
  <si>
    <t>Pharmacology</t>
  </si>
  <si>
    <t>Pharmaco</t>
  </si>
  <si>
    <t>Physical Medicine and Rehabilitation - Accupuncture</t>
  </si>
  <si>
    <t>PhysmedAcu</t>
  </si>
  <si>
    <t>Physmedreh</t>
  </si>
  <si>
    <t>Physical Medicine and Rehabilitation - Program on Integrative Medicine</t>
  </si>
  <si>
    <t>PhysmedPIM</t>
  </si>
  <si>
    <t>Psychiatry - Bowles Center for Alcohol Studies</t>
  </si>
  <si>
    <t>PsycBCAS</t>
  </si>
  <si>
    <t>Psychiatry - Carolina Institute for Developmental Disabilities</t>
  </si>
  <si>
    <t>PsycCIDD</t>
  </si>
  <si>
    <t>Psychiatry - Center of Excellence - Assertive Community Treatment Team Technical Assistance</t>
  </si>
  <si>
    <t>PsycACTTA</t>
  </si>
  <si>
    <t>Psychiatry - Center of Excellence - Community Resource Court (CRC)</t>
  </si>
  <si>
    <t>PsycCRC</t>
  </si>
  <si>
    <t>Psychiatry - Center of Excellence - Critical Time Intervention (CTI)</t>
  </si>
  <si>
    <t>PsycCTI</t>
  </si>
  <si>
    <t>Psychiatry - Center of Excellence - Hospital Transition Team</t>
  </si>
  <si>
    <t>PsycHosTrn</t>
  </si>
  <si>
    <t>Psychiatry - Center of Excellence - Outreach and Support Intervention Services (OASIS)</t>
  </si>
  <si>
    <t>PsycOASIS</t>
  </si>
  <si>
    <t>Psychiatry - Center of Excellence - Schizophrenia Treatment and Evaluation Program (STEP)</t>
  </si>
  <si>
    <t>PsycSTEP</t>
  </si>
  <si>
    <t>Psychiatry - Center of Excelllence - Department of Justice Contract</t>
  </si>
  <si>
    <t>PsycDepJus</t>
  </si>
  <si>
    <t>Psychiatry - Child Output Program</t>
  </si>
  <si>
    <t>PsycChldOut</t>
  </si>
  <si>
    <t>Psychiatry - Community Enhanced Services (XDS)</t>
  </si>
  <si>
    <t>PsycXDS</t>
  </si>
  <si>
    <t>Psychiatry - General</t>
  </si>
  <si>
    <t>Psyc</t>
  </si>
  <si>
    <t>Pulmonary</t>
  </si>
  <si>
    <t>Pulmon</t>
  </si>
  <si>
    <t>Quality</t>
  </si>
  <si>
    <t>Qual</t>
  </si>
  <si>
    <t>Radiation Oncology</t>
  </si>
  <si>
    <t>RadOnc</t>
  </si>
  <si>
    <t>Radiology - Abdominal Imaging</t>
  </si>
  <si>
    <t>RadioAbdm</t>
  </si>
  <si>
    <t>RadioBI</t>
  </si>
  <si>
    <t>Radiology - Chest</t>
  </si>
  <si>
    <t>RadioChest</t>
  </si>
  <si>
    <t>Radiology - General</t>
  </si>
  <si>
    <t>Radio</t>
  </si>
  <si>
    <t>Radiology - Interventional Neuroradiology</t>
  </si>
  <si>
    <t>RadioIN</t>
  </si>
  <si>
    <t>Radiology - Musculoskeletal Imaging</t>
  </si>
  <si>
    <t>RadioMI</t>
  </si>
  <si>
    <t>Radiology - Neuroradiology</t>
  </si>
  <si>
    <t>RadioNeur</t>
  </si>
  <si>
    <t>Radiology - Nuclear Medicine</t>
  </si>
  <si>
    <t>RadioNM</t>
  </si>
  <si>
    <t>Radiology - Pediatric Imaging</t>
  </si>
  <si>
    <t>RadioPed</t>
  </si>
  <si>
    <t>Radiology - Research</t>
  </si>
  <si>
    <t>RadioRes</t>
  </si>
  <si>
    <t>Rheumatology</t>
  </si>
  <si>
    <t>Rheumat</t>
  </si>
  <si>
    <t>Social Medicine - Biomedical Ethics</t>
  </si>
  <si>
    <t>SoMedEthic</t>
  </si>
  <si>
    <t>Social Medicine - Center for Health Disparities Research</t>
  </si>
  <si>
    <t>SoMedCHDR</t>
  </si>
  <si>
    <t>Social Medicine - General</t>
  </si>
  <si>
    <t>SoMed</t>
  </si>
  <si>
    <t>Surgery - BRAC</t>
  </si>
  <si>
    <t>SurgBRAC</t>
  </si>
  <si>
    <t>SurgBreast</t>
  </si>
  <si>
    <t>SurgBurnCt</t>
  </si>
  <si>
    <t>SurgCarTho</t>
  </si>
  <si>
    <t>SurgGastro</t>
  </si>
  <si>
    <t>SurgGen</t>
  </si>
  <si>
    <t>SurgSICU</t>
  </si>
  <si>
    <t>SurgLap</t>
  </si>
  <si>
    <t>SurgOBGYN</t>
  </si>
  <si>
    <t>SurgOtolaryngy</t>
  </si>
  <si>
    <t>SurgPediat</t>
  </si>
  <si>
    <t>Surgery - Plastic Reconstructive</t>
  </si>
  <si>
    <t>SurgPlaRec</t>
  </si>
  <si>
    <t>Surgery - Research Other</t>
  </si>
  <si>
    <t>SurgResOth</t>
  </si>
  <si>
    <t>SurgOncol</t>
  </si>
  <si>
    <t>Surgery - Transplant</t>
  </si>
  <si>
    <t>SurgTransp</t>
  </si>
  <si>
    <t>Surgery - Vascular</t>
  </si>
  <si>
    <t>SurgVasc</t>
  </si>
  <si>
    <t>TEACCH Autism Program</t>
  </si>
  <si>
    <t>TEACCH</t>
  </si>
  <si>
    <t>The North Carolina Translational and Clinical Sciences (TraCS) Institute</t>
  </si>
  <si>
    <t>TraCS</t>
  </si>
  <si>
    <t>Thurston Arthritis Research Center</t>
  </si>
  <si>
    <t>Arthritis</t>
  </si>
  <si>
    <t>Toxicology</t>
  </si>
  <si>
    <t>Toxiclgy</t>
  </si>
  <si>
    <t>UNC Center for Drug Safety Sciences</t>
  </si>
  <si>
    <t>UNCDrugSafetu</t>
  </si>
  <si>
    <t>UNC Kidney Center</t>
  </si>
  <si>
    <t>UNCKidneyCtr</t>
  </si>
  <si>
    <t>Urology - General</t>
  </si>
  <si>
    <t>Urol</t>
  </si>
  <si>
    <t/>
  </si>
  <si>
    <t>365|366</t>
  </si>
  <si>
    <t>0000</t>
  </si>
  <si>
    <t xml:space="preserve">Date </t>
  </si>
  <si>
    <t>Reporter</t>
  </si>
  <si>
    <t>Page Encountered</t>
  </si>
  <si>
    <t>Description</t>
  </si>
  <si>
    <t>Status</t>
  </si>
  <si>
    <t>Erin Carey</t>
  </si>
  <si>
    <t>Jessica Stewart</t>
  </si>
  <si>
    <t>Bob Dixon</t>
  </si>
  <si>
    <t>Paul Tyan</t>
  </si>
  <si>
    <t>Michelle Louie</t>
  </si>
  <si>
    <t>unknown</t>
  </si>
  <si>
    <t>Craig Chavez</t>
  </si>
  <si>
    <t>Clayton Commander</t>
  </si>
  <si>
    <t>Katie Riffle</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</si>
</sst>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0000"/>
    <numFmt numFmtId="165" formatCode="yyyy&quot;/&quot;mm&quot;/&quot;dd"/>
    <numFmt numFmtId="166" formatCode="m/d/yyyy h:mm:ss"/>
    <numFmt numFmtId="167" formatCode="yyyy/mm/dd"/>
    <numFmt numFmtId="168" formatCode="yyyy/m/d"/>
    <numFmt numFmtId="169" formatCode="m/d/yyyy"/>
    <numFmt numFmtId="170" formatCode="mm/dd/yy"/>
    <numFmt numFmtId="171" formatCode="M/d/yyyy H:mm:ss"/>
  </numFmts>
  <fonts count="4">
    <font>
      <sz val="10.0"/>
      <color rgb="FF000000"/>
      <name val="Arial"/>
      <scheme val="minor"/>
    </font>
    <font>
      <color theme="1"/>
      <name val="Arial"/>
      <scheme val="minor"/>
    </font>
    <font>
      <b/>
      <color theme="1"/>
      <name val="Arial"/>
      <scheme val="minor"/>
    </font>
    <font>
      <sz val="11.0"/>
      <color rgb="FFF7981D"/>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1" xfId="0" applyAlignment="1" applyFont="1" applyNumberFormat="1">
      <alignment readingOrder="0"/>
    </xf>
    <xf borderId="0" fillId="0" fontId="1" numFmtId="0" xfId="0" applyAlignment="1" applyFont="1">
      <alignment readingOrder="0"/>
    </xf>
    <xf borderId="0" fillId="0" fontId="1" numFmtId="49" xfId="0" applyAlignment="1" applyFont="1" applyNumberFormat="1">
      <alignment readingOrder="0"/>
    </xf>
    <xf borderId="0" fillId="0" fontId="1" numFmtId="14" xfId="0" applyAlignment="1" applyFont="1" applyNumberFormat="1">
      <alignment readingOrder="0"/>
    </xf>
    <xf borderId="0" fillId="0" fontId="1" numFmtId="165" xfId="0" applyAlignment="1" applyFont="1" applyNumberFormat="1">
      <alignment readingOrder="0"/>
    </xf>
    <xf borderId="0" fillId="0" fontId="1" numFmtId="0" xfId="0" applyFont="1"/>
    <xf borderId="0" fillId="0" fontId="1" numFmtId="166" xfId="0" applyAlignment="1" applyFont="1" applyNumberFormat="1">
      <alignment readingOrder="0"/>
    </xf>
    <xf borderId="0" fillId="0" fontId="1" numFmtId="167" xfId="0" applyAlignment="1" applyFont="1" applyNumberFormat="1">
      <alignment readingOrder="0"/>
    </xf>
    <xf borderId="0" fillId="0" fontId="1" numFmtId="168" xfId="0" applyAlignment="1" applyFont="1" applyNumberFormat="1">
      <alignment readingOrder="0"/>
    </xf>
    <xf borderId="0" fillId="0" fontId="1" numFmtId="169" xfId="0" applyAlignment="1" applyFont="1" applyNumberFormat="1">
      <alignment readingOrder="0"/>
    </xf>
    <xf borderId="0" fillId="0" fontId="1" numFmtId="170" xfId="0" applyAlignment="1" applyFont="1" applyNumberFormat="1">
      <alignment readingOrder="0"/>
    </xf>
    <xf borderId="0" fillId="0" fontId="1" numFmtId="164" xfId="0" applyFont="1" applyNumberFormat="1"/>
    <xf borderId="0" fillId="0" fontId="1" numFmtId="1" xfId="0" applyFont="1" applyNumberFormat="1"/>
    <xf borderId="0" fillId="0" fontId="1" numFmtId="166" xfId="0" applyFont="1" applyNumberFormat="1"/>
    <xf borderId="0" fillId="0" fontId="1" numFmtId="167" xfId="0" applyFont="1" applyNumberFormat="1"/>
    <xf borderId="0" fillId="0" fontId="2" numFmtId="0" xfId="0" applyFont="1"/>
    <xf borderId="0" fillId="0" fontId="2" numFmtId="0" xfId="0" applyAlignment="1" applyFont="1">
      <alignment readingOrder="0"/>
    </xf>
    <xf borderId="0" fillId="0" fontId="1" numFmtId="0" xfId="0" applyFont="1"/>
    <xf borderId="0" fillId="0" fontId="3" numFmtId="0" xfId="0" applyFont="1"/>
    <xf borderId="0" fillId="0" fontId="1" numFmtId="164" xfId="0" applyAlignment="1" applyFont="1" applyNumberFormat="1">
      <alignment readingOrder="0"/>
    </xf>
    <xf borderId="0" fillId="0" fontId="1" numFmtId="171" xfId="0" applyAlignment="1" applyFont="1" applyNumberFormat="1">
      <alignment readingOrder="0"/>
    </xf>
    <xf borderId="0" fillId="0" fontId="1" numFmtId="49" xfId="0" applyFont="1" applyNumberFormat="1"/>
    <xf borderId="0" fillId="0" fontId="1" numFmtId="49" xfId="0" applyAlignment="1" applyFont="1" applyNumberFormat="1">
      <alignment readingOrder="0" shrinkToFit="0" wrapText="0"/>
    </xf>
    <xf borderId="0" fillId="0" fontId="1" numFmtId="0" xfId="0" applyAlignment="1" applyFont="1">
      <alignment readingOrder="0" shrinkToFit="0" wrapText="0"/>
    </xf>
    <xf borderId="0" fillId="0" fontId="1" numFmtId="0" xfId="0" applyAlignment="1" applyFont="1">
      <alignment shrinkToFit="0" wrapText="0"/>
    </xf>
    <xf borderId="0" fillId="0" fontId="1" numFmtId="164" xfId="0" applyFont="1" applyNumberFormat="1"/>
    <xf borderId="0" fillId="0" fontId="1" numFmtId="171" xfId="0" applyFont="1" applyNumberFormat="1"/>
    <xf borderId="0" fillId="0" fontId="1" numFmtId="0" xfId="0" applyAlignment="1" applyFont="1">
      <alignment shrinkToFit="0" wrapText="0"/>
    </xf>
    <xf borderId="0" fillId="0" fontId="2" numFmtId="164" xfId="0" applyFont="1" applyNumberFormat="1"/>
    <xf borderId="0" fillId="0" fontId="2" numFmtId="171" xfId="0" applyFont="1" applyNumberFormat="1"/>
    <xf borderId="0" fillId="0" fontId="2" numFmtId="49" xfId="0" applyFont="1" applyNumberFormat="1"/>
    <xf borderId="0" fillId="0" fontId="2" numFmtId="165" xfId="0" applyFont="1" applyNumberFormat="1"/>
    <xf borderId="0" fillId="0" fontId="2" numFmtId="0" xfId="0" applyAlignment="1" applyFont="1">
      <alignment shrinkToFit="0" wrapText="0"/>
    </xf>
    <xf borderId="0" fillId="0" fontId="1" numFmtId="165"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14.63"/>
    <col customWidth="1" min="5" max="6" width="27.38"/>
    <col customWidth="1" min="8" max="8" width="17.0"/>
    <col customWidth="1" min="9" max="9" width="45.75"/>
    <col customWidth="1" min="10" max="10" width="70.25"/>
    <col customWidth="1" min="11" max="11" width="20.63"/>
    <col customWidth="1" min="12" max="12" width="18.13"/>
    <col customWidth="1" min="13" max="13" width="16.5"/>
    <col customWidth="1" min="14" max="14" width="16.88"/>
    <col customWidth="1" min="15" max="15" width="24.88"/>
    <col customWidth="1" min="16" max="16" width="50.25"/>
  </cols>
  <sheetData>
    <row r="1">
      <c r="A1" s="1" t="s">
        <v>0</v>
      </c>
      <c r="B1" s="1" t="s">
        <v>1</v>
      </c>
      <c r="C1" s="2" t="s">
        <v>2</v>
      </c>
      <c r="D1" s="3" t="s">
        <v>3</v>
      </c>
      <c r="E1" s="4" t="s">
        <v>4</v>
      </c>
      <c r="F1" s="4" t="s">
        <v>5</v>
      </c>
      <c r="G1" s="4" t="s">
        <v>6</v>
      </c>
      <c r="H1" s="3" t="s">
        <v>7</v>
      </c>
      <c r="I1" s="4" t="s">
        <v>8</v>
      </c>
      <c r="J1" s="4" t="s">
        <v>9</v>
      </c>
      <c r="K1" s="3" t="s">
        <v>10</v>
      </c>
      <c r="L1" s="3" t="s">
        <v>11</v>
      </c>
      <c r="M1" s="3" t="s">
        <v>12</v>
      </c>
      <c r="N1" s="3" t="s">
        <v>13</v>
      </c>
      <c r="O1" s="3" t="s">
        <v>14</v>
      </c>
      <c r="P1" s="3" t="s">
        <v>15</v>
      </c>
      <c r="Q1" s="3" t="s">
        <v>16</v>
      </c>
      <c r="R1" s="3" t="s">
        <v>17</v>
      </c>
    </row>
    <row r="2">
      <c r="A2" s="1">
        <v>1.0</v>
      </c>
      <c r="B2" s="1">
        <v>0.0</v>
      </c>
      <c r="C2" s="2">
        <v>0.0</v>
      </c>
      <c r="D2" s="5">
        <v>43985.63609226852</v>
      </c>
      <c r="E2" s="3" t="s">
        <v>18</v>
      </c>
      <c r="F2" s="3" t="s">
        <v>19</v>
      </c>
      <c r="G2" s="3" t="s">
        <v>20</v>
      </c>
      <c r="H2" s="6">
        <v>43374.0</v>
      </c>
      <c r="I2" s="3" t="s">
        <v>21</v>
      </c>
      <c r="J2" s="3" t="s">
        <v>22</v>
      </c>
      <c r="K2" s="3" t="s">
        <v>23</v>
      </c>
      <c r="P2" s="3" t="s">
        <v>23</v>
      </c>
      <c r="Q2" s="3" t="b">
        <v>1</v>
      </c>
      <c r="R2" s="3" t="b">
        <v>0</v>
      </c>
    </row>
    <row r="3">
      <c r="A3" s="1">
        <v>2.0</v>
      </c>
      <c r="B3" s="1">
        <v>0.0</v>
      </c>
      <c r="C3" s="2">
        <v>0.0</v>
      </c>
      <c r="D3" s="5">
        <v>43985.63609226852</v>
      </c>
      <c r="E3" s="3" t="s">
        <v>18</v>
      </c>
      <c r="F3" s="3" t="s">
        <v>24</v>
      </c>
      <c r="G3" s="3" t="s">
        <v>25</v>
      </c>
      <c r="H3" s="6">
        <v>43374.0</v>
      </c>
      <c r="I3" s="3" t="s">
        <v>26</v>
      </c>
      <c r="J3" s="3" t="s">
        <v>22</v>
      </c>
      <c r="K3" s="3" t="s">
        <v>27</v>
      </c>
      <c r="P3" s="3" t="s">
        <v>27</v>
      </c>
      <c r="Q3" s="3" t="b">
        <v>1</v>
      </c>
      <c r="R3" s="3" t="b">
        <v>0</v>
      </c>
    </row>
    <row r="4">
      <c r="A4" s="1">
        <v>3.0</v>
      </c>
      <c r="B4" s="1">
        <v>0.0</v>
      </c>
      <c r="C4" s="2">
        <v>0.0</v>
      </c>
      <c r="D4" s="5">
        <v>43985.636087962965</v>
      </c>
      <c r="E4" s="3" t="s">
        <v>18</v>
      </c>
      <c r="F4" s="3" t="s">
        <v>28</v>
      </c>
      <c r="G4" s="3" t="s">
        <v>29</v>
      </c>
      <c r="H4" s="6">
        <v>43396.0</v>
      </c>
      <c r="I4" s="3" t="s">
        <v>30</v>
      </c>
      <c r="J4" s="3" t="s">
        <v>31</v>
      </c>
      <c r="K4" s="3" t="s">
        <v>32</v>
      </c>
      <c r="P4" s="3" t="s">
        <v>32</v>
      </c>
      <c r="Q4" s="3" t="b">
        <v>1</v>
      </c>
      <c r="R4" s="3" t="b">
        <v>0</v>
      </c>
    </row>
    <row r="5">
      <c r="A5" s="1">
        <v>4.0</v>
      </c>
      <c r="B5" s="1">
        <v>0.0</v>
      </c>
      <c r="C5" s="2">
        <v>0.0</v>
      </c>
      <c r="D5" s="5">
        <v>43985.636087962965</v>
      </c>
      <c r="E5" s="3" t="s">
        <v>18</v>
      </c>
      <c r="F5" s="3" t="s">
        <v>33</v>
      </c>
      <c r="G5" s="3" t="s">
        <v>34</v>
      </c>
      <c r="H5" s="6">
        <v>43396.0</v>
      </c>
      <c r="I5" s="3" t="s">
        <v>35</v>
      </c>
      <c r="J5" s="3" t="s">
        <v>31</v>
      </c>
      <c r="K5" s="3" t="s">
        <v>36</v>
      </c>
      <c r="P5" s="3" t="s">
        <v>36</v>
      </c>
      <c r="Q5" s="3" t="b">
        <v>1</v>
      </c>
      <c r="R5" s="3" t="b">
        <v>0</v>
      </c>
    </row>
    <row r="6">
      <c r="A6" s="1">
        <v>5.0</v>
      </c>
      <c r="B6" s="1">
        <v>0.0</v>
      </c>
      <c r="C6" s="2">
        <v>0.0</v>
      </c>
      <c r="D6" s="5">
        <v>43985.636087962965</v>
      </c>
      <c r="E6" s="3" t="s">
        <v>18</v>
      </c>
      <c r="F6" s="3" t="s">
        <v>37</v>
      </c>
      <c r="G6" s="3" t="s">
        <v>34</v>
      </c>
      <c r="H6" s="6">
        <v>43396.0</v>
      </c>
      <c r="I6" s="3" t="s">
        <v>35</v>
      </c>
      <c r="J6" s="3" t="s">
        <v>31</v>
      </c>
      <c r="K6" s="3" t="s">
        <v>38</v>
      </c>
      <c r="P6" s="3" t="s">
        <v>38</v>
      </c>
      <c r="Q6" s="3" t="b">
        <v>1</v>
      </c>
      <c r="R6" s="3" t="b">
        <v>0</v>
      </c>
    </row>
    <row r="7">
      <c r="A7" s="1">
        <v>6.0</v>
      </c>
      <c r="B7" s="1">
        <v>0.0</v>
      </c>
      <c r="C7" s="2">
        <v>0.0</v>
      </c>
      <c r="D7" s="5">
        <v>43985.636087962965</v>
      </c>
      <c r="E7" s="3" t="s">
        <v>18</v>
      </c>
      <c r="F7" s="3" t="s">
        <v>39</v>
      </c>
      <c r="G7" s="3" t="s">
        <v>34</v>
      </c>
      <c r="H7" s="6">
        <v>43396.0</v>
      </c>
      <c r="I7" s="3" t="s">
        <v>40</v>
      </c>
      <c r="J7" s="3" t="s">
        <v>31</v>
      </c>
      <c r="K7" s="3" t="s">
        <v>41</v>
      </c>
      <c r="P7" s="3" t="s">
        <v>41</v>
      </c>
      <c r="Q7" s="3" t="b">
        <v>1</v>
      </c>
      <c r="R7" s="3" t="b">
        <v>0</v>
      </c>
    </row>
    <row r="8">
      <c r="A8" s="1">
        <v>7.0</v>
      </c>
      <c r="B8" s="1">
        <v>0.0</v>
      </c>
      <c r="C8" s="2">
        <v>0.0</v>
      </c>
      <c r="D8" s="5">
        <v>43985.636087962965</v>
      </c>
      <c r="E8" s="3" t="s">
        <v>18</v>
      </c>
      <c r="F8" s="3" t="s">
        <v>42</v>
      </c>
      <c r="G8" s="3" t="s">
        <v>34</v>
      </c>
      <c r="H8" s="6">
        <v>43396.0</v>
      </c>
      <c r="I8" s="3" t="s">
        <v>40</v>
      </c>
      <c r="J8" s="3" t="s">
        <v>31</v>
      </c>
      <c r="K8" s="3" t="s">
        <v>43</v>
      </c>
      <c r="P8" s="3" t="s">
        <v>43</v>
      </c>
      <c r="Q8" s="3" t="b">
        <v>1</v>
      </c>
      <c r="R8" s="3" t="b">
        <v>0</v>
      </c>
    </row>
    <row r="9">
      <c r="A9" s="1">
        <v>8.0</v>
      </c>
      <c r="B9" s="1">
        <v>0.0</v>
      </c>
      <c r="C9" s="2">
        <v>0.0</v>
      </c>
      <c r="D9" s="5">
        <v>43985.636087962965</v>
      </c>
      <c r="E9" s="3" t="s">
        <v>18</v>
      </c>
      <c r="F9" s="3" t="s">
        <v>44</v>
      </c>
      <c r="G9" s="3" t="s">
        <v>34</v>
      </c>
      <c r="H9" s="6">
        <v>43396.0</v>
      </c>
      <c r="I9" s="3" t="s">
        <v>40</v>
      </c>
      <c r="J9" s="3" t="s">
        <v>45</v>
      </c>
      <c r="K9" s="3" t="s">
        <v>46</v>
      </c>
      <c r="P9" s="3" t="s">
        <v>46</v>
      </c>
      <c r="Q9" s="3" t="b">
        <v>1</v>
      </c>
      <c r="R9" s="3" t="b">
        <v>0</v>
      </c>
    </row>
    <row r="10">
      <c r="A10" s="1">
        <v>9.0</v>
      </c>
      <c r="B10" s="1">
        <v>0.0</v>
      </c>
      <c r="C10" s="2">
        <v>0.0</v>
      </c>
      <c r="D10" s="5">
        <v>43985.636087962965</v>
      </c>
      <c r="E10" s="3" t="s">
        <v>18</v>
      </c>
      <c r="F10" s="3" t="s">
        <v>47</v>
      </c>
      <c r="G10" s="3" t="s">
        <v>34</v>
      </c>
      <c r="H10" s="6">
        <v>43396.0</v>
      </c>
      <c r="I10" s="3" t="s">
        <v>40</v>
      </c>
      <c r="J10" s="3" t="s">
        <v>31</v>
      </c>
      <c r="K10" s="3" t="s">
        <v>48</v>
      </c>
      <c r="P10" s="3" t="s">
        <v>48</v>
      </c>
      <c r="Q10" s="3" t="b">
        <v>1</v>
      </c>
      <c r="R10" s="3" t="b">
        <v>0</v>
      </c>
    </row>
    <row r="11">
      <c r="A11" s="1">
        <v>10.0</v>
      </c>
      <c r="B11" s="1">
        <v>0.0</v>
      </c>
      <c r="C11" s="2">
        <v>0.0</v>
      </c>
      <c r="D11" s="5">
        <v>43985.636087962965</v>
      </c>
      <c r="E11" s="3" t="s">
        <v>18</v>
      </c>
      <c r="F11" s="3" t="s">
        <v>49</v>
      </c>
      <c r="G11" s="3" t="s">
        <v>50</v>
      </c>
      <c r="H11" s="6">
        <v>43398.0</v>
      </c>
      <c r="I11" s="3" t="s">
        <v>21</v>
      </c>
      <c r="J11" s="3" t="s">
        <v>31</v>
      </c>
      <c r="K11" s="3" t="s">
        <v>51</v>
      </c>
      <c r="P11" s="3" t="s">
        <v>51</v>
      </c>
      <c r="Q11" s="3" t="b">
        <v>1</v>
      </c>
      <c r="R11" s="3" t="b">
        <v>0</v>
      </c>
    </row>
    <row r="12">
      <c r="A12" s="1">
        <v>11.0</v>
      </c>
      <c r="B12" s="1">
        <v>0.0</v>
      </c>
      <c r="C12" s="2">
        <v>0.0</v>
      </c>
      <c r="D12" s="5">
        <v>43985.636087962965</v>
      </c>
      <c r="E12" s="3" t="s">
        <v>18</v>
      </c>
      <c r="F12" s="3" t="s">
        <v>52</v>
      </c>
      <c r="G12" s="3" t="s">
        <v>50</v>
      </c>
      <c r="H12" s="6">
        <v>43398.0</v>
      </c>
      <c r="I12" s="3" t="s">
        <v>53</v>
      </c>
      <c r="J12" s="3" t="s">
        <v>31</v>
      </c>
      <c r="K12" s="3" t="s">
        <v>54</v>
      </c>
      <c r="P12" s="3" t="s">
        <v>54</v>
      </c>
      <c r="Q12" s="3" t="b">
        <v>1</v>
      </c>
      <c r="R12" s="3" t="b">
        <v>0</v>
      </c>
    </row>
    <row r="13">
      <c r="A13" s="1">
        <v>12.0</v>
      </c>
      <c r="B13" s="1">
        <v>0.0</v>
      </c>
      <c r="C13" s="2">
        <v>0.0</v>
      </c>
      <c r="D13" s="5">
        <v>43985.636087962965</v>
      </c>
      <c r="E13" s="3" t="s">
        <v>18</v>
      </c>
      <c r="F13" s="3" t="s">
        <v>55</v>
      </c>
      <c r="G13" s="3" t="s">
        <v>50</v>
      </c>
      <c r="H13" s="6">
        <v>43398.0</v>
      </c>
      <c r="I13" s="3" t="s">
        <v>56</v>
      </c>
      <c r="J13" s="3" t="s">
        <v>31</v>
      </c>
      <c r="K13" s="3" t="s">
        <v>57</v>
      </c>
      <c r="L13" s="7"/>
      <c r="O13" s="7"/>
      <c r="P13" s="3" t="s">
        <v>57</v>
      </c>
      <c r="Q13" s="3" t="b">
        <v>1</v>
      </c>
      <c r="R13" s="3" t="b">
        <v>0</v>
      </c>
    </row>
    <row r="14">
      <c r="A14" s="1">
        <v>13.0</v>
      </c>
      <c r="B14" s="1">
        <v>0.0</v>
      </c>
      <c r="C14" s="2">
        <v>0.0</v>
      </c>
      <c r="D14" s="5">
        <v>43985.636087962965</v>
      </c>
      <c r="E14" s="3" t="s">
        <v>18</v>
      </c>
      <c r="F14" s="3" t="s">
        <v>58</v>
      </c>
      <c r="G14" s="3" t="s">
        <v>50</v>
      </c>
      <c r="H14" s="6">
        <v>43398.0</v>
      </c>
      <c r="I14" s="3" t="s">
        <v>56</v>
      </c>
      <c r="J14" s="3" t="s">
        <v>31</v>
      </c>
      <c r="K14" s="3" t="s">
        <v>59</v>
      </c>
      <c r="P14" s="3" t="s">
        <v>59</v>
      </c>
      <c r="Q14" s="3" t="b">
        <v>1</v>
      </c>
      <c r="R14" s="3" t="b">
        <v>0</v>
      </c>
    </row>
    <row r="15">
      <c r="A15" s="1">
        <v>14.0</v>
      </c>
      <c r="B15" s="1">
        <v>0.0</v>
      </c>
      <c r="C15" s="2">
        <v>0.0</v>
      </c>
      <c r="D15" s="5">
        <v>43985.636087962965</v>
      </c>
      <c r="E15" s="3" t="s">
        <v>18</v>
      </c>
      <c r="F15" s="3" t="s">
        <v>60</v>
      </c>
      <c r="G15" s="3" t="s">
        <v>61</v>
      </c>
      <c r="H15" s="6">
        <v>43398.0</v>
      </c>
      <c r="I15" s="3" t="s">
        <v>62</v>
      </c>
      <c r="J15" s="3" t="s">
        <v>63</v>
      </c>
      <c r="K15" s="3" t="s">
        <v>64</v>
      </c>
      <c r="P15" s="3" t="s">
        <v>64</v>
      </c>
      <c r="Q15" s="3" t="b">
        <v>1</v>
      </c>
      <c r="R15" s="3" t="b">
        <v>0</v>
      </c>
    </row>
    <row r="16">
      <c r="A16" s="1">
        <v>15.0</v>
      </c>
      <c r="B16" s="1">
        <v>0.0</v>
      </c>
      <c r="C16" s="2">
        <v>0.0</v>
      </c>
      <c r="D16" s="5">
        <v>43985.636087962965</v>
      </c>
      <c r="E16" s="3" t="s">
        <v>18</v>
      </c>
      <c r="F16" s="3" t="s">
        <v>65</v>
      </c>
      <c r="G16" s="3" t="s">
        <v>66</v>
      </c>
      <c r="H16" s="6">
        <v>43399.0</v>
      </c>
      <c r="I16" s="3" t="s">
        <v>21</v>
      </c>
      <c r="J16" s="3" t="s">
        <v>22</v>
      </c>
      <c r="K16" s="3" t="s">
        <v>67</v>
      </c>
      <c r="P16" s="3" t="s">
        <v>67</v>
      </c>
      <c r="Q16" s="3" t="b">
        <v>1</v>
      </c>
      <c r="R16" s="3" t="b">
        <v>0</v>
      </c>
    </row>
    <row r="17">
      <c r="A17" s="1">
        <v>16.0</v>
      </c>
      <c r="B17" s="1">
        <v>0.0</v>
      </c>
      <c r="C17" s="2">
        <v>0.0</v>
      </c>
      <c r="D17" s="5">
        <v>43985.636087962965</v>
      </c>
      <c r="E17" s="3" t="s">
        <v>18</v>
      </c>
      <c r="F17" s="3" t="s">
        <v>68</v>
      </c>
      <c r="G17" s="3" t="s">
        <v>25</v>
      </c>
      <c r="H17" s="6">
        <v>43399.0</v>
      </c>
      <c r="I17" s="3" t="s">
        <v>21</v>
      </c>
      <c r="J17" s="3" t="s">
        <v>22</v>
      </c>
      <c r="K17" s="3" t="s">
        <v>69</v>
      </c>
      <c r="P17" s="3" t="s">
        <v>69</v>
      </c>
      <c r="Q17" s="3" t="b">
        <v>1</v>
      </c>
      <c r="R17" s="3" t="b">
        <v>0</v>
      </c>
    </row>
    <row r="18">
      <c r="A18" s="1">
        <v>17.0</v>
      </c>
      <c r="B18" s="1">
        <v>0.0</v>
      </c>
      <c r="C18" s="2">
        <v>0.0</v>
      </c>
      <c r="D18" s="5">
        <v>43985.636087962965</v>
      </c>
      <c r="E18" s="3" t="s">
        <v>18</v>
      </c>
      <c r="F18" s="3" t="s">
        <v>70</v>
      </c>
      <c r="G18" s="3" t="s">
        <v>71</v>
      </c>
      <c r="H18" s="6">
        <v>43403.0</v>
      </c>
      <c r="I18" s="3" t="s">
        <v>72</v>
      </c>
      <c r="J18" s="3" t="s">
        <v>31</v>
      </c>
      <c r="K18" s="3" t="s">
        <v>73</v>
      </c>
      <c r="P18" s="3" t="s">
        <v>73</v>
      </c>
      <c r="Q18" s="3" t="b">
        <v>1</v>
      </c>
      <c r="R18" s="3" t="b">
        <v>0</v>
      </c>
    </row>
    <row r="19">
      <c r="A19" s="1">
        <v>18.0</v>
      </c>
      <c r="B19" s="1">
        <v>0.0</v>
      </c>
      <c r="C19" s="2">
        <v>0.0</v>
      </c>
      <c r="D19" s="5">
        <v>43985.636087962965</v>
      </c>
      <c r="E19" s="3" t="s">
        <v>18</v>
      </c>
      <c r="F19" s="3" t="s">
        <v>74</v>
      </c>
      <c r="G19" s="3" t="s">
        <v>71</v>
      </c>
      <c r="H19" s="6">
        <v>43403.0</v>
      </c>
      <c r="I19" s="3" t="s">
        <v>75</v>
      </c>
      <c r="J19" s="3" t="s">
        <v>31</v>
      </c>
      <c r="K19" s="3" t="s">
        <v>76</v>
      </c>
      <c r="P19" s="3" t="s">
        <v>76</v>
      </c>
      <c r="Q19" s="3" t="b">
        <v>1</v>
      </c>
      <c r="R19" s="3" t="b">
        <v>0</v>
      </c>
    </row>
    <row r="20">
      <c r="A20" s="1">
        <v>19.0</v>
      </c>
      <c r="B20" s="1">
        <v>0.0</v>
      </c>
      <c r="C20" s="2">
        <v>0.0</v>
      </c>
      <c r="D20" s="5">
        <v>43985.636087962965</v>
      </c>
      <c r="E20" s="3" t="s">
        <v>18</v>
      </c>
      <c r="F20" s="3" t="s">
        <v>77</v>
      </c>
      <c r="G20" s="3" t="s">
        <v>71</v>
      </c>
      <c r="H20" s="6">
        <v>43403.0</v>
      </c>
      <c r="I20" s="3" t="s">
        <v>75</v>
      </c>
      <c r="J20" s="3" t="s">
        <v>31</v>
      </c>
      <c r="K20" s="3" t="s">
        <v>78</v>
      </c>
      <c r="P20" s="3" t="s">
        <v>78</v>
      </c>
      <c r="Q20" s="3" t="b">
        <v>1</v>
      </c>
      <c r="R20" s="3" t="b">
        <v>0</v>
      </c>
    </row>
    <row r="21">
      <c r="A21" s="1">
        <v>20.0</v>
      </c>
      <c r="B21" s="1">
        <v>0.0</v>
      </c>
      <c r="C21" s="2">
        <v>0.0</v>
      </c>
      <c r="D21" s="5">
        <v>43985.636087962965</v>
      </c>
      <c r="E21" s="3" t="s">
        <v>18</v>
      </c>
      <c r="F21" s="3" t="s">
        <v>79</v>
      </c>
      <c r="G21" s="3" t="s">
        <v>71</v>
      </c>
      <c r="H21" s="6">
        <v>43403.0</v>
      </c>
      <c r="I21" s="3" t="s">
        <v>80</v>
      </c>
      <c r="J21" s="3" t="s">
        <v>31</v>
      </c>
      <c r="K21" s="3" t="s">
        <v>81</v>
      </c>
      <c r="P21" s="3" t="s">
        <v>81</v>
      </c>
      <c r="Q21" s="3" t="b">
        <v>1</v>
      </c>
      <c r="R21" s="3" t="b">
        <v>0</v>
      </c>
    </row>
    <row r="22">
      <c r="A22" s="1">
        <v>21.0</v>
      </c>
      <c r="B22" s="1">
        <v>0.0</v>
      </c>
      <c r="C22" s="2">
        <v>0.0</v>
      </c>
      <c r="D22" s="5">
        <v>43985.636087962965</v>
      </c>
      <c r="E22" s="3" t="s">
        <v>18</v>
      </c>
      <c r="F22" s="3" t="s">
        <v>82</v>
      </c>
      <c r="G22" s="3" t="s">
        <v>71</v>
      </c>
      <c r="H22" s="6">
        <v>43403.0</v>
      </c>
      <c r="I22" s="3" t="s">
        <v>83</v>
      </c>
      <c r="J22" s="3" t="s">
        <v>31</v>
      </c>
      <c r="K22" s="3" t="s">
        <v>84</v>
      </c>
      <c r="P22" s="3" t="s">
        <v>84</v>
      </c>
      <c r="Q22" s="3" t="b">
        <v>1</v>
      </c>
      <c r="R22" s="3" t="b">
        <v>0</v>
      </c>
    </row>
    <row r="23">
      <c r="A23" s="1">
        <v>22.0</v>
      </c>
      <c r="B23" s="1">
        <v>0.0</v>
      </c>
      <c r="C23" s="2">
        <v>0.0</v>
      </c>
      <c r="D23" s="5">
        <v>43985.636087962965</v>
      </c>
      <c r="E23" s="3" t="s">
        <v>18</v>
      </c>
      <c r="F23" s="3" t="s">
        <v>85</v>
      </c>
      <c r="G23" s="3" t="s">
        <v>71</v>
      </c>
      <c r="H23" s="6">
        <v>43403.0</v>
      </c>
      <c r="I23" s="3" t="s">
        <v>83</v>
      </c>
      <c r="J23" s="3" t="s">
        <v>31</v>
      </c>
      <c r="K23" s="3" t="s">
        <v>86</v>
      </c>
      <c r="P23" s="3" t="s">
        <v>86</v>
      </c>
      <c r="Q23" s="3" t="b">
        <v>1</v>
      </c>
      <c r="R23" s="3" t="b">
        <v>0</v>
      </c>
    </row>
    <row r="24">
      <c r="A24" s="1">
        <v>23.0</v>
      </c>
      <c r="B24" s="1">
        <v>0.0</v>
      </c>
      <c r="C24" s="2">
        <v>0.0</v>
      </c>
      <c r="D24" s="5">
        <v>43985.636087962965</v>
      </c>
      <c r="E24" s="3" t="s">
        <v>18</v>
      </c>
      <c r="F24" s="3" t="s">
        <v>87</v>
      </c>
      <c r="G24" s="3" t="s">
        <v>71</v>
      </c>
      <c r="H24" s="6">
        <v>43403.0</v>
      </c>
      <c r="I24" s="3" t="s">
        <v>88</v>
      </c>
      <c r="J24" s="3" t="s">
        <v>31</v>
      </c>
      <c r="K24" s="3" t="s">
        <v>89</v>
      </c>
      <c r="P24" s="3" t="s">
        <v>89</v>
      </c>
      <c r="Q24" s="3" t="b">
        <v>1</v>
      </c>
      <c r="R24" s="3" t="b">
        <v>0</v>
      </c>
    </row>
    <row r="25">
      <c r="A25" s="1">
        <v>24.0</v>
      </c>
      <c r="B25" s="1">
        <v>0.0</v>
      </c>
      <c r="C25" s="2">
        <v>0.0</v>
      </c>
      <c r="D25" s="5">
        <v>43985.636087962965</v>
      </c>
      <c r="E25" s="3" t="s">
        <v>18</v>
      </c>
      <c r="F25" s="3" t="s">
        <v>90</v>
      </c>
      <c r="G25" s="3" t="s">
        <v>29</v>
      </c>
      <c r="H25" s="6">
        <v>43412.0</v>
      </c>
      <c r="I25" s="3" t="s">
        <v>30</v>
      </c>
      <c r="J25" s="3" t="s">
        <v>91</v>
      </c>
      <c r="K25" s="3" t="s">
        <v>92</v>
      </c>
      <c r="P25" s="3" t="s">
        <v>92</v>
      </c>
      <c r="Q25" s="3" t="b">
        <v>1</v>
      </c>
      <c r="R25" s="3" t="b">
        <v>0</v>
      </c>
    </row>
    <row r="26">
      <c r="A26" s="1">
        <v>26.0</v>
      </c>
      <c r="B26" s="1">
        <v>0.0</v>
      </c>
      <c r="C26" s="2">
        <v>0.0</v>
      </c>
      <c r="D26" s="5">
        <v>43985.636087962965</v>
      </c>
      <c r="E26" s="3" t="s">
        <v>18</v>
      </c>
      <c r="F26" s="3" t="s">
        <v>93</v>
      </c>
      <c r="G26" s="3" t="s">
        <v>29</v>
      </c>
      <c r="H26" s="6">
        <v>43412.0</v>
      </c>
      <c r="I26" s="3" t="s">
        <v>30</v>
      </c>
      <c r="J26" s="3" t="s">
        <v>91</v>
      </c>
      <c r="K26" s="3" t="s">
        <v>94</v>
      </c>
      <c r="P26" s="3" t="s">
        <v>94</v>
      </c>
      <c r="Q26" s="3" t="b">
        <v>1</v>
      </c>
      <c r="R26" s="3" t="b">
        <v>0</v>
      </c>
    </row>
    <row r="27">
      <c r="A27" s="1">
        <v>27.0</v>
      </c>
      <c r="B27" s="1">
        <v>0.0</v>
      </c>
      <c r="C27" s="2">
        <v>0.0</v>
      </c>
      <c r="D27" s="5">
        <v>43985.636087962965</v>
      </c>
      <c r="E27" s="3" t="s">
        <v>18</v>
      </c>
      <c r="F27" s="3" t="s">
        <v>95</v>
      </c>
      <c r="G27" s="3" t="s">
        <v>29</v>
      </c>
      <c r="H27" s="6">
        <v>43412.0</v>
      </c>
      <c r="I27" s="3" t="s">
        <v>30</v>
      </c>
      <c r="J27" s="3" t="s">
        <v>91</v>
      </c>
      <c r="K27" s="3" t="s">
        <v>96</v>
      </c>
      <c r="P27" s="3" t="s">
        <v>96</v>
      </c>
      <c r="Q27" s="3" t="b">
        <v>1</v>
      </c>
      <c r="R27" s="3" t="b">
        <v>0</v>
      </c>
    </row>
    <row r="28">
      <c r="A28" s="1">
        <v>28.0</v>
      </c>
      <c r="B28" s="1">
        <v>0.0</v>
      </c>
      <c r="C28" s="2">
        <v>0.0</v>
      </c>
      <c r="D28" s="5">
        <v>43985.636087962965</v>
      </c>
      <c r="E28" s="3" t="s">
        <v>18</v>
      </c>
      <c r="F28" s="3" t="s">
        <v>97</v>
      </c>
      <c r="G28" s="3" t="s">
        <v>29</v>
      </c>
      <c r="H28" s="6">
        <v>43412.0</v>
      </c>
      <c r="I28" s="3" t="s">
        <v>30</v>
      </c>
      <c r="J28" s="3" t="s">
        <v>91</v>
      </c>
      <c r="K28" s="3" t="s">
        <v>98</v>
      </c>
      <c r="P28" s="3" t="s">
        <v>98</v>
      </c>
      <c r="Q28" s="3" t="b">
        <v>1</v>
      </c>
      <c r="R28" s="3" t="b">
        <v>0</v>
      </c>
    </row>
    <row r="29">
      <c r="A29" s="1">
        <v>25.0</v>
      </c>
      <c r="B29" s="1">
        <v>0.0</v>
      </c>
      <c r="C29" s="2">
        <v>0.0</v>
      </c>
      <c r="D29" s="5">
        <v>43985.636087962965</v>
      </c>
      <c r="E29" s="3" t="s">
        <v>18</v>
      </c>
      <c r="F29" s="3" t="s">
        <v>99</v>
      </c>
      <c r="G29" s="3" t="s">
        <v>29</v>
      </c>
      <c r="H29" s="6">
        <v>43413.0</v>
      </c>
      <c r="I29" s="3" t="s">
        <v>30</v>
      </c>
      <c r="J29" s="3" t="s">
        <v>91</v>
      </c>
      <c r="K29" s="3" t="s">
        <v>100</v>
      </c>
      <c r="P29" s="3" t="s">
        <v>100</v>
      </c>
      <c r="Q29" s="3" t="b">
        <v>1</v>
      </c>
      <c r="R29" s="3" t="b">
        <v>0</v>
      </c>
    </row>
    <row r="30">
      <c r="A30" s="1">
        <v>29.0</v>
      </c>
      <c r="B30" s="1">
        <v>0.0</v>
      </c>
      <c r="C30" s="2">
        <v>0.0</v>
      </c>
      <c r="D30" s="5">
        <v>43985.636087962965</v>
      </c>
      <c r="E30" s="3" t="s">
        <v>18</v>
      </c>
      <c r="F30" s="3" t="s">
        <v>101</v>
      </c>
      <c r="G30" s="3" t="s">
        <v>29</v>
      </c>
      <c r="H30" s="6">
        <v>43413.0</v>
      </c>
      <c r="I30" s="3" t="s">
        <v>30</v>
      </c>
      <c r="J30" s="3" t="s">
        <v>63</v>
      </c>
      <c r="K30" s="3" t="s">
        <v>102</v>
      </c>
      <c r="P30" s="3" t="s">
        <v>102</v>
      </c>
      <c r="Q30" s="3" t="b">
        <v>1</v>
      </c>
      <c r="R30" s="3" t="b">
        <v>0</v>
      </c>
    </row>
    <row r="31">
      <c r="A31" s="1">
        <v>30.0</v>
      </c>
      <c r="B31" s="1">
        <v>0.0</v>
      </c>
      <c r="C31" s="2">
        <v>0.0</v>
      </c>
      <c r="D31" s="5">
        <v>43985.636087962965</v>
      </c>
      <c r="E31" s="3" t="s">
        <v>18</v>
      </c>
      <c r="F31" s="3" t="s">
        <v>103</v>
      </c>
      <c r="G31" s="3" t="s">
        <v>29</v>
      </c>
      <c r="H31" s="6">
        <v>43418.0</v>
      </c>
      <c r="I31" s="3" t="s">
        <v>30</v>
      </c>
      <c r="J31" s="3" t="s">
        <v>91</v>
      </c>
      <c r="K31" s="3" t="s">
        <v>104</v>
      </c>
      <c r="P31" s="3" t="s">
        <v>104</v>
      </c>
      <c r="Q31" s="3" t="b">
        <v>1</v>
      </c>
      <c r="R31" s="3" t="b">
        <v>0</v>
      </c>
    </row>
    <row r="32">
      <c r="A32" s="1">
        <v>31.0</v>
      </c>
      <c r="B32" s="1">
        <v>0.0</v>
      </c>
      <c r="C32" s="2">
        <v>0.0</v>
      </c>
      <c r="D32" s="5">
        <v>43985.636087962965</v>
      </c>
      <c r="E32" s="3" t="s">
        <v>18</v>
      </c>
      <c r="F32" s="3" t="s">
        <v>105</v>
      </c>
      <c r="G32" s="3" t="s">
        <v>29</v>
      </c>
      <c r="H32" s="6">
        <v>43418.0</v>
      </c>
      <c r="I32" s="3" t="s">
        <v>30</v>
      </c>
      <c r="J32" s="3" t="s">
        <v>91</v>
      </c>
      <c r="K32" s="3" t="s">
        <v>106</v>
      </c>
      <c r="P32" s="3" t="s">
        <v>106</v>
      </c>
      <c r="Q32" s="3" t="b">
        <v>1</v>
      </c>
      <c r="R32" s="3" t="b">
        <v>0</v>
      </c>
    </row>
    <row r="33">
      <c r="A33" s="1">
        <v>32.0</v>
      </c>
      <c r="B33" s="1">
        <v>0.0</v>
      </c>
      <c r="C33" s="2">
        <v>0.0</v>
      </c>
      <c r="D33" s="5">
        <v>43985.636087962965</v>
      </c>
      <c r="E33" s="3" t="s">
        <v>18</v>
      </c>
      <c r="F33" s="3" t="s">
        <v>107</v>
      </c>
      <c r="G33" s="3" t="s">
        <v>108</v>
      </c>
      <c r="H33" s="6">
        <v>43420.0</v>
      </c>
      <c r="I33" s="3" t="s">
        <v>109</v>
      </c>
      <c r="J33" s="3" t="s">
        <v>45</v>
      </c>
      <c r="K33" s="3" t="s">
        <v>110</v>
      </c>
      <c r="P33" s="3" t="s">
        <v>110</v>
      </c>
      <c r="Q33" s="3" t="b">
        <v>1</v>
      </c>
      <c r="R33" s="3" t="b">
        <v>0</v>
      </c>
    </row>
    <row r="34">
      <c r="A34" s="1">
        <v>33.0</v>
      </c>
      <c r="B34" s="1">
        <v>0.0</v>
      </c>
      <c r="C34" s="2">
        <v>0.0</v>
      </c>
      <c r="D34" s="5">
        <v>43985.636087962965</v>
      </c>
      <c r="E34" s="3" t="s">
        <v>18</v>
      </c>
      <c r="F34" s="3" t="s">
        <v>111</v>
      </c>
      <c r="G34" s="3" t="s">
        <v>108</v>
      </c>
      <c r="H34" s="6">
        <v>43420.0</v>
      </c>
      <c r="I34" s="3" t="s">
        <v>109</v>
      </c>
      <c r="J34" s="3" t="s">
        <v>45</v>
      </c>
      <c r="K34" s="3" t="s">
        <v>112</v>
      </c>
      <c r="P34" s="3" t="s">
        <v>112</v>
      </c>
      <c r="Q34" s="3" t="b">
        <v>1</v>
      </c>
      <c r="R34" s="3" t="b">
        <v>0</v>
      </c>
    </row>
    <row r="35">
      <c r="A35" s="1">
        <v>34.0</v>
      </c>
      <c r="B35" s="1">
        <v>0.0</v>
      </c>
      <c r="C35" s="2">
        <v>0.0</v>
      </c>
      <c r="D35" s="5">
        <v>43985.636087962965</v>
      </c>
      <c r="E35" s="3" t="s">
        <v>18</v>
      </c>
      <c r="F35" s="3" t="s">
        <v>113</v>
      </c>
      <c r="G35" s="3" t="s">
        <v>50</v>
      </c>
      <c r="H35" s="6">
        <v>43425.0</v>
      </c>
      <c r="I35" s="3" t="s">
        <v>53</v>
      </c>
      <c r="J35" s="3" t="s">
        <v>114</v>
      </c>
      <c r="K35" s="3" t="s">
        <v>115</v>
      </c>
      <c r="P35" s="3" t="s">
        <v>115</v>
      </c>
      <c r="Q35" s="3" t="b">
        <v>1</v>
      </c>
      <c r="R35" s="3" t="b">
        <v>0</v>
      </c>
    </row>
    <row r="36">
      <c r="A36" s="1">
        <v>35.0</v>
      </c>
      <c r="B36" s="1">
        <v>0.0</v>
      </c>
      <c r="C36" s="2">
        <v>0.0</v>
      </c>
      <c r="D36" s="5">
        <v>43985.636087962965</v>
      </c>
      <c r="E36" s="3" t="s">
        <v>18</v>
      </c>
      <c r="F36" s="3" t="s">
        <v>116</v>
      </c>
      <c r="G36" s="3" t="s">
        <v>50</v>
      </c>
      <c r="H36" s="6">
        <v>43425.0</v>
      </c>
      <c r="I36" s="3" t="s">
        <v>53</v>
      </c>
      <c r="J36" s="3" t="s">
        <v>114</v>
      </c>
      <c r="K36" s="3" t="s">
        <v>117</v>
      </c>
      <c r="P36" s="3" t="s">
        <v>117</v>
      </c>
      <c r="Q36" s="3" t="b">
        <v>1</v>
      </c>
      <c r="R36" s="3" t="b">
        <v>0</v>
      </c>
    </row>
    <row r="37">
      <c r="A37" s="1">
        <v>36.0</v>
      </c>
      <c r="B37" s="1">
        <v>0.0</v>
      </c>
      <c r="C37" s="2">
        <v>0.0</v>
      </c>
      <c r="D37" s="5">
        <v>43985.636087962965</v>
      </c>
      <c r="E37" s="3" t="s">
        <v>18</v>
      </c>
      <c r="F37" s="3" t="s">
        <v>118</v>
      </c>
      <c r="G37" s="3" t="s">
        <v>50</v>
      </c>
      <c r="H37" s="6">
        <v>43425.0</v>
      </c>
      <c r="I37" s="3" t="s">
        <v>53</v>
      </c>
      <c r="J37" s="3" t="s">
        <v>114</v>
      </c>
      <c r="K37" s="3" t="s">
        <v>119</v>
      </c>
      <c r="P37" s="3" t="s">
        <v>119</v>
      </c>
      <c r="Q37" s="3" t="b">
        <v>1</v>
      </c>
      <c r="R37" s="3" t="b">
        <v>0</v>
      </c>
    </row>
    <row r="38">
      <c r="A38" s="1">
        <v>37.0</v>
      </c>
      <c r="B38" s="1">
        <v>0.0</v>
      </c>
      <c r="C38" s="2">
        <v>0.0</v>
      </c>
      <c r="D38" s="5">
        <v>43985.636087962965</v>
      </c>
      <c r="E38" s="3" t="s">
        <v>18</v>
      </c>
      <c r="F38" s="3" t="s">
        <v>120</v>
      </c>
      <c r="G38" s="3" t="s">
        <v>50</v>
      </c>
      <c r="H38" s="6">
        <v>43425.0</v>
      </c>
      <c r="I38" s="3" t="s">
        <v>53</v>
      </c>
      <c r="J38" s="3" t="s">
        <v>91</v>
      </c>
      <c r="K38" s="3" t="s">
        <v>121</v>
      </c>
      <c r="P38" s="3" t="s">
        <v>121</v>
      </c>
      <c r="Q38" s="3" t="b">
        <v>1</v>
      </c>
      <c r="R38" s="3" t="b">
        <v>0</v>
      </c>
    </row>
    <row r="39">
      <c r="A39" s="1">
        <v>38.0</v>
      </c>
      <c r="B39" s="1">
        <v>0.0</v>
      </c>
      <c r="C39" s="2">
        <v>0.0</v>
      </c>
      <c r="D39" s="5">
        <v>43985.636087962965</v>
      </c>
      <c r="E39" s="3" t="s">
        <v>18</v>
      </c>
      <c r="F39" s="3" t="s">
        <v>122</v>
      </c>
      <c r="G39" s="3" t="s">
        <v>50</v>
      </c>
      <c r="H39" s="6">
        <v>43425.0</v>
      </c>
      <c r="I39" s="3" t="s">
        <v>53</v>
      </c>
      <c r="J39" s="3" t="s">
        <v>114</v>
      </c>
      <c r="K39" s="3" t="s">
        <v>123</v>
      </c>
      <c r="P39" s="3" t="s">
        <v>123</v>
      </c>
      <c r="Q39" s="3" t="b">
        <v>1</v>
      </c>
      <c r="R39" s="3" t="b">
        <v>0</v>
      </c>
    </row>
    <row r="40">
      <c r="A40" s="1">
        <v>39.0</v>
      </c>
      <c r="B40" s="1">
        <v>0.0</v>
      </c>
      <c r="C40" s="2">
        <v>0.0</v>
      </c>
      <c r="D40" s="5">
        <v>43985.636087962965</v>
      </c>
      <c r="E40" s="3" t="s">
        <v>18</v>
      </c>
      <c r="F40" s="3" t="s">
        <v>124</v>
      </c>
      <c r="G40" s="3" t="s">
        <v>50</v>
      </c>
      <c r="H40" s="6">
        <v>43425.0</v>
      </c>
      <c r="I40" s="3" t="s">
        <v>53</v>
      </c>
      <c r="J40" s="3" t="s">
        <v>114</v>
      </c>
      <c r="K40" s="3" t="s">
        <v>125</v>
      </c>
      <c r="P40" s="3" t="s">
        <v>125</v>
      </c>
      <c r="Q40" s="3" t="b">
        <v>1</v>
      </c>
      <c r="R40" s="3" t="b">
        <v>0</v>
      </c>
    </row>
    <row r="41">
      <c r="A41" s="1">
        <v>40.0</v>
      </c>
      <c r="B41" s="1">
        <v>0.0</v>
      </c>
      <c r="C41" s="2">
        <v>0.0</v>
      </c>
      <c r="D41" s="5">
        <v>43985.636087962965</v>
      </c>
      <c r="E41" s="3" t="s">
        <v>18</v>
      </c>
      <c r="F41" s="3" t="s">
        <v>126</v>
      </c>
      <c r="G41" s="3" t="s">
        <v>50</v>
      </c>
      <c r="H41" s="6">
        <v>43425.0</v>
      </c>
      <c r="I41" s="3" t="s">
        <v>56</v>
      </c>
      <c r="J41" s="3" t="s">
        <v>114</v>
      </c>
      <c r="K41" s="3" t="s">
        <v>127</v>
      </c>
      <c r="P41" s="3" t="s">
        <v>127</v>
      </c>
      <c r="Q41" s="3" t="b">
        <v>1</v>
      </c>
      <c r="R41" s="3" t="b">
        <v>0</v>
      </c>
    </row>
    <row r="42">
      <c r="A42" s="1">
        <v>41.0</v>
      </c>
      <c r="B42" s="1">
        <v>0.0</v>
      </c>
      <c r="C42" s="2">
        <v>0.0</v>
      </c>
      <c r="D42" s="5">
        <v>43985.636087962965</v>
      </c>
      <c r="E42" s="3" t="s">
        <v>18</v>
      </c>
      <c r="F42" s="3" t="s">
        <v>128</v>
      </c>
      <c r="G42" s="3" t="s">
        <v>50</v>
      </c>
      <c r="H42" s="6">
        <v>43425.0</v>
      </c>
      <c r="I42" s="3" t="s">
        <v>56</v>
      </c>
      <c r="J42" s="3" t="s">
        <v>114</v>
      </c>
      <c r="K42" s="3" t="s">
        <v>129</v>
      </c>
      <c r="L42" s="7"/>
      <c r="O42" s="7"/>
      <c r="P42" s="3" t="s">
        <v>129</v>
      </c>
      <c r="Q42" s="3" t="b">
        <v>1</v>
      </c>
      <c r="R42" s="3" t="b">
        <v>0</v>
      </c>
    </row>
    <row r="43">
      <c r="A43" s="1">
        <v>42.0</v>
      </c>
      <c r="B43" s="1">
        <v>0.0</v>
      </c>
      <c r="C43" s="2">
        <v>0.0</v>
      </c>
      <c r="D43" s="5">
        <v>43985.636087962965</v>
      </c>
      <c r="E43" s="3" t="s">
        <v>18</v>
      </c>
      <c r="F43" s="3" t="s">
        <v>130</v>
      </c>
      <c r="G43" s="3" t="s">
        <v>50</v>
      </c>
      <c r="H43" s="6">
        <v>43425.0</v>
      </c>
      <c r="I43" s="3" t="s">
        <v>56</v>
      </c>
      <c r="J43" s="3" t="s">
        <v>91</v>
      </c>
      <c r="K43" s="3" t="s">
        <v>131</v>
      </c>
      <c r="P43" s="3" t="s">
        <v>131</v>
      </c>
      <c r="Q43" s="3" t="b">
        <v>1</v>
      </c>
      <c r="R43" s="3" t="b">
        <v>0</v>
      </c>
    </row>
    <row r="44">
      <c r="A44" s="1">
        <v>43.0</v>
      </c>
      <c r="B44" s="1">
        <v>0.0</v>
      </c>
      <c r="C44" s="2">
        <v>0.0</v>
      </c>
      <c r="D44" s="5">
        <v>43985.636087962965</v>
      </c>
      <c r="E44" s="3" t="s">
        <v>18</v>
      </c>
      <c r="F44" s="3" t="s">
        <v>132</v>
      </c>
      <c r="G44" s="3" t="s">
        <v>50</v>
      </c>
      <c r="H44" s="6">
        <v>43425.0</v>
      </c>
      <c r="I44" s="3" t="s">
        <v>56</v>
      </c>
      <c r="J44" s="3" t="s">
        <v>91</v>
      </c>
      <c r="K44" s="3" t="s">
        <v>133</v>
      </c>
      <c r="P44" s="3" t="s">
        <v>133</v>
      </c>
      <c r="Q44" s="3" t="b">
        <v>1</v>
      </c>
      <c r="R44" s="3" t="b">
        <v>0</v>
      </c>
    </row>
    <row r="45">
      <c r="A45" s="1">
        <v>44.0</v>
      </c>
      <c r="B45" s="1">
        <v>0.0</v>
      </c>
      <c r="C45" s="2">
        <v>0.0</v>
      </c>
      <c r="D45" s="5">
        <v>43985.636087962965</v>
      </c>
      <c r="E45" s="3" t="s">
        <v>18</v>
      </c>
      <c r="F45" s="3" t="s">
        <v>134</v>
      </c>
      <c r="G45" s="3" t="s">
        <v>50</v>
      </c>
      <c r="H45" s="6">
        <v>43425.0</v>
      </c>
      <c r="I45" s="3" t="s">
        <v>56</v>
      </c>
      <c r="J45" s="3" t="s">
        <v>91</v>
      </c>
      <c r="K45" s="3" t="s">
        <v>135</v>
      </c>
      <c r="P45" s="3" t="s">
        <v>135</v>
      </c>
      <c r="Q45" s="3" t="b">
        <v>0</v>
      </c>
      <c r="R45" s="3" t="b">
        <v>1</v>
      </c>
    </row>
    <row r="46">
      <c r="A46" s="1">
        <v>45.0</v>
      </c>
      <c r="B46" s="1">
        <v>0.0</v>
      </c>
      <c r="C46" s="2">
        <v>0.0</v>
      </c>
      <c r="D46" s="5">
        <v>43985.636087962965</v>
      </c>
      <c r="E46" s="3" t="s">
        <v>18</v>
      </c>
      <c r="F46" s="3" t="s">
        <v>136</v>
      </c>
      <c r="G46" s="3" t="s">
        <v>50</v>
      </c>
      <c r="H46" s="6">
        <v>43425.0</v>
      </c>
      <c r="I46" s="3" t="s">
        <v>56</v>
      </c>
      <c r="J46" s="3" t="s">
        <v>114</v>
      </c>
      <c r="K46" s="3" t="s">
        <v>137</v>
      </c>
      <c r="P46" s="3" t="s">
        <v>137</v>
      </c>
      <c r="Q46" s="3" t="b">
        <v>1</v>
      </c>
      <c r="R46" s="3" t="b">
        <v>0</v>
      </c>
    </row>
    <row r="47">
      <c r="A47" s="1">
        <v>46.0</v>
      </c>
      <c r="B47" s="1">
        <v>0.0</v>
      </c>
      <c r="C47" s="2">
        <v>0.0</v>
      </c>
      <c r="D47" s="5">
        <v>43985.636087962965</v>
      </c>
      <c r="E47" s="3" t="s">
        <v>18</v>
      </c>
      <c r="F47" s="3" t="s">
        <v>138</v>
      </c>
      <c r="G47" s="3" t="s">
        <v>50</v>
      </c>
      <c r="H47" s="6">
        <v>43425.0</v>
      </c>
      <c r="I47" s="3" t="s">
        <v>56</v>
      </c>
      <c r="J47" s="3" t="s">
        <v>114</v>
      </c>
      <c r="K47" s="3" t="s">
        <v>139</v>
      </c>
      <c r="P47" s="3" t="s">
        <v>139</v>
      </c>
      <c r="Q47" s="3" t="b">
        <v>1</v>
      </c>
      <c r="R47" s="3" t="b">
        <v>0</v>
      </c>
    </row>
    <row r="48">
      <c r="A48" s="1">
        <v>47.0</v>
      </c>
      <c r="B48" s="1">
        <v>0.0</v>
      </c>
      <c r="C48" s="2">
        <v>0.0</v>
      </c>
      <c r="D48" s="5">
        <v>43985.636087962965</v>
      </c>
      <c r="E48" s="3" t="s">
        <v>18</v>
      </c>
      <c r="F48" s="3" t="s">
        <v>140</v>
      </c>
      <c r="G48" s="3" t="s">
        <v>50</v>
      </c>
      <c r="H48" s="6">
        <v>43425.0</v>
      </c>
      <c r="I48" s="3" t="s">
        <v>56</v>
      </c>
      <c r="J48" s="3" t="s">
        <v>31</v>
      </c>
      <c r="K48" s="3" t="s">
        <v>141</v>
      </c>
      <c r="P48" s="3" t="s">
        <v>141</v>
      </c>
      <c r="Q48" s="3" t="b">
        <v>1</v>
      </c>
      <c r="R48" s="3" t="b">
        <v>0</v>
      </c>
    </row>
    <row r="49">
      <c r="A49" s="1">
        <v>93.0</v>
      </c>
      <c r="B49" s="1">
        <v>0.0</v>
      </c>
      <c r="C49" s="2">
        <v>0.0</v>
      </c>
      <c r="D49" s="5">
        <v>43985.636087962965</v>
      </c>
      <c r="E49" s="3" t="s">
        <v>18</v>
      </c>
      <c r="F49" s="3" t="s">
        <v>142</v>
      </c>
      <c r="G49" s="3" t="s">
        <v>50</v>
      </c>
      <c r="H49" s="6">
        <v>43425.0</v>
      </c>
      <c r="I49" s="3" t="s">
        <v>56</v>
      </c>
      <c r="J49" s="3" t="s">
        <v>31</v>
      </c>
      <c r="K49" s="3" t="s">
        <v>143</v>
      </c>
      <c r="P49" s="3" t="s">
        <v>143</v>
      </c>
      <c r="Q49" s="3" t="b">
        <v>1</v>
      </c>
      <c r="R49" s="3" t="b">
        <v>0</v>
      </c>
    </row>
    <row r="50">
      <c r="A50" s="1">
        <v>48.0</v>
      </c>
      <c r="B50" s="1">
        <v>0.0</v>
      </c>
      <c r="C50" s="2">
        <v>0.0</v>
      </c>
      <c r="D50" s="5">
        <v>43985.636087962965</v>
      </c>
      <c r="E50" s="3" t="s">
        <v>18</v>
      </c>
      <c r="F50" s="3" t="s">
        <v>144</v>
      </c>
      <c r="G50" s="3" t="s">
        <v>145</v>
      </c>
      <c r="H50" s="6">
        <v>43432.0</v>
      </c>
      <c r="I50" s="3" t="s">
        <v>53</v>
      </c>
      <c r="J50" s="3" t="s">
        <v>91</v>
      </c>
      <c r="K50" s="3" t="s">
        <v>146</v>
      </c>
      <c r="P50" s="3" t="s">
        <v>146</v>
      </c>
      <c r="Q50" s="3" t="b">
        <v>1</v>
      </c>
      <c r="R50" s="3" t="b">
        <v>0</v>
      </c>
    </row>
    <row r="51">
      <c r="A51" s="1">
        <v>49.0</v>
      </c>
      <c r="B51" s="1">
        <v>0.0</v>
      </c>
      <c r="C51" s="2">
        <v>0.0</v>
      </c>
      <c r="D51" s="5">
        <v>43985.636087962965</v>
      </c>
      <c r="E51" s="3" t="s">
        <v>18</v>
      </c>
      <c r="F51" s="3" t="s">
        <v>147</v>
      </c>
      <c r="G51" s="3" t="s">
        <v>145</v>
      </c>
      <c r="H51" s="6">
        <v>43432.0</v>
      </c>
      <c r="I51" s="3" t="s">
        <v>53</v>
      </c>
      <c r="J51" s="3" t="s">
        <v>91</v>
      </c>
      <c r="K51" s="3" t="s">
        <v>148</v>
      </c>
      <c r="P51" s="3" t="s">
        <v>148</v>
      </c>
      <c r="Q51" s="3" t="b">
        <v>1</v>
      </c>
      <c r="R51" s="3" t="b">
        <v>0</v>
      </c>
    </row>
    <row r="52">
      <c r="A52" s="1">
        <v>50.0</v>
      </c>
      <c r="B52" s="1">
        <v>0.0</v>
      </c>
      <c r="C52" s="2">
        <v>0.0</v>
      </c>
      <c r="D52" s="5">
        <v>43985.636087962965</v>
      </c>
      <c r="E52" s="3" t="s">
        <v>18</v>
      </c>
      <c r="F52" s="3" t="s">
        <v>149</v>
      </c>
      <c r="G52" s="3" t="s">
        <v>145</v>
      </c>
      <c r="H52" s="6">
        <v>43432.0</v>
      </c>
      <c r="I52" s="3" t="s">
        <v>53</v>
      </c>
      <c r="J52" s="3" t="s">
        <v>91</v>
      </c>
      <c r="K52" s="3" t="s">
        <v>150</v>
      </c>
      <c r="P52" s="3" t="s">
        <v>150</v>
      </c>
      <c r="Q52" s="3" t="b">
        <v>1</v>
      </c>
      <c r="R52" s="3" t="b">
        <v>0</v>
      </c>
    </row>
    <row r="53">
      <c r="A53" s="1">
        <v>51.0</v>
      </c>
      <c r="B53" s="1">
        <v>0.0</v>
      </c>
      <c r="C53" s="2">
        <v>0.0</v>
      </c>
      <c r="D53" s="5">
        <v>43985.636087962965</v>
      </c>
      <c r="E53" s="3" t="s">
        <v>18</v>
      </c>
      <c r="F53" s="3" t="s">
        <v>151</v>
      </c>
      <c r="G53" s="3" t="s">
        <v>145</v>
      </c>
      <c r="H53" s="6">
        <v>43432.0</v>
      </c>
      <c r="I53" s="3" t="s">
        <v>53</v>
      </c>
      <c r="J53" s="3" t="s">
        <v>91</v>
      </c>
      <c r="K53" s="3" t="s">
        <v>152</v>
      </c>
      <c r="P53" s="3" t="s">
        <v>152</v>
      </c>
      <c r="Q53" s="3" t="b">
        <v>1</v>
      </c>
      <c r="R53" s="3" t="b">
        <v>0</v>
      </c>
    </row>
    <row r="54">
      <c r="A54" s="1">
        <v>52.0</v>
      </c>
      <c r="B54" s="1">
        <v>0.0</v>
      </c>
      <c r="C54" s="2">
        <v>0.0</v>
      </c>
      <c r="D54" s="5">
        <v>43985.636087962965</v>
      </c>
      <c r="E54" s="3" t="s">
        <v>18</v>
      </c>
      <c r="F54" s="3" t="s">
        <v>153</v>
      </c>
      <c r="G54" s="3" t="s">
        <v>145</v>
      </c>
      <c r="H54" s="6">
        <v>43432.0</v>
      </c>
      <c r="I54" s="3" t="s">
        <v>53</v>
      </c>
      <c r="J54" s="3" t="s">
        <v>91</v>
      </c>
      <c r="K54" s="3" t="s">
        <v>154</v>
      </c>
      <c r="P54" s="3" t="s">
        <v>154</v>
      </c>
      <c r="Q54" s="3" t="b">
        <v>1</v>
      </c>
      <c r="R54" s="3" t="b">
        <v>0</v>
      </c>
    </row>
    <row r="55">
      <c r="A55" s="1">
        <v>53.0</v>
      </c>
      <c r="B55" s="1">
        <v>0.0</v>
      </c>
      <c r="C55" s="2">
        <v>0.0</v>
      </c>
      <c r="D55" s="5">
        <v>43985.636087962965</v>
      </c>
      <c r="E55" s="3" t="s">
        <v>18</v>
      </c>
      <c r="F55" s="3" t="s">
        <v>155</v>
      </c>
      <c r="G55" s="3" t="s">
        <v>145</v>
      </c>
      <c r="H55" s="6">
        <v>43432.0</v>
      </c>
      <c r="I55" s="3" t="s">
        <v>88</v>
      </c>
      <c r="J55" s="3" t="s">
        <v>91</v>
      </c>
      <c r="K55" s="3" t="s">
        <v>156</v>
      </c>
      <c r="P55" s="3" t="s">
        <v>156</v>
      </c>
      <c r="Q55" s="3" t="b">
        <v>1</v>
      </c>
      <c r="R55" s="3" t="b">
        <v>0</v>
      </c>
    </row>
    <row r="56">
      <c r="A56" s="1">
        <v>54.0</v>
      </c>
      <c r="B56" s="1">
        <v>0.0</v>
      </c>
      <c r="C56" s="2">
        <v>0.0</v>
      </c>
      <c r="D56" s="5">
        <v>43985.636087962965</v>
      </c>
      <c r="E56" s="3" t="s">
        <v>18</v>
      </c>
      <c r="F56" s="3" t="s">
        <v>157</v>
      </c>
      <c r="G56" s="3" t="s">
        <v>145</v>
      </c>
      <c r="H56" s="6">
        <v>43432.0</v>
      </c>
      <c r="I56" s="3" t="s">
        <v>88</v>
      </c>
      <c r="J56" s="3" t="s">
        <v>91</v>
      </c>
      <c r="K56" s="3" t="s">
        <v>158</v>
      </c>
      <c r="P56" s="3" t="s">
        <v>158</v>
      </c>
      <c r="Q56" s="3" t="b">
        <v>1</v>
      </c>
      <c r="R56" s="3" t="b">
        <v>0</v>
      </c>
    </row>
    <row r="57">
      <c r="A57" s="1">
        <v>55.0</v>
      </c>
      <c r="B57" s="1">
        <v>0.0</v>
      </c>
      <c r="C57" s="2">
        <v>0.0</v>
      </c>
      <c r="D57" s="5">
        <v>43985.636087962965</v>
      </c>
      <c r="E57" s="3" t="s">
        <v>18</v>
      </c>
      <c r="F57" s="3" t="s">
        <v>159</v>
      </c>
      <c r="G57" s="3" t="s">
        <v>145</v>
      </c>
      <c r="H57" s="6">
        <v>43432.0</v>
      </c>
      <c r="I57" s="3" t="s">
        <v>88</v>
      </c>
      <c r="J57" s="3" t="s">
        <v>114</v>
      </c>
      <c r="K57" s="3" t="s">
        <v>160</v>
      </c>
      <c r="P57" s="3" t="s">
        <v>160</v>
      </c>
      <c r="Q57" s="3" t="b">
        <v>0</v>
      </c>
      <c r="R57" s="3" t="b">
        <v>1</v>
      </c>
    </row>
    <row r="58">
      <c r="A58" s="1">
        <v>56.0</v>
      </c>
      <c r="B58" s="1">
        <v>0.0</v>
      </c>
      <c r="C58" s="2">
        <v>0.0</v>
      </c>
      <c r="D58" s="5">
        <v>43985.636087962965</v>
      </c>
      <c r="E58" s="3" t="s">
        <v>18</v>
      </c>
      <c r="F58" s="3" t="s">
        <v>161</v>
      </c>
      <c r="G58" s="3" t="s">
        <v>145</v>
      </c>
      <c r="H58" s="6">
        <v>43432.0</v>
      </c>
      <c r="I58" s="3" t="s">
        <v>88</v>
      </c>
      <c r="J58" s="3" t="s">
        <v>91</v>
      </c>
      <c r="K58" s="3" t="s">
        <v>162</v>
      </c>
      <c r="P58" s="3" t="s">
        <v>162</v>
      </c>
      <c r="Q58" s="3" t="b">
        <v>1</v>
      </c>
      <c r="R58" s="3" t="b">
        <v>0</v>
      </c>
    </row>
    <row r="59">
      <c r="A59" s="1">
        <v>57.0</v>
      </c>
      <c r="B59" s="1">
        <v>0.0</v>
      </c>
      <c r="C59" s="2">
        <v>0.0</v>
      </c>
      <c r="D59" s="5">
        <v>43985.636087962965</v>
      </c>
      <c r="E59" s="3" t="s">
        <v>18</v>
      </c>
      <c r="F59" s="3" t="s">
        <v>163</v>
      </c>
      <c r="G59" s="3" t="s">
        <v>145</v>
      </c>
      <c r="H59" s="6">
        <v>43432.0</v>
      </c>
      <c r="I59" s="3" t="s">
        <v>88</v>
      </c>
      <c r="J59" s="3" t="s">
        <v>91</v>
      </c>
      <c r="K59" s="3" t="s">
        <v>164</v>
      </c>
      <c r="P59" s="3" t="s">
        <v>164</v>
      </c>
      <c r="Q59" s="3" t="b">
        <v>1</v>
      </c>
      <c r="R59" s="3" t="b">
        <v>0</v>
      </c>
    </row>
    <row r="60">
      <c r="A60" s="1">
        <v>58.0</v>
      </c>
      <c r="B60" s="1">
        <v>0.0</v>
      </c>
      <c r="C60" s="2">
        <v>0.0</v>
      </c>
      <c r="D60" s="5">
        <v>43985.636087962965</v>
      </c>
      <c r="E60" s="3" t="s">
        <v>18</v>
      </c>
      <c r="F60" s="3" t="s">
        <v>165</v>
      </c>
      <c r="G60" s="3" t="s">
        <v>71</v>
      </c>
      <c r="H60" s="6">
        <v>43432.0</v>
      </c>
      <c r="I60" s="3" t="s">
        <v>53</v>
      </c>
      <c r="J60" s="3" t="s">
        <v>91</v>
      </c>
      <c r="K60" s="3" t="s">
        <v>166</v>
      </c>
      <c r="P60" s="3" t="s">
        <v>166</v>
      </c>
      <c r="Q60" s="3" t="b">
        <v>1</v>
      </c>
      <c r="R60" s="3" t="b">
        <v>0</v>
      </c>
    </row>
    <row r="61">
      <c r="A61" s="1">
        <v>59.0</v>
      </c>
      <c r="B61" s="1">
        <v>0.0</v>
      </c>
      <c r="C61" s="2">
        <v>0.0</v>
      </c>
      <c r="D61" s="5">
        <v>43985.636087962965</v>
      </c>
      <c r="E61" s="3" t="s">
        <v>18</v>
      </c>
      <c r="F61" s="3" t="s">
        <v>167</v>
      </c>
      <c r="G61" s="3" t="s">
        <v>71</v>
      </c>
      <c r="H61" s="6">
        <v>43432.0</v>
      </c>
      <c r="I61" s="3" t="s">
        <v>88</v>
      </c>
      <c r="J61" s="3" t="s">
        <v>114</v>
      </c>
      <c r="K61" s="3" t="s">
        <v>168</v>
      </c>
      <c r="P61" s="3" t="s">
        <v>168</v>
      </c>
      <c r="Q61" s="3" t="b">
        <v>1</v>
      </c>
      <c r="R61" s="3" t="b">
        <v>0</v>
      </c>
    </row>
    <row r="62">
      <c r="A62" s="1">
        <v>60.0</v>
      </c>
      <c r="B62" s="1">
        <v>0.0</v>
      </c>
      <c r="C62" s="2">
        <v>0.0</v>
      </c>
      <c r="D62" s="5">
        <v>43985.636087962965</v>
      </c>
      <c r="E62" s="7"/>
      <c r="F62" s="3" t="s">
        <v>169</v>
      </c>
      <c r="G62" s="3" t="s">
        <v>71</v>
      </c>
      <c r="H62" s="6">
        <v>43432.0</v>
      </c>
      <c r="I62" s="3" t="s">
        <v>170</v>
      </c>
      <c r="K62" s="3" t="s">
        <v>171</v>
      </c>
      <c r="P62" s="3" t="s">
        <v>171</v>
      </c>
      <c r="Q62" s="3" t="b">
        <v>1</v>
      </c>
      <c r="R62" s="3" t="b">
        <v>0</v>
      </c>
    </row>
    <row r="63">
      <c r="A63" s="1">
        <v>61.0</v>
      </c>
      <c r="B63" s="1">
        <v>0.0</v>
      </c>
      <c r="C63" s="2">
        <v>0.0</v>
      </c>
      <c r="D63" s="5">
        <v>43985.636087962965</v>
      </c>
      <c r="E63" s="3" t="s">
        <v>18</v>
      </c>
      <c r="F63" s="3" t="s">
        <v>172</v>
      </c>
      <c r="G63" s="3" t="s">
        <v>71</v>
      </c>
      <c r="H63" s="6">
        <v>43432.0</v>
      </c>
      <c r="I63" s="3" t="s">
        <v>170</v>
      </c>
      <c r="J63" s="3" t="s">
        <v>114</v>
      </c>
      <c r="K63" s="3" t="s">
        <v>173</v>
      </c>
      <c r="P63" s="3" t="s">
        <v>173</v>
      </c>
      <c r="Q63" s="3" t="b">
        <v>1</v>
      </c>
      <c r="R63" s="3" t="b">
        <v>0</v>
      </c>
    </row>
    <row r="64">
      <c r="A64" s="1">
        <v>62.0</v>
      </c>
      <c r="B64" s="1">
        <v>0.0</v>
      </c>
      <c r="C64" s="2">
        <v>0.0</v>
      </c>
      <c r="D64" s="5">
        <v>43985.636087962965</v>
      </c>
      <c r="E64" s="3" t="s">
        <v>18</v>
      </c>
      <c r="F64" s="3" t="s">
        <v>174</v>
      </c>
      <c r="G64" s="3" t="s">
        <v>175</v>
      </c>
      <c r="H64" s="6">
        <v>43437.0</v>
      </c>
      <c r="I64" s="3" t="s">
        <v>176</v>
      </c>
      <c r="J64" s="3" t="s">
        <v>45</v>
      </c>
      <c r="K64" s="3" t="s">
        <v>177</v>
      </c>
      <c r="P64" s="3" t="s">
        <v>177</v>
      </c>
      <c r="Q64" s="3" t="b">
        <v>1</v>
      </c>
      <c r="R64" s="3" t="b">
        <v>0</v>
      </c>
    </row>
    <row r="65">
      <c r="A65" s="1">
        <v>63.0</v>
      </c>
      <c r="B65" s="1">
        <v>0.0</v>
      </c>
      <c r="C65" s="2">
        <v>0.0</v>
      </c>
      <c r="D65" s="5">
        <v>43985.636087962965</v>
      </c>
      <c r="E65" s="3" t="s">
        <v>18</v>
      </c>
      <c r="F65" s="3" t="s">
        <v>178</v>
      </c>
      <c r="G65" s="3" t="s">
        <v>25</v>
      </c>
      <c r="H65" s="6">
        <v>43441.0</v>
      </c>
      <c r="I65" s="3" t="s">
        <v>21</v>
      </c>
      <c r="J65" s="3" t="s">
        <v>22</v>
      </c>
      <c r="K65" s="3" t="s">
        <v>179</v>
      </c>
      <c r="P65" s="3" t="s">
        <v>179</v>
      </c>
      <c r="Q65" s="3" t="b">
        <v>1</v>
      </c>
      <c r="R65" s="3" t="b">
        <v>0</v>
      </c>
    </row>
    <row r="66">
      <c r="A66" s="1">
        <v>64.0</v>
      </c>
      <c r="B66" s="1">
        <v>0.0</v>
      </c>
      <c r="C66" s="2">
        <v>0.0</v>
      </c>
      <c r="D66" s="5">
        <v>43985.636087962965</v>
      </c>
      <c r="E66" s="3" t="s">
        <v>18</v>
      </c>
      <c r="F66" s="3" t="s">
        <v>180</v>
      </c>
      <c r="G66" s="3" t="s">
        <v>71</v>
      </c>
      <c r="H66" s="6">
        <v>43451.0</v>
      </c>
      <c r="I66" s="3" t="s">
        <v>170</v>
      </c>
      <c r="J66" s="3" t="s">
        <v>91</v>
      </c>
      <c r="K66" s="3" t="s">
        <v>181</v>
      </c>
      <c r="P66" s="3" t="s">
        <v>181</v>
      </c>
      <c r="Q66" s="3" t="b">
        <v>1</v>
      </c>
      <c r="R66" s="3" t="b">
        <v>0</v>
      </c>
    </row>
    <row r="67">
      <c r="A67" s="1">
        <v>65.0</v>
      </c>
      <c r="B67" s="1">
        <v>0.0</v>
      </c>
      <c r="C67" s="2">
        <v>0.0</v>
      </c>
      <c r="D67" s="5">
        <v>43985.636087962965</v>
      </c>
      <c r="E67" s="3" t="s">
        <v>18</v>
      </c>
      <c r="F67" s="3" t="s">
        <v>182</v>
      </c>
      <c r="G67" s="3" t="s">
        <v>71</v>
      </c>
      <c r="H67" s="6">
        <v>43451.0</v>
      </c>
      <c r="I67" s="3" t="s">
        <v>170</v>
      </c>
      <c r="J67" s="3" t="s">
        <v>91</v>
      </c>
      <c r="K67" s="3" t="s">
        <v>183</v>
      </c>
      <c r="P67" s="3" t="s">
        <v>183</v>
      </c>
      <c r="Q67" s="3" t="b">
        <v>1</v>
      </c>
      <c r="R67" s="3" t="b">
        <v>0</v>
      </c>
    </row>
    <row r="68">
      <c r="A68" s="1">
        <v>66.0</v>
      </c>
      <c r="B68" s="1">
        <v>0.0</v>
      </c>
      <c r="C68" s="2">
        <v>0.0</v>
      </c>
      <c r="D68" s="5">
        <v>43985.636087962965</v>
      </c>
      <c r="E68" s="3" t="s">
        <v>18</v>
      </c>
      <c r="F68" s="3" t="s">
        <v>184</v>
      </c>
      <c r="G68" s="3" t="s">
        <v>71</v>
      </c>
      <c r="H68" s="6">
        <v>43451.0</v>
      </c>
      <c r="I68" s="3" t="s">
        <v>170</v>
      </c>
      <c r="J68" s="3" t="s">
        <v>91</v>
      </c>
      <c r="K68" s="3" t="s">
        <v>185</v>
      </c>
      <c r="P68" s="3" t="s">
        <v>185</v>
      </c>
      <c r="Q68" s="3" t="b">
        <v>1</v>
      </c>
      <c r="R68" s="3" t="b">
        <v>0</v>
      </c>
    </row>
    <row r="69">
      <c r="A69" s="1">
        <v>67.0</v>
      </c>
      <c r="B69" s="1">
        <v>0.0</v>
      </c>
      <c r="C69" s="2">
        <v>0.0</v>
      </c>
      <c r="D69" s="5">
        <v>43985.636087962965</v>
      </c>
      <c r="E69" s="3" t="s">
        <v>18</v>
      </c>
      <c r="F69" s="3" t="s">
        <v>186</v>
      </c>
      <c r="G69" s="3" t="s">
        <v>71</v>
      </c>
      <c r="H69" s="6">
        <v>43451.0</v>
      </c>
      <c r="I69" s="3" t="s">
        <v>170</v>
      </c>
      <c r="J69" s="3" t="s">
        <v>91</v>
      </c>
      <c r="K69" s="3" t="s">
        <v>187</v>
      </c>
      <c r="P69" s="3" t="s">
        <v>187</v>
      </c>
      <c r="Q69" s="3" t="b">
        <v>1</v>
      </c>
      <c r="R69" s="3" t="b">
        <v>0</v>
      </c>
    </row>
    <row r="70">
      <c r="A70" s="1">
        <v>68.0</v>
      </c>
      <c r="B70" s="1">
        <v>0.0</v>
      </c>
      <c r="C70" s="2">
        <v>0.0</v>
      </c>
      <c r="D70" s="5">
        <v>43985.636087962965</v>
      </c>
      <c r="E70" s="3" t="s">
        <v>18</v>
      </c>
      <c r="F70" s="3" t="s">
        <v>188</v>
      </c>
      <c r="G70" s="3" t="s">
        <v>71</v>
      </c>
      <c r="H70" s="6">
        <v>43451.0</v>
      </c>
      <c r="I70" s="3" t="s">
        <v>170</v>
      </c>
      <c r="J70" s="3" t="s">
        <v>91</v>
      </c>
      <c r="K70" s="3" t="s">
        <v>189</v>
      </c>
      <c r="P70" s="3" t="s">
        <v>189</v>
      </c>
      <c r="Q70" s="3" t="b">
        <v>1</v>
      </c>
      <c r="R70" s="3" t="b">
        <v>0</v>
      </c>
    </row>
    <row r="71">
      <c r="A71" s="1">
        <v>69.0</v>
      </c>
      <c r="B71" s="1">
        <v>0.0</v>
      </c>
      <c r="C71" s="2">
        <v>0.0</v>
      </c>
      <c r="D71" s="5">
        <v>43985.636087962965</v>
      </c>
      <c r="E71" s="3" t="s">
        <v>18</v>
      </c>
      <c r="F71" s="3" t="s">
        <v>190</v>
      </c>
      <c r="G71" s="3" t="s">
        <v>71</v>
      </c>
      <c r="H71" s="6">
        <v>43451.0</v>
      </c>
      <c r="I71" s="3" t="s">
        <v>170</v>
      </c>
      <c r="J71" s="3" t="s">
        <v>114</v>
      </c>
      <c r="K71" s="3" t="s">
        <v>191</v>
      </c>
      <c r="P71" s="3" t="s">
        <v>191</v>
      </c>
      <c r="Q71" s="3" t="b">
        <v>1</v>
      </c>
      <c r="R71" s="3" t="b">
        <v>0</v>
      </c>
    </row>
    <row r="72">
      <c r="A72" s="1">
        <v>70.0</v>
      </c>
      <c r="B72" s="1">
        <v>0.0</v>
      </c>
      <c r="C72" s="2">
        <v>0.0</v>
      </c>
      <c r="D72" s="5">
        <v>43985.636087962965</v>
      </c>
      <c r="E72" s="3" t="s">
        <v>18</v>
      </c>
      <c r="F72" s="3" t="s">
        <v>192</v>
      </c>
      <c r="G72" s="3" t="s">
        <v>193</v>
      </c>
      <c r="H72" s="6">
        <v>43451.0</v>
      </c>
      <c r="I72" s="3" t="s">
        <v>170</v>
      </c>
      <c r="J72" s="3" t="s">
        <v>91</v>
      </c>
      <c r="K72" s="3" t="s">
        <v>194</v>
      </c>
      <c r="P72" s="3" t="s">
        <v>194</v>
      </c>
      <c r="Q72" s="3" t="b">
        <v>1</v>
      </c>
      <c r="R72" s="3" t="b">
        <v>0</v>
      </c>
    </row>
    <row r="73">
      <c r="A73" s="1">
        <v>71.0</v>
      </c>
      <c r="B73" s="1">
        <v>0.0</v>
      </c>
      <c r="C73" s="2">
        <v>0.0</v>
      </c>
      <c r="D73" s="5">
        <v>43985.636087962965</v>
      </c>
      <c r="E73" s="3" t="s">
        <v>18</v>
      </c>
      <c r="F73" s="3" t="s">
        <v>195</v>
      </c>
      <c r="G73" s="3" t="s">
        <v>71</v>
      </c>
      <c r="H73" s="6">
        <v>43451.0</v>
      </c>
      <c r="I73" s="3" t="s">
        <v>170</v>
      </c>
      <c r="J73" s="3" t="s">
        <v>91</v>
      </c>
      <c r="K73" s="3" t="s">
        <v>196</v>
      </c>
      <c r="P73" s="3" t="s">
        <v>196</v>
      </c>
      <c r="Q73" s="3" t="b">
        <v>1</v>
      </c>
      <c r="R73" s="3" t="b">
        <v>0</v>
      </c>
    </row>
    <row r="74">
      <c r="A74" s="1">
        <v>72.0</v>
      </c>
      <c r="B74" s="1">
        <v>0.0</v>
      </c>
      <c r="C74" s="2">
        <v>0.0</v>
      </c>
      <c r="D74" s="5">
        <v>43985.636087962965</v>
      </c>
      <c r="E74" s="3" t="s">
        <v>18</v>
      </c>
      <c r="F74" s="3" t="s">
        <v>197</v>
      </c>
      <c r="G74" s="3" t="s">
        <v>71</v>
      </c>
      <c r="H74" s="6">
        <v>43451.0</v>
      </c>
      <c r="I74" s="3" t="s">
        <v>170</v>
      </c>
      <c r="J74" s="3" t="s">
        <v>114</v>
      </c>
      <c r="K74" s="3" t="s">
        <v>198</v>
      </c>
      <c r="P74" s="3" t="s">
        <v>198</v>
      </c>
      <c r="Q74" s="3" t="b">
        <v>1</v>
      </c>
      <c r="R74" s="3" t="b">
        <v>0</v>
      </c>
    </row>
    <row r="75">
      <c r="A75" s="1">
        <v>73.0</v>
      </c>
      <c r="B75" s="1">
        <v>0.0</v>
      </c>
      <c r="C75" s="2">
        <v>0.0</v>
      </c>
      <c r="D75" s="5">
        <v>43985.636087962965</v>
      </c>
      <c r="E75" s="3" t="s">
        <v>18</v>
      </c>
      <c r="F75" s="3" t="s">
        <v>199</v>
      </c>
      <c r="G75" s="3" t="s">
        <v>71</v>
      </c>
      <c r="H75" s="6">
        <v>43451.0</v>
      </c>
      <c r="I75" s="3" t="s">
        <v>170</v>
      </c>
      <c r="J75" s="3" t="s">
        <v>91</v>
      </c>
      <c r="K75" s="3" t="s">
        <v>200</v>
      </c>
      <c r="P75" s="3" t="s">
        <v>200</v>
      </c>
      <c r="Q75" s="3" t="b">
        <v>1</v>
      </c>
      <c r="R75" s="3" t="b">
        <v>0</v>
      </c>
    </row>
    <row r="76">
      <c r="A76" s="1">
        <v>74.0</v>
      </c>
      <c r="B76" s="1">
        <v>0.0</v>
      </c>
      <c r="C76" s="2">
        <v>0.0</v>
      </c>
      <c r="D76" s="5">
        <v>43985.636087962965</v>
      </c>
      <c r="E76" s="3" t="s">
        <v>18</v>
      </c>
      <c r="F76" s="3" t="s">
        <v>201</v>
      </c>
      <c r="G76" s="3" t="s">
        <v>71</v>
      </c>
      <c r="H76" s="6">
        <v>43451.0</v>
      </c>
      <c r="I76" s="3" t="s">
        <v>88</v>
      </c>
      <c r="J76" s="3" t="s">
        <v>114</v>
      </c>
      <c r="K76" s="3" t="s">
        <v>202</v>
      </c>
      <c r="P76" s="3" t="s">
        <v>202</v>
      </c>
      <c r="Q76" s="3" t="b">
        <v>1</v>
      </c>
      <c r="R76" s="3" t="b">
        <v>0</v>
      </c>
    </row>
    <row r="77">
      <c r="A77" s="1">
        <v>75.0</v>
      </c>
      <c r="B77" s="1">
        <v>0.0</v>
      </c>
      <c r="C77" s="2">
        <v>0.0</v>
      </c>
      <c r="D77" s="5">
        <v>43985.636087962965</v>
      </c>
      <c r="E77" s="3" t="s">
        <v>18</v>
      </c>
      <c r="F77" s="3" t="s">
        <v>203</v>
      </c>
      <c r="G77" s="3" t="s">
        <v>71</v>
      </c>
      <c r="H77" s="6">
        <v>43451.0</v>
      </c>
      <c r="I77" s="3" t="s">
        <v>88</v>
      </c>
      <c r="J77" s="3" t="s">
        <v>114</v>
      </c>
      <c r="K77" s="3" t="s">
        <v>204</v>
      </c>
      <c r="P77" s="3" t="s">
        <v>204</v>
      </c>
      <c r="Q77" s="3" t="b">
        <v>1</v>
      </c>
      <c r="R77" s="3" t="b">
        <v>0</v>
      </c>
    </row>
    <row r="78">
      <c r="A78" s="1">
        <v>76.0</v>
      </c>
      <c r="B78" s="1">
        <v>0.0</v>
      </c>
      <c r="C78" s="2">
        <v>0.0</v>
      </c>
      <c r="D78" s="5">
        <v>43985.636087962965</v>
      </c>
      <c r="E78" s="3" t="s">
        <v>18</v>
      </c>
      <c r="F78" s="3" t="s">
        <v>205</v>
      </c>
      <c r="G78" s="3" t="s">
        <v>71</v>
      </c>
      <c r="H78" s="6">
        <v>43451.0</v>
      </c>
      <c r="I78" s="3" t="s">
        <v>88</v>
      </c>
      <c r="J78" s="3" t="s">
        <v>91</v>
      </c>
      <c r="K78" s="3" t="s">
        <v>206</v>
      </c>
      <c r="P78" s="3" t="s">
        <v>206</v>
      </c>
      <c r="Q78" s="3" t="b">
        <v>1</v>
      </c>
      <c r="R78" s="3" t="b">
        <v>0</v>
      </c>
    </row>
    <row r="79">
      <c r="A79" s="1">
        <v>77.0</v>
      </c>
      <c r="B79" s="1">
        <v>0.0</v>
      </c>
      <c r="C79" s="2">
        <v>0.0</v>
      </c>
      <c r="D79" s="5">
        <v>43985.636087962965</v>
      </c>
      <c r="E79" s="3" t="s">
        <v>18</v>
      </c>
      <c r="F79" s="3" t="s">
        <v>207</v>
      </c>
      <c r="G79" s="3" t="s">
        <v>71</v>
      </c>
      <c r="H79" s="6">
        <v>43451.0</v>
      </c>
      <c r="I79" s="3" t="s">
        <v>170</v>
      </c>
      <c r="J79" s="3" t="s">
        <v>114</v>
      </c>
      <c r="K79" s="3" t="s">
        <v>208</v>
      </c>
      <c r="P79" s="3" t="s">
        <v>208</v>
      </c>
      <c r="Q79" s="3" t="b">
        <v>1</v>
      </c>
      <c r="R79" s="3" t="b">
        <v>0</v>
      </c>
    </row>
    <row r="80">
      <c r="A80" s="1">
        <v>78.0</v>
      </c>
      <c r="B80" s="1">
        <v>0.0</v>
      </c>
      <c r="C80" s="2">
        <v>0.0</v>
      </c>
      <c r="D80" s="5">
        <v>43985.636087962965</v>
      </c>
      <c r="E80" s="3" t="s">
        <v>18</v>
      </c>
      <c r="F80" s="3" t="s">
        <v>209</v>
      </c>
      <c r="G80" s="3" t="s">
        <v>193</v>
      </c>
      <c r="H80" s="6">
        <v>43451.0</v>
      </c>
      <c r="I80" s="3" t="s">
        <v>170</v>
      </c>
      <c r="J80" s="3" t="s">
        <v>91</v>
      </c>
      <c r="K80" s="3" t="s">
        <v>210</v>
      </c>
      <c r="P80" s="3" t="s">
        <v>210</v>
      </c>
      <c r="Q80" s="3" t="b">
        <v>1</v>
      </c>
      <c r="R80" s="3" t="b">
        <v>0</v>
      </c>
    </row>
    <row r="81">
      <c r="A81" s="1">
        <v>79.0</v>
      </c>
      <c r="B81" s="1">
        <v>0.0</v>
      </c>
      <c r="C81" s="2">
        <v>0.0</v>
      </c>
      <c r="D81" s="5">
        <v>43985.636087962965</v>
      </c>
      <c r="E81" s="3" t="s">
        <v>18</v>
      </c>
      <c r="F81" s="3" t="s">
        <v>211</v>
      </c>
      <c r="G81" s="3" t="s">
        <v>193</v>
      </c>
      <c r="H81" s="6">
        <v>43451.0</v>
      </c>
      <c r="I81" s="3" t="s">
        <v>53</v>
      </c>
      <c r="J81" s="3" t="s">
        <v>91</v>
      </c>
      <c r="K81" s="3" t="s">
        <v>212</v>
      </c>
      <c r="P81" s="3" t="s">
        <v>212</v>
      </c>
      <c r="Q81" s="3" t="b">
        <v>1</v>
      </c>
      <c r="R81" s="3" t="b">
        <v>0</v>
      </c>
    </row>
    <row r="82">
      <c r="A82" s="1">
        <v>80.0</v>
      </c>
      <c r="B82" s="1">
        <v>0.0</v>
      </c>
      <c r="C82" s="2">
        <v>0.0</v>
      </c>
      <c r="D82" s="5">
        <v>43985.636087962965</v>
      </c>
      <c r="E82" s="3" t="s">
        <v>18</v>
      </c>
      <c r="F82" s="3" t="s">
        <v>213</v>
      </c>
      <c r="G82" s="3" t="s">
        <v>193</v>
      </c>
      <c r="H82" s="6">
        <v>43451.0</v>
      </c>
      <c r="I82" s="3" t="s">
        <v>53</v>
      </c>
      <c r="J82" s="3" t="s">
        <v>91</v>
      </c>
      <c r="K82" s="3" t="s">
        <v>214</v>
      </c>
      <c r="P82" s="3" t="s">
        <v>214</v>
      </c>
      <c r="Q82" s="3" t="b">
        <v>1</v>
      </c>
      <c r="R82" s="3" t="b">
        <v>0</v>
      </c>
    </row>
    <row r="83">
      <c r="A83" s="1">
        <v>81.0</v>
      </c>
      <c r="B83" s="1">
        <v>0.0</v>
      </c>
      <c r="C83" s="2">
        <v>0.0</v>
      </c>
      <c r="D83" s="5">
        <v>43985.636087962965</v>
      </c>
      <c r="E83" s="3" t="s">
        <v>18</v>
      </c>
      <c r="F83" s="3" t="s">
        <v>215</v>
      </c>
      <c r="G83" s="3" t="s">
        <v>216</v>
      </c>
      <c r="H83" s="6">
        <v>43454.0</v>
      </c>
      <c r="I83" s="3" t="s">
        <v>217</v>
      </c>
      <c r="J83" s="3" t="s">
        <v>91</v>
      </c>
      <c r="K83" s="3" t="s">
        <v>218</v>
      </c>
      <c r="P83" s="3" t="s">
        <v>218</v>
      </c>
      <c r="Q83" s="3" t="b">
        <v>1</v>
      </c>
      <c r="R83" s="3" t="b">
        <v>0</v>
      </c>
    </row>
    <row r="84">
      <c r="A84" s="1">
        <v>82.0</v>
      </c>
      <c r="B84" s="1">
        <v>0.0</v>
      </c>
      <c r="C84" s="2">
        <v>0.0</v>
      </c>
      <c r="D84" s="5">
        <v>43985.636087962965</v>
      </c>
      <c r="E84" s="3" t="s">
        <v>18</v>
      </c>
      <c r="F84" s="3" t="s">
        <v>219</v>
      </c>
      <c r="G84" s="3" t="s">
        <v>216</v>
      </c>
      <c r="H84" s="6">
        <v>43454.0</v>
      </c>
      <c r="I84" s="3" t="s">
        <v>217</v>
      </c>
      <c r="J84" s="3" t="s">
        <v>114</v>
      </c>
      <c r="K84" s="3" t="s">
        <v>220</v>
      </c>
      <c r="P84" s="3" t="s">
        <v>220</v>
      </c>
      <c r="Q84" s="3" t="b">
        <v>1</v>
      </c>
      <c r="R84" s="3" t="b">
        <v>0</v>
      </c>
    </row>
    <row r="85">
      <c r="A85" s="1">
        <v>83.0</v>
      </c>
      <c r="B85" s="1">
        <v>0.0</v>
      </c>
      <c r="C85" s="2">
        <v>0.0</v>
      </c>
      <c r="D85" s="5">
        <v>43985.636087962965</v>
      </c>
      <c r="E85" s="3" t="s">
        <v>18</v>
      </c>
      <c r="F85" s="3" t="s">
        <v>221</v>
      </c>
      <c r="G85" s="3" t="s">
        <v>216</v>
      </c>
      <c r="H85" s="6">
        <v>43454.0</v>
      </c>
      <c r="I85" s="3" t="s">
        <v>217</v>
      </c>
      <c r="J85" s="3" t="s">
        <v>91</v>
      </c>
      <c r="K85" s="3" t="s">
        <v>222</v>
      </c>
      <c r="P85" s="3" t="s">
        <v>222</v>
      </c>
      <c r="Q85" s="3" t="b">
        <v>1</v>
      </c>
      <c r="R85" s="3" t="b">
        <v>0</v>
      </c>
    </row>
    <row r="86">
      <c r="A86" s="1">
        <v>84.0</v>
      </c>
      <c r="B86" s="1">
        <v>0.0</v>
      </c>
      <c r="C86" s="2">
        <v>0.0</v>
      </c>
      <c r="D86" s="5">
        <v>43985.636087962965</v>
      </c>
      <c r="E86" s="3" t="s">
        <v>18</v>
      </c>
      <c r="F86" s="3" t="s">
        <v>223</v>
      </c>
      <c r="G86" s="3" t="s">
        <v>216</v>
      </c>
      <c r="H86" s="6">
        <v>43454.0</v>
      </c>
      <c r="I86" s="3" t="s">
        <v>217</v>
      </c>
      <c r="J86" s="3" t="s">
        <v>91</v>
      </c>
      <c r="K86" s="3" t="s">
        <v>224</v>
      </c>
      <c r="P86" s="3" t="s">
        <v>224</v>
      </c>
      <c r="Q86" s="3" t="b">
        <v>1</v>
      </c>
      <c r="R86" s="3" t="b">
        <v>0</v>
      </c>
    </row>
    <row r="87">
      <c r="A87" s="1">
        <v>85.0</v>
      </c>
      <c r="B87" s="1">
        <v>0.0</v>
      </c>
      <c r="C87" s="2">
        <v>0.0</v>
      </c>
      <c r="D87" s="5">
        <v>43985.636087962965</v>
      </c>
      <c r="E87" s="3" t="s">
        <v>18</v>
      </c>
      <c r="F87" s="3" t="s">
        <v>225</v>
      </c>
      <c r="G87" s="3" t="s">
        <v>216</v>
      </c>
      <c r="H87" s="6">
        <v>43454.0</v>
      </c>
      <c r="I87" s="3" t="s">
        <v>217</v>
      </c>
      <c r="J87" s="3" t="s">
        <v>91</v>
      </c>
      <c r="K87" s="3" t="s">
        <v>226</v>
      </c>
      <c r="P87" s="3" t="s">
        <v>226</v>
      </c>
      <c r="Q87" s="3" t="b">
        <v>1</v>
      </c>
      <c r="R87" s="3" t="b">
        <v>0</v>
      </c>
    </row>
    <row r="88">
      <c r="A88" s="1">
        <v>86.0</v>
      </c>
      <c r="B88" s="1">
        <v>0.0</v>
      </c>
      <c r="C88" s="2">
        <v>0.0</v>
      </c>
      <c r="D88" s="5">
        <v>43985.636087962965</v>
      </c>
      <c r="E88" s="3" t="s">
        <v>18</v>
      </c>
      <c r="F88" s="3" t="s">
        <v>227</v>
      </c>
      <c r="G88" s="3" t="s">
        <v>216</v>
      </c>
      <c r="H88" s="6">
        <v>43454.0</v>
      </c>
      <c r="I88" s="3" t="s">
        <v>217</v>
      </c>
      <c r="J88" s="3" t="s">
        <v>91</v>
      </c>
      <c r="K88" s="3" t="s">
        <v>228</v>
      </c>
      <c r="P88" s="3" t="s">
        <v>228</v>
      </c>
      <c r="Q88" s="3" t="b">
        <v>1</v>
      </c>
      <c r="R88" s="3" t="b">
        <v>0</v>
      </c>
    </row>
    <row r="89">
      <c r="A89" s="1">
        <v>87.0</v>
      </c>
      <c r="B89" s="1">
        <v>0.0</v>
      </c>
      <c r="C89" s="2">
        <v>0.0</v>
      </c>
      <c r="D89" s="5">
        <v>43985.636087962965</v>
      </c>
      <c r="E89" s="3" t="s">
        <v>18</v>
      </c>
      <c r="F89" s="3" t="s">
        <v>229</v>
      </c>
      <c r="G89" s="3" t="s">
        <v>216</v>
      </c>
      <c r="H89" s="6">
        <v>43454.0</v>
      </c>
      <c r="I89" s="3" t="s">
        <v>217</v>
      </c>
      <c r="J89" s="3" t="s">
        <v>91</v>
      </c>
      <c r="K89" s="3" t="s">
        <v>230</v>
      </c>
      <c r="P89" s="3" t="s">
        <v>230</v>
      </c>
      <c r="Q89" s="3" t="b">
        <v>1</v>
      </c>
      <c r="R89" s="3" t="b">
        <v>0</v>
      </c>
    </row>
    <row r="90">
      <c r="A90" s="1">
        <v>88.0</v>
      </c>
      <c r="B90" s="1">
        <v>0.0</v>
      </c>
      <c r="C90" s="2">
        <v>0.0</v>
      </c>
      <c r="D90" s="5">
        <v>43985.636087962965</v>
      </c>
      <c r="E90" s="3" t="s">
        <v>18</v>
      </c>
      <c r="F90" s="3" t="s">
        <v>231</v>
      </c>
      <c r="G90" s="3" t="s">
        <v>216</v>
      </c>
      <c r="H90" s="6">
        <v>43454.0</v>
      </c>
      <c r="I90" s="3" t="s">
        <v>217</v>
      </c>
      <c r="J90" s="3" t="s">
        <v>91</v>
      </c>
      <c r="K90" s="3" t="s">
        <v>232</v>
      </c>
      <c r="P90" s="3" t="s">
        <v>232</v>
      </c>
      <c r="Q90" s="3" t="b">
        <v>1</v>
      </c>
      <c r="R90" s="3" t="b">
        <v>0</v>
      </c>
    </row>
    <row r="91">
      <c r="A91" s="1">
        <v>89.0</v>
      </c>
      <c r="B91" s="1">
        <v>0.0</v>
      </c>
      <c r="C91" s="2">
        <v>0.0</v>
      </c>
      <c r="D91" s="5">
        <v>43985.636087962965</v>
      </c>
      <c r="E91" s="3" t="s">
        <v>18</v>
      </c>
      <c r="F91" s="3" t="s">
        <v>233</v>
      </c>
      <c r="G91" s="3" t="s">
        <v>216</v>
      </c>
      <c r="H91" s="6">
        <v>43454.0</v>
      </c>
      <c r="I91" s="3" t="s">
        <v>217</v>
      </c>
      <c r="J91" s="3" t="s">
        <v>91</v>
      </c>
      <c r="K91" s="3" t="s">
        <v>234</v>
      </c>
      <c r="P91" s="3" t="s">
        <v>234</v>
      </c>
      <c r="Q91" s="3" t="b">
        <v>1</v>
      </c>
      <c r="R91" s="3" t="b">
        <v>0</v>
      </c>
    </row>
    <row r="92">
      <c r="A92" s="1">
        <v>90.0</v>
      </c>
      <c r="B92" s="1">
        <v>0.0</v>
      </c>
      <c r="C92" s="2">
        <v>0.0</v>
      </c>
      <c r="D92" s="5">
        <v>43985.636087962965</v>
      </c>
      <c r="E92" s="3" t="s">
        <v>18</v>
      </c>
      <c r="F92" s="3" t="s">
        <v>235</v>
      </c>
      <c r="G92" s="3" t="s">
        <v>216</v>
      </c>
      <c r="H92" s="6">
        <v>43454.0</v>
      </c>
      <c r="I92" s="3" t="s">
        <v>217</v>
      </c>
      <c r="J92" s="3" t="s">
        <v>91</v>
      </c>
      <c r="K92" s="3" t="s">
        <v>236</v>
      </c>
      <c r="P92" s="3" t="s">
        <v>236</v>
      </c>
      <c r="Q92" s="3" t="b">
        <v>1</v>
      </c>
      <c r="R92" s="3" t="b">
        <v>0</v>
      </c>
    </row>
    <row r="93">
      <c r="A93" s="1">
        <v>91.0</v>
      </c>
      <c r="B93" s="1">
        <v>0.0</v>
      </c>
      <c r="C93" s="2">
        <v>0.0</v>
      </c>
      <c r="D93" s="5">
        <v>43985.636087962965</v>
      </c>
      <c r="E93" s="3" t="s">
        <v>18</v>
      </c>
      <c r="F93" s="3" t="s">
        <v>237</v>
      </c>
      <c r="G93" s="3" t="s">
        <v>216</v>
      </c>
      <c r="H93" s="6">
        <v>43454.0</v>
      </c>
      <c r="I93" s="3" t="s">
        <v>217</v>
      </c>
      <c r="J93" s="3" t="s">
        <v>91</v>
      </c>
      <c r="K93" s="3" t="s">
        <v>238</v>
      </c>
      <c r="P93" s="3" t="s">
        <v>238</v>
      </c>
      <c r="Q93" s="3" t="b">
        <v>1</v>
      </c>
      <c r="R93" s="3" t="b">
        <v>0</v>
      </c>
    </row>
    <row r="94">
      <c r="A94" s="1">
        <v>94.0</v>
      </c>
      <c r="B94" s="1">
        <v>0.0</v>
      </c>
      <c r="C94" s="2">
        <v>0.0</v>
      </c>
      <c r="D94" s="5">
        <v>43985.636087962965</v>
      </c>
      <c r="E94" s="3" t="s">
        <v>18</v>
      </c>
      <c r="F94" s="3" t="s">
        <v>239</v>
      </c>
      <c r="G94" s="3" t="s">
        <v>240</v>
      </c>
      <c r="H94" s="6">
        <v>43476.0</v>
      </c>
      <c r="I94" s="3" t="s">
        <v>30</v>
      </c>
      <c r="J94" s="3" t="s">
        <v>45</v>
      </c>
      <c r="K94" s="3" t="s">
        <v>241</v>
      </c>
      <c r="L94" s="3"/>
      <c r="O94" s="3"/>
      <c r="P94" s="3" t="s">
        <v>241</v>
      </c>
      <c r="Q94" s="3" t="b">
        <v>1</v>
      </c>
      <c r="R94" s="3" t="b">
        <v>0</v>
      </c>
    </row>
    <row r="95">
      <c r="A95" s="1">
        <v>95.0</v>
      </c>
      <c r="B95" s="1">
        <v>0.0</v>
      </c>
      <c r="C95" s="2">
        <v>0.0</v>
      </c>
      <c r="D95" s="5">
        <v>43985.636087962965</v>
      </c>
      <c r="E95" s="3" t="s">
        <v>18</v>
      </c>
      <c r="F95" s="3" t="s">
        <v>242</v>
      </c>
      <c r="G95" s="3" t="s">
        <v>243</v>
      </c>
      <c r="H95" s="6">
        <v>43476.0</v>
      </c>
      <c r="I95" s="3" t="s">
        <v>244</v>
      </c>
      <c r="J95" s="3" t="s">
        <v>31</v>
      </c>
      <c r="K95" s="3" t="s">
        <v>245</v>
      </c>
      <c r="P95" s="3" t="s">
        <v>245</v>
      </c>
      <c r="Q95" s="3" t="b">
        <v>1</v>
      </c>
      <c r="R95" s="3" t="b">
        <v>0</v>
      </c>
    </row>
    <row r="96">
      <c r="A96" s="1">
        <v>96.0</v>
      </c>
      <c r="B96" s="1">
        <v>0.0</v>
      </c>
      <c r="C96" s="2">
        <v>0.0</v>
      </c>
      <c r="D96" s="5">
        <v>43985.636087962965</v>
      </c>
      <c r="E96" s="3" t="s">
        <v>18</v>
      </c>
      <c r="F96" s="3" t="s">
        <v>246</v>
      </c>
      <c r="G96" s="3" t="s">
        <v>243</v>
      </c>
      <c r="H96" s="6">
        <v>43476.0</v>
      </c>
      <c r="I96" s="3" t="s">
        <v>244</v>
      </c>
      <c r="J96" s="3" t="s">
        <v>31</v>
      </c>
      <c r="K96" s="3" t="s">
        <v>247</v>
      </c>
      <c r="P96" s="3" t="s">
        <v>247</v>
      </c>
      <c r="Q96" s="3" t="b">
        <v>1</v>
      </c>
      <c r="R96" s="3" t="b">
        <v>0</v>
      </c>
    </row>
    <row r="97">
      <c r="A97" s="1">
        <v>97.0</v>
      </c>
      <c r="B97" s="1">
        <v>0.0</v>
      </c>
      <c r="C97" s="2">
        <v>0.0</v>
      </c>
      <c r="D97" s="5">
        <v>43985.636087962965</v>
      </c>
      <c r="E97" s="3" t="s">
        <v>18</v>
      </c>
      <c r="F97" s="3" t="s">
        <v>248</v>
      </c>
      <c r="G97" s="3" t="s">
        <v>243</v>
      </c>
      <c r="H97" s="6">
        <v>43476.0</v>
      </c>
      <c r="I97" s="3" t="s">
        <v>244</v>
      </c>
      <c r="J97" s="3" t="s">
        <v>31</v>
      </c>
      <c r="K97" s="3" t="s">
        <v>249</v>
      </c>
      <c r="P97" s="3" t="s">
        <v>249</v>
      </c>
      <c r="Q97" s="3" t="b">
        <v>1</v>
      </c>
      <c r="R97" s="3" t="b">
        <v>0</v>
      </c>
    </row>
    <row r="98">
      <c r="A98" s="1">
        <v>98.0</v>
      </c>
      <c r="B98" s="1">
        <v>0.0</v>
      </c>
      <c r="C98" s="4">
        <v>0.0</v>
      </c>
      <c r="D98" s="5">
        <v>43985.636087962965</v>
      </c>
      <c r="E98" s="3" t="s">
        <v>18</v>
      </c>
      <c r="F98" s="3" t="s">
        <v>250</v>
      </c>
      <c r="G98" s="3" t="s">
        <v>243</v>
      </c>
      <c r="H98" s="6">
        <v>43476.0</v>
      </c>
      <c r="I98" s="3" t="s">
        <v>244</v>
      </c>
      <c r="J98" s="3" t="s">
        <v>31</v>
      </c>
      <c r="K98" s="3" t="s">
        <v>251</v>
      </c>
      <c r="O98" s="7"/>
      <c r="P98" s="3" t="s">
        <v>251</v>
      </c>
      <c r="Q98" s="3" t="b">
        <v>1</v>
      </c>
      <c r="R98" s="3" t="b">
        <v>0</v>
      </c>
    </row>
    <row r="99">
      <c r="A99" s="1">
        <v>99.0</v>
      </c>
      <c r="B99" s="1">
        <v>0.0</v>
      </c>
      <c r="C99" s="2">
        <v>0.0</v>
      </c>
      <c r="D99" s="5">
        <v>43985.636087962965</v>
      </c>
      <c r="E99" s="3" t="s">
        <v>18</v>
      </c>
      <c r="F99" s="3" t="s">
        <v>252</v>
      </c>
      <c r="G99" s="3" t="s">
        <v>243</v>
      </c>
      <c r="H99" s="6">
        <v>43476.0</v>
      </c>
      <c r="I99" s="3" t="s">
        <v>244</v>
      </c>
      <c r="J99" s="3" t="s">
        <v>31</v>
      </c>
      <c r="K99" s="3" t="s">
        <v>253</v>
      </c>
      <c r="P99" s="3" t="s">
        <v>253</v>
      </c>
      <c r="Q99" s="3" t="b">
        <v>1</v>
      </c>
      <c r="R99" s="3" t="b">
        <v>0</v>
      </c>
    </row>
    <row r="100">
      <c r="A100" s="1">
        <v>100.0</v>
      </c>
      <c r="B100" s="1">
        <v>0.0</v>
      </c>
      <c r="C100" s="2">
        <v>0.0</v>
      </c>
      <c r="D100" s="5">
        <v>43985.636087962965</v>
      </c>
      <c r="E100" s="3" t="s">
        <v>18</v>
      </c>
      <c r="F100" s="3" t="s">
        <v>254</v>
      </c>
      <c r="G100" s="3" t="s">
        <v>243</v>
      </c>
      <c r="H100" s="6">
        <v>43476.0</v>
      </c>
      <c r="I100" s="3" t="s">
        <v>244</v>
      </c>
      <c r="J100" s="3" t="s">
        <v>31</v>
      </c>
      <c r="K100" s="3" t="s">
        <v>255</v>
      </c>
      <c r="P100" s="3" t="s">
        <v>255</v>
      </c>
      <c r="Q100" s="3" t="b">
        <v>1</v>
      </c>
      <c r="R100" s="3" t="b">
        <v>0</v>
      </c>
    </row>
    <row r="101">
      <c r="A101" s="1">
        <v>101.0</v>
      </c>
      <c r="B101" s="1">
        <v>0.0</v>
      </c>
      <c r="C101" s="2">
        <v>0.0</v>
      </c>
      <c r="D101" s="5">
        <v>43985.636087962965</v>
      </c>
      <c r="E101" s="3" t="s">
        <v>18</v>
      </c>
      <c r="F101" s="3" t="s">
        <v>256</v>
      </c>
      <c r="G101" s="3" t="s">
        <v>243</v>
      </c>
      <c r="H101" s="6">
        <v>43476.0</v>
      </c>
      <c r="I101" s="3" t="s">
        <v>244</v>
      </c>
      <c r="J101" s="3" t="s">
        <v>31</v>
      </c>
      <c r="K101" s="3" t="s">
        <v>257</v>
      </c>
      <c r="P101" s="3" t="s">
        <v>257</v>
      </c>
      <c r="Q101" s="3" t="b">
        <v>1</v>
      </c>
      <c r="R101" s="3" t="b">
        <v>0</v>
      </c>
    </row>
    <row r="102">
      <c r="A102" s="1">
        <v>102.0</v>
      </c>
      <c r="B102" s="1">
        <v>0.0</v>
      </c>
      <c r="C102" s="2">
        <v>0.0</v>
      </c>
      <c r="D102" s="5">
        <v>43985.636087962965</v>
      </c>
      <c r="E102" s="3" t="s">
        <v>18</v>
      </c>
      <c r="F102" s="3" t="s">
        <v>258</v>
      </c>
      <c r="G102" s="3" t="s">
        <v>243</v>
      </c>
      <c r="H102" s="6">
        <v>43476.0</v>
      </c>
      <c r="I102" s="3" t="s">
        <v>244</v>
      </c>
      <c r="J102" s="3" t="s">
        <v>31</v>
      </c>
      <c r="K102" s="3" t="s">
        <v>259</v>
      </c>
      <c r="P102" s="3" t="s">
        <v>259</v>
      </c>
      <c r="Q102" s="3" t="b">
        <v>1</v>
      </c>
      <c r="R102" s="3" t="b">
        <v>0</v>
      </c>
    </row>
    <row r="103">
      <c r="A103" s="1">
        <v>103.0</v>
      </c>
      <c r="B103" s="1">
        <v>0.0</v>
      </c>
      <c r="C103" s="2">
        <v>0.0</v>
      </c>
      <c r="D103" s="5">
        <v>43985.636087962965</v>
      </c>
      <c r="E103" s="3" t="s">
        <v>18</v>
      </c>
      <c r="F103" s="3" t="s">
        <v>260</v>
      </c>
      <c r="G103" s="3" t="s">
        <v>243</v>
      </c>
      <c r="H103" s="6">
        <v>43476.0</v>
      </c>
      <c r="I103" s="3" t="s">
        <v>244</v>
      </c>
      <c r="J103" s="3" t="s">
        <v>31</v>
      </c>
      <c r="K103" s="3" t="s">
        <v>261</v>
      </c>
      <c r="P103" s="3" t="s">
        <v>261</v>
      </c>
      <c r="Q103" s="3" t="b">
        <v>1</v>
      </c>
      <c r="R103" s="3" t="b">
        <v>0</v>
      </c>
    </row>
    <row r="104">
      <c r="A104" s="1">
        <v>104.0</v>
      </c>
      <c r="B104" s="1">
        <v>0.0</v>
      </c>
      <c r="C104" s="2">
        <v>0.0</v>
      </c>
      <c r="D104" s="5">
        <v>43985.636087962965</v>
      </c>
      <c r="E104" s="3" t="s">
        <v>18</v>
      </c>
      <c r="F104" s="3" t="s">
        <v>262</v>
      </c>
      <c r="G104" s="3" t="s">
        <v>243</v>
      </c>
      <c r="H104" s="6">
        <v>43476.0</v>
      </c>
      <c r="I104" s="3" t="s">
        <v>244</v>
      </c>
      <c r="J104" s="3" t="s">
        <v>31</v>
      </c>
      <c r="K104" s="3" t="s">
        <v>263</v>
      </c>
      <c r="P104" s="3" t="s">
        <v>263</v>
      </c>
      <c r="Q104" s="3" t="b">
        <v>1</v>
      </c>
      <c r="R104" s="3" t="b">
        <v>0</v>
      </c>
    </row>
    <row r="105">
      <c r="A105" s="1">
        <v>105.0</v>
      </c>
      <c r="B105" s="1">
        <v>0.0</v>
      </c>
      <c r="C105" s="2">
        <v>0.0</v>
      </c>
      <c r="D105" s="5">
        <v>43985.636087962965</v>
      </c>
      <c r="E105" s="3" t="s">
        <v>18</v>
      </c>
      <c r="F105" s="3" t="s">
        <v>264</v>
      </c>
      <c r="G105" s="3" t="s">
        <v>265</v>
      </c>
      <c r="H105" s="6">
        <v>43487.0</v>
      </c>
      <c r="I105" s="3" t="s">
        <v>35</v>
      </c>
      <c r="J105" s="3" t="s">
        <v>266</v>
      </c>
      <c r="K105" s="3" t="s">
        <v>267</v>
      </c>
      <c r="P105" s="3" t="s">
        <v>267</v>
      </c>
      <c r="Q105" s="3" t="b">
        <v>1</v>
      </c>
      <c r="R105" s="3" t="b">
        <v>0</v>
      </c>
    </row>
    <row r="106">
      <c r="A106" s="1">
        <v>106.0</v>
      </c>
      <c r="B106" s="1">
        <v>0.0</v>
      </c>
      <c r="C106" s="2">
        <v>0.0</v>
      </c>
      <c r="D106" s="5">
        <v>43985.636087962965</v>
      </c>
      <c r="E106" s="3" t="s">
        <v>18</v>
      </c>
      <c r="F106" s="3" t="s">
        <v>268</v>
      </c>
      <c r="G106" s="3" t="s">
        <v>269</v>
      </c>
      <c r="H106" s="6">
        <v>43487.0</v>
      </c>
      <c r="I106" s="3" t="s">
        <v>35</v>
      </c>
      <c r="J106" s="3" t="s">
        <v>270</v>
      </c>
      <c r="K106" s="3" t="s">
        <v>271</v>
      </c>
      <c r="O106" s="7"/>
      <c r="P106" s="3" t="s">
        <v>271</v>
      </c>
      <c r="Q106" s="3" t="b">
        <v>1</v>
      </c>
      <c r="R106" s="3" t="b">
        <v>0</v>
      </c>
    </row>
    <row r="107">
      <c r="A107" s="1">
        <v>107.0</v>
      </c>
      <c r="B107" s="1">
        <v>0.0</v>
      </c>
      <c r="C107" s="2">
        <v>0.0</v>
      </c>
      <c r="D107" s="5">
        <v>43985.636087962965</v>
      </c>
      <c r="E107" s="3" t="s">
        <v>18</v>
      </c>
      <c r="F107" s="3" t="s">
        <v>272</v>
      </c>
      <c r="G107" s="3" t="s">
        <v>269</v>
      </c>
      <c r="H107" s="6">
        <v>43487.0</v>
      </c>
      <c r="I107" s="3" t="s">
        <v>35</v>
      </c>
      <c r="J107" s="3" t="s">
        <v>270</v>
      </c>
      <c r="K107" s="3" t="s">
        <v>273</v>
      </c>
      <c r="P107" s="3" t="s">
        <v>273</v>
      </c>
      <c r="Q107" s="3" t="b">
        <v>1</v>
      </c>
      <c r="R107" s="3" t="b">
        <v>0</v>
      </c>
    </row>
    <row r="108">
      <c r="A108" s="1">
        <v>108.0</v>
      </c>
      <c r="B108" s="1">
        <v>0.0</v>
      </c>
      <c r="C108" s="2">
        <v>0.0</v>
      </c>
      <c r="D108" s="5">
        <v>43985.636087962965</v>
      </c>
      <c r="E108" s="3" t="s">
        <v>18</v>
      </c>
      <c r="F108" s="3" t="s">
        <v>274</v>
      </c>
      <c r="G108" s="3" t="s">
        <v>269</v>
      </c>
      <c r="H108" s="6">
        <v>43487.0</v>
      </c>
      <c r="I108" s="3" t="s">
        <v>275</v>
      </c>
      <c r="J108" s="3" t="s">
        <v>270</v>
      </c>
      <c r="K108" s="3" t="s">
        <v>276</v>
      </c>
      <c r="P108" s="3" t="s">
        <v>276</v>
      </c>
      <c r="Q108" s="3" t="b">
        <v>1</v>
      </c>
      <c r="R108" s="3" t="b">
        <v>0</v>
      </c>
    </row>
    <row r="109">
      <c r="A109" s="1">
        <v>109.0</v>
      </c>
      <c r="B109" s="1">
        <v>0.0</v>
      </c>
      <c r="C109" s="2">
        <v>0.0</v>
      </c>
      <c r="D109" s="5">
        <v>43985.636087962965</v>
      </c>
      <c r="E109" s="3" t="s">
        <v>18</v>
      </c>
      <c r="F109" s="3" t="s">
        <v>277</v>
      </c>
      <c r="G109" s="3" t="s">
        <v>269</v>
      </c>
      <c r="H109" s="6">
        <v>43487.0</v>
      </c>
      <c r="I109" s="3" t="s">
        <v>35</v>
      </c>
      <c r="J109" s="3" t="s">
        <v>270</v>
      </c>
      <c r="K109" s="3" t="s">
        <v>278</v>
      </c>
      <c r="P109" s="3" t="s">
        <v>278</v>
      </c>
      <c r="Q109" s="3" t="b">
        <v>1</v>
      </c>
      <c r="R109" s="3" t="b">
        <v>0</v>
      </c>
    </row>
    <row r="110">
      <c r="A110" s="1">
        <v>110.0</v>
      </c>
      <c r="B110" s="1">
        <v>0.0</v>
      </c>
      <c r="C110" s="2">
        <v>0.0</v>
      </c>
      <c r="D110" s="5">
        <v>43985.636087962965</v>
      </c>
      <c r="E110" s="3" t="s">
        <v>18</v>
      </c>
      <c r="F110" s="3" t="s">
        <v>279</v>
      </c>
      <c r="G110" s="3" t="s">
        <v>269</v>
      </c>
      <c r="H110" s="6">
        <v>43487.0</v>
      </c>
      <c r="I110" s="3" t="s">
        <v>280</v>
      </c>
      <c r="J110" s="3" t="s">
        <v>270</v>
      </c>
      <c r="K110" s="3" t="s">
        <v>281</v>
      </c>
      <c r="P110" s="3" t="s">
        <v>281</v>
      </c>
      <c r="Q110" s="3" t="b">
        <v>1</v>
      </c>
      <c r="R110" s="3" t="b">
        <v>0</v>
      </c>
    </row>
    <row r="111">
      <c r="A111" s="1">
        <v>111.0</v>
      </c>
      <c r="B111" s="1">
        <v>0.0</v>
      </c>
      <c r="C111" s="2">
        <v>0.0</v>
      </c>
      <c r="D111" s="5">
        <v>43985.636087962965</v>
      </c>
      <c r="E111" s="3" t="s">
        <v>18</v>
      </c>
      <c r="F111" s="3" t="s">
        <v>282</v>
      </c>
      <c r="G111" s="3" t="s">
        <v>269</v>
      </c>
      <c r="H111" s="6">
        <v>43487.0</v>
      </c>
      <c r="I111" s="3" t="s">
        <v>35</v>
      </c>
      <c r="J111" s="3" t="s">
        <v>270</v>
      </c>
      <c r="K111" s="3" t="s">
        <v>283</v>
      </c>
      <c r="P111" s="3" t="s">
        <v>283</v>
      </c>
      <c r="Q111" s="3" t="b">
        <v>1</v>
      </c>
      <c r="R111" s="3" t="b">
        <v>0</v>
      </c>
    </row>
    <row r="112">
      <c r="A112" s="1">
        <v>112.0</v>
      </c>
      <c r="B112" s="1">
        <v>0.0</v>
      </c>
      <c r="C112" s="2">
        <v>0.0</v>
      </c>
      <c r="D112" s="5">
        <v>43985.636087962965</v>
      </c>
      <c r="E112" s="3" t="s">
        <v>18</v>
      </c>
      <c r="F112" s="3" t="s">
        <v>284</v>
      </c>
      <c r="G112" s="3" t="s">
        <v>269</v>
      </c>
      <c r="H112" s="6">
        <v>43487.0</v>
      </c>
      <c r="I112" s="3" t="s">
        <v>35</v>
      </c>
      <c r="J112" s="3" t="s">
        <v>270</v>
      </c>
      <c r="K112" s="3" t="s">
        <v>285</v>
      </c>
      <c r="P112" s="3" t="s">
        <v>285</v>
      </c>
      <c r="Q112" s="3" t="b">
        <v>1</v>
      </c>
      <c r="R112" s="3" t="b">
        <v>0</v>
      </c>
    </row>
    <row r="113">
      <c r="A113" s="1">
        <v>113.0</v>
      </c>
      <c r="B113" s="1">
        <v>0.0</v>
      </c>
      <c r="C113" s="2">
        <v>0.0</v>
      </c>
      <c r="D113" s="5">
        <v>43985.636087962965</v>
      </c>
      <c r="E113" s="3" t="s">
        <v>18</v>
      </c>
      <c r="F113" s="3" t="s">
        <v>286</v>
      </c>
      <c r="G113" s="3" t="s">
        <v>269</v>
      </c>
      <c r="H113" s="6">
        <v>43487.0</v>
      </c>
      <c r="I113" s="3" t="s">
        <v>35</v>
      </c>
      <c r="J113" s="3" t="s">
        <v>270</v>
      </c>
      <c r="K113" s="3" t="s">
        <v>287</v>
      </c>
      <c r="P113" s="3" t="s">
        <v>287</v>
      </c>
      <c r="Q113" s="3" t="b">
        <v>1</v>
      </c>
      <c r="R113" s="3" t="b">
        <v>0</v>
      </c>
    </row>
    <row r="114">
      <c r="A114" s="1">
        <v>114.0</v>
      </c>
      <c r="B114" s="1">
        <v>0.0</v>
      </c>
      <c r="C114" s="2">
        <v>0.0</v>
      </c>
      <c r="D114" s="5">
        <v>43985.636087962965</v>
      </c>
      <c r="E114" s="3" t="s">
        <v>18</v>
      </c>
      <c r="F114" s="3" t="s">
        <v>288</v>
      </c>
      <c r="G114" s="3" t="s">
        <v>269</v>
      </c>
      <c r="H114" s="6">
        <v>43487.0</v>
      </c>
      <c r="I114" s="3" t="s">
        <v>35</v>
      </c>
      <c r="J114" s="3" t="s">
        <v>270</v>
      </c>
      <c r="K114" s="3" t="s">
        <v>289</v>
      </c>
      <c r="P114" s="3" t="s">
        <v>289</v>
      </c>
      <c r="Q114" s="3" t="b">
        <v>1</v>
      </c>
      <c r="R114" s="3" t="b">
        <v>0</v>
      </c>
    </row>
    <row r="115">
      <c r="A115" s="1">
        <v>115.0</v>
      </c>
      <c r="B115" s="1">
        <v>0.0</v>
      </c>
      <c r="C115" s="2">
        <v>0.0</v>
      </c>
      <c r="D115" s="5">
        <v>43985.636087962965</v>
      </c>
      <c r="E115" s="3" t="s">
        <v>18</v>
      </c>
      <c r="F115" s="3" t="s">
        <v>290</v>
      </c>
      <c r="G115" s="3" t="s">
        <v>50</v>
      </c>
      <c r="H115" s="6">
        <v>43488.0</v>
      </c>
      <c r="I115" s="3" t="s">
        <v>56</v>
      </c>
      <c r="J115" s="3" t="s">
        <v>114</v>
      </c>
      <c r="K115" s="3" t="s">
        <v>291</v>
      </c>
      <c r="P115" s="3" t="s">
        <v>291</v>
      </c>
      <c r="Q115" s="3" t="b">
        <v>1</v>
      </c>
      <c r="R115" s="3" t="b">
        <v>0</v>
      </c>
    </row>
    <row r="116">
      <c r="A116" s="1">
        <v>116.0</v>
      </c>
      <c r="B116" s="1">
        <v>0.0</v>
      </c>
      <c r="C116" s="2">
        <v>0.0</v>
      </c>
      <c r="D116" s="5">
        <v>43985.636087962965</v>
      </c>
      <c r="E116" s="3" t="s">
        <v>18</v>
      </c>
      <c r="F116" s="3" t="s">
        <v>292</v>
      </c>
      <c r="G116" s="3" t="s">
        <v>50</v>
      </c>
      <c r="H116" s="6">
        <v>43488.0</v>
      </c>
      <c r="I116" s="3" t="s">
        <v>56</v>
      </c>
      <c r="J116" s="3" t="s">
        <v>114</v>
      </c>
      <c r="K116" s="3" t="s">
        <v>293</v>
      </c>
      <c r="P116" s="3" t="s">
        <v>293</v>
      </c>
      <c r="Q116" s="3" t="b">
        <v>1</v>
      </c>
      <c r="R116" s="3" t="b">
        <v>0</v>
      </c>
    </row>
    <row r="117">
      <c r="A117" s="1">
        <v>117.0</v>
      </c>
      <c r="B117" s="1">
        <v>0.0</v>
      </c>
      <c r="C117" s="2">
        <v>0.0</v>
      </c>
      <c r="D117" s="5">
        <v>43985.636087962965</v>
      </c>
      <c r="E117" s="3" t="s">
        <v>18</v>
      </c>
      <c r="F117" s="3" t="s">
        <v>294</v>
      </c>
      <c r="G117" s="3" t="s">
        <v>50</v>
      </c>
      <c r="H117" s="6">
        <v>43488.0</v>
      </c>
      <c r="I117" s="3" t="s">
        <v>56</v>
      </c>
      <c r="J117" s="3" t="s">
        <v>114</v>
      </c>
      <c r="K117" s="3" t="s">
        <v>295</v>
      </c>
      <c r="P117" s="3" t="s">
        <v>295</v>
      </c>
      <c r="Q117" s="3" t="b">
        <v>1</v>
      </c>
      <c r="R117" s="3" t="b">
        <v>0</v>
      </c>
    </row>
    <row r="118">
      <c r="A118" s="1">
        <v>118.0</v>
      </c>
      <c r="B118" s="1">
        <v>0.0</v>
      </c>
      <c r="C118" s="2">
        <v>0.0</v>
      </c>
      <c r="D118" s="5">
        <v>43985.636087962965</v>
      </c>
      <c r="E118" s="3" t="s">
        <v>18</v>
      </c>
      <c r="F118" s="3" t="s">
        <v>296</v>
      </c>
      <c r="G118" s="3" t="s">
        <v>50</v>
      </c>
      <c r="H118" s="6">
        <v>43488.0</v>
      </c>
      <c r="I118" s="3" t="s">
        <v>56</v>
      </c>
      <c r="J118" s="3" t="s">
        <v>114</v>
      </c>
      <c r="K118" s="3" t="s">
        <v>297</v>
      </c>
      <c r="P118" s="3" t="s">
        <v>297</v>
      </c>
      <c r="Q118" s="3" t="b">
        <v>1</v>
      </c>
      <c r="R118" s="3" t="b">
        <v>0</v>
      </c>
    </row>
    <row r="119">
      <c r="A119" s="1">
        <v>119.0</v>
      </c>
      <c r="B119" s="1">
        <v>0.0</v>
      </c>
      <c r="C119" s="2">
        <v>0.0</v>
      </c>
      <c r="D119" s="5">
        <v>43985.636087962965</v>
      </c>
      <c r="E119" s="3" t="s">
        <v>18</v>
      </c>
      <c r="F119" s="3" t="s">
        <v>298</v>
      </c>
      <c r="G119" s="3" t="s">
        <v>50</v>
      </c>
      <c r="H119" s="6">
        <v>43488.0</v>
      </c>
      <c r="I119" s="3" t="s">
        <v>56</v>
      </c>
      <c r="J119" s="3" t="s">
        <v>114</v>
      </c>
      <c r="K119" s="3" t="s">
        <v>299</v>
      </c>
      <c r="P119" s="3" t="s">
        <v>299</v>
      </c>
      <c r="Q119" s="3" t="b">
        <v>1</v>
      </c>
      <c r="R119" s="3" t="b">
        <v>0</v>
      </c>
    </row>
    <row r="120">
      <c r="A120" s="1">
        <v>120.0</v>
      </c>
      <c r="B120" s="1">
        <v>0.0</v>
      </c>
      <c r="C120" s="2">
        <v>0.0</v>
      </c>
      <c r="D120" s="5">
        <v>43985.636087962965</v>
      </c>
      <c r="E120" s="3" t="s">
        <v>18</v>
      </c>
      <c r="F120" s="3" t="s">
        <v>300</v>
      </c>
      <c r="G120" s="3" t="s">
        <v>50</v>
      </c>
      <c r="H120" s="6">
        <v>43488.0</v>
      </c>
      <c r="I120" s="3" t="s">
        <v>56</v>
      </c>
      <c r="J120" s="3" t="s">
        <v>114</v>
      </c>
      <c r="K120" s="3" t="s">
        <v>301</v>
      </c>
      <c r="P120" s="3" t="s">
        <v>301</v>
      </c>
      <c r="Q120" s="3" t="b">
        <v>1</v>
      </c>
      <c r="R120" s="3" t="b">
        <v>0</v>
      </c>
    </row>
    <row r="121">
      <c r="A121" s="1">
        <v>121.0</v>
      </c>
      <c r="B121" s="1">
        <v>0.0</v>
      </c>
      <c r="C121" s="2">
        <v>0.0</v>
      </c>
      <c r="D121" s="5">
        <v>43985.636087962965</v>
      </c>
      <c r="E121" s="3" t="s">
        <v>18</v>
      </c>
      <c r="F121" s="3" t="s">
        <v>302</v>
      </c>
      <c r="G121" s="3" t="s">
        <v>50</v>
      </c>
      <c r="H121" s="6">
        <v>43488.0</v>
      </c>
      <c r="I121" s="3" t="s">
        <v>56</v>
      </c>
      <c r="J121" s="3" t="s">
        <v>114</v>
      </c>
      <c r="K121" s="3" t="s">
        <v>303</v>
      </c>
      <c r="P121" s="3" t="s">
        <v>303</v>
      </c>
      <c r="Q121" s="3" t="b">
        <v>1</v>
      </c>
      <c r="R121" s="3" t="b">
        <v>0</v>
      </c>
    </row>
    <row r="122">
      <c r="A122" s="1">
        <v>122.0</v>
      </c>
      <c r="B122" s="1">
        <v>0.0</v>
      </c>
      <c r="C122" s="2">
        <v>0.0</v>
      </c>
      <c r="D122" s="5">
        <v>43985.636087962965</v>
      </c>
      <c r="E122" s="3" t="s">
        <v>18</v>
      </c>
      <c r="F122" s="3" t="s">
        <v>304</v>
      </c>
      <c r="G122" s="3" t="s">
        <v>50</v>
      </c>
      <c r="H122" s="6">
        <v>43488.0</v>
      </c>
      <c r="I122" s="3" t="s">
        <v>56</v>
      </c>
      <c r="J122" s="3" t="s">
        <v>114</v>
      </c>
      <c r="K122" s="3" t="s">
        <v>305</v>
      </c>
      <c r="P122" s="3" t="s">
        <v>305</v>
      </c>
      <c r="Q122" s="3" t="b">
        <v>1</v>
      </c>
      <c r="R122" s="3" t="b">
        <v>0</v>
      </c>
    </row>
    <row r="123">
      <c r="A123" s="1">
        <v>123.0</v>
      </c>
      <c r="B123" s="1">
        <v>0.0</v>
      </c>
      <c r="C123" s="2">
        <v>0.0</v>
      </c>
      <c r="D123" s="5">
        <v>43985.636087962965</v>
      </c>
      <c r="E123" s="3" t="s">
        <v>18</v>
      </c>
      <c r="F123" s="3" t="s">
        <v>306</v>
      </c>
      <c r="G123" s="3" t="s">
        <v>50</v>
      </c>
      <c r="H123" s="6">
        <v>43488.0</v>
      </c>
      <c r="I123" s="3" t="s">
        <v>56</v>
      </c>
      <c r="J123" s="3" t="s">
        <v>114</v>
      </c>
      <c r="K123" s="3" t="s">
        <v>307</v>
      </c>
      <c r="P123" s="3" t="s">
        <v>307</v>
      </c>
      <c r="Q123" s="3" t="b">
        <v>1</v>
      </c>
      <c r="R123" s="3" t="b">
        <v>0</v>
      </c>
    </row>
    <row r="124">
      <c r="A124" s="1">
        <v>124.0</v>
      </c>
      <c r="B124" s="1">
        <v>0.0</v>
      </c>
      <c r="C124" s="2">
        <v>0.0</v>
      </c>
      <c r="D124" s="5">
        <v>43985.636087962965</v>
      </c>
      <c r="E124" s="3" t="s">
        <v>18</v>
      </c>
      <c r="F124" s="3" t="s">
        <v>308</v>
      </c>
      <c r="G124" s="3" t="s">
        <v>50</v>
      </c>
      <c r="H124" s="6">
        <v>43488.0</v>
      </c>
      <c r="I124" s="3" t="s">
        <v>56</v>
      </c>
      <c r="J124" s="3" t="s">
        <v>114</v>
      </c>
      <c r="K124" s="3" t="s">
        <v>309</v>
      </c>
      <c r="P124" s="3" t="s">
        <v>309</v>
      </c>
      <c r="Q124" s="3" t="b">
        <v>1</v>
      </c>
      <c r="R124" s="3" t="b">
        <v>0</v>
      </c>
    </row>
    <row r="125">
      <c r="A125" s="1">
        <v>125.0</v>
      </c>
      <c r="B125" s="1">
        <v>0.0</v>
      </c>
      <c r="C125" s="2">
        <v>0.0</v>
      </c>
      <c r="D125" s="5">
        <v>43985.636087962965</v>
      </c>
      <c r="E125" s="3" t="s">
        <v>18</v>
      </c>
      <c r="F125" s="3" t="s">
        <v>310</v>
      </c>
      <c r="G125" s="3" t="s">
        <v>50</v>
      </c>
      <c r="H125" s="6">
        <v>43488.0</v>
      </c>
      <c r="I125" s="3" t="s">
        <v>56</v>
      </c>
      <c r="J125" s="3" t="s">
        <v>114</v>
      </c>
      <c r="K125" s="3" t="s">
        <v>311</v>
      </c>
      <c r="P125" s="3" t="s">
        <v>311</v>
      </c>
      <c r="Q125" s="3" t="b">
        <v>1</v>
      </c>
      <c r="R125" s="3" t="b">
        <v>0</v>
      </c>
    </row>
    <row r="126">
      <c r="A126" s="1">
        <v>126.0</v>
      </c>
      <c r="B126" s="1">
        <v>0.0</v>
      </c>
      <c r="C126" s="2">
        <v>0.0</v>
      </c>
      <c r="D126" s="5">
        <v>43985.636087962965</v>
      </c>
      <c r="E126" s="3" t="s">
        <v>18</v>
      </c>
      <c r="F126" s="3" t="s">
        <v>312</v>
      </c>
      <c r="G126" s="3" t="s">
        <v>50</v>
      </c>
      <c r="H126" s="6">
        <v>43488.0</v>
      </c>
      <c r="I126" s="3" t="s">
        <v>56</v>
      </c>
      <c r="J126" s="3" t="s">
        <v>114</v>
      </c>
      <c r="K126" s="3" t="s">
        <v>313</v>
      </c>
      <c r="P126" s="3" t="s">
        <v>313</v>
      </c>
      <c r="Q126" s="3" t="b">
        <v>1</v>
      </c>
      <c r="R126" s="3" t="b">
        <v>0</v>
      </c>
    </row>
    <row r="127">
      <c r="A127" s="1">
        <v>127.0</v>
      </c>
      <c r="B127" s="1">
        <v>0.0</v>
      </c>
      <c r="C127" s="2">
        <v>0.0</v>
      </c>
      <c r="D127" s="5">
        <v>43985.636087962965</v>
      </c>
      <c r="E127" s="3" t="s">
        <v>18</v>
      </c>
      <c r="F127" s="3" t="s">
        <v>314</v>
      </c>
      <c r="G127" s="3" t="s">
        <v>50</v>
      </c>
      <c r="H127" s="6">
        <v>43488.0</v>
      </c>
      <c r="I127" s="3" t="s">
        <v>56</v>
      </c>
      <c r="J127" s="3" t="s">
        <v>114</v>
      </c>
      <c r="K127" s="3" t="s">
        <v>315</v>
      </c>
      <c r="P127" s="3" t="s">
        <v>315</v>
      </c>
      <c r="Q127" s="3" t="b">
        <v>1</v>
      </c>
      <c r="R127" s="3" t="b">
        <v>0</v>
      </c>
    </row>
    <row r="128">
      <c r="A128" s="1">
        <v>128.0</v>
      </c>
      <c r="B128" s="1">
        <v>0.0</v>
      </c>
      <c r="C128" s="2">
        <v>0.0</v>
      </c>
      <c r="D128" s="5">
        <v>43985.636087962965</v>
      </c>
      <c r="E128" s="3" t="s">
        <v>18</v>
      </c>
      <c r="F128" s="3" t="s">
        <v>316</v>
      </c>
      <c r="G128" s="3" t="s">
        <v>50</v>
      </c>
      <c r="H128" s="6">
        <v>43488.0</v>
      </c>
      <c r="I128" s="3" t="s">
        <v>56</v>
      </c>
      <c r="J128" s="3" t="s">
        <v>114</v>
      </c>
      <c r="K128" s="3" t="s">
        <v>317</v>
      </c>
      <c r="P128" s="3" t="s">
        <v>317</v>
      </c>
      <c r="Q128" s="3" t="b">
        <v>1</v>
      </c>
      <c r="R128" s="3" t="b">
        <v>0</v>
      </c>
    </row>
    <row r="129">
      <c r="A129" s="1">
        <v>129.0</v>
      </c>
      <c r="B129" s="1">
        <v>0.0</v>
      </c>
      <c r="C129" s="2">
        <v>0.0</v>
      </c>
      <c r="D129" s="5">
        <v>43985.636087962965</v>
      </c>
      <c r="E129" s="3" t="s">
        <v>18</v>
      </c>
      <c r="F129" s="3" t="s">
        <v>318</v>
      </c>
      <c r="G129" s="3" t="s">
        <v>50</v>
      </c>
      <c r="H129" s="6">
        <v>43488.0</v>
      </c>
      <c r="I129" s="3" t="s">
        <v>56</v>
      </c>
      <c r="J129" s="3" t="s">
        <v>114</v>
      </c>
      <c r="K129" s="3" t="s">
        <v>319</v>
      </c>
      <c r="P129" s="3" t="s">
        <v>319</v>
      </c>
      <c r="Q129" s="3" t="b">
        <v>1</v>
      </c>
      <c r="R129" s="3" t="b">
        <v>0</v>
      </c>
    </row>
    <row r="130">
      <c r="A130" s="1">
        <v>130.0</v>
      </c>
      <c r="B130" s="1">
        <v>0.0</v>
      </c>
      <c r="C130" s="2">
        <v>0.0</v>
      </c>
      <c r="D130" s="5">
        <v>43985.636087962965</v>
      </c>
      <c r="E130" s="3" t="s">
        <v>18</v>
      </c>
      <c r="F130" s="3" t="s">
        <v>320</v>
      </c>
      <c r="G130" s="3" t="s">
        <v>50</v>
      </c>
      <c r="H130" s="6">
        <v>43488.0</v>
      </c>
      <c r="I130" s="3" t="s">
        <v>56</v>
      </c>
      <c r="J130" s="3" t="s">
        <v>114</v>
      </c>
      <c r="K130" s="3" t="s">
        <v>321</v>
      </c>
      <c r="P130" s="3" t="s">
        <v>321</v>
      </c>
      <c r="Q130" s="3" t="b">
        <v>1</v>
      </c>
      <c r="R130" s="3" t="b">
        <v>0</v>
      </c>
    </row>
    <row r="131">
      <c r="A131" s="1">
        <v>131.0</v>
      </c>
      <c r="B131" s="1">
        <v>0.0</v>
      </c>
      <c r="C131" s="2">
        <v>0.0</v>
      </c>
      <c r="D131" s="5">
        <v>43985.636087962965</v>
      </c>
      <c r="E131" s="3" t="s">
        <v>18</v>
      </c>
      <c r="F131" s="3" t="s">
        <v>322</v>
      </c>
      <c r="G131" s="3" t="s">
        <v>50</v>
      </c>
      <c r="H131" s="6">
        <v>43488.0</v>
      </c>
      <c r="I131" s="3" t="s">
        <v>56</v>
      </c>
      <c r="J131" s="3" t="s">
        <v>114</v>
      </c>
      <c r="K131" s="3" t="s">
        <v>323</v>
      </c>
      <c r="P131" s="3" t="s">
        <v>323</v>
      </c>
      <c r="Q131" s="3" t="b">
        <v>1</v>
      </c>
      <c r="R131" s="3" t="b">
        <v>0</v>
      </c>
    </row>
    <row r="132">
      <c r="A132" s="1">
        <v>132.0</v>
      </c>
      <c r="B132" s="1">
        <v>0.0</v>
      </c>
      <c r="C132" s="2">
        <v>0.0</v>
      </c>
      <c r="D132" s="5">
        <v>43985.636087962965</v>
      </c>
      <c r="E132" s="3" t="s">
        <v>18</v>
      </c>
      <c r="F132" s="3" t="s">
        <v>324</v>
      </c>
      <c r="G132" s="3" t="s">
        <v>50</v>
      </c>
      <c r="H132" s="6">
        <v>43488.0</v>
      </c>
      <c r="I132" s="3" t="s">
        <v>56</v>
      </c>
      <c r="J132" s="3" t="s">
        <v>114</v>
      </c>
      <c r="K132" s="3" t="s">
        <v>325</v>
      </c>
      <c r="O132" s="7"/>
      <c r="P132" s="3" t="s">
        <v>325</v>
      </c>
      <c r="Q132" s="3" t="b">
        <v>1</v>
      </c>
      <c r="R132" s="3" t="b">
        <v>0</v>
      </c>
    </row>
    <row r="133">
      <c r="A133" s="1">
        <v>133.0</v>
      </c>
      <c r="B133" s="1">
        <v>0.0</v>
      </c>
      <c r="C133" s="2">
        <v>0.0</v>
      </c>
      <c r="D133" s="5">
        <v>43985.636087962965</v>
      </c>
      <c r="E133" s="3" t="s">
        <v>18</v>
      </c>
      <c r="F133" s="3" t="s">
        <v>326</v>
      </c>
      <c r="G133" s="3" t="s">
        <v>50</v>
      </c>
      <c r="H133" s="6">
        <v>43488.0</v>
      </c>
      <c r="I133" s="3" t="s">
        <v>56</v>
      </c>
      <c r="J133" s="3" t="s">
        <v>114</v>
      </c>
      <c r="K133" s="3" t="s">
        <v>327</v>
      </c>
      <c r="P133" s="3" t="s">
        <v>327</v>
      </c>
      <c r="Q133" s="3" t="b">
        <v>1</v>
      </c>
      <c r="R133" s="3" t="b">
        <v>0</v>
      </c>
    </row>
    <row r="134">
      <c r="A134" s="1">
        <v>134.0</v>
      </c>
      <c r="B134" s="1">
        <v>0.0</v>
      </c>
      <c r="C134" s="2">
        <v>0.0</v>
      </c>
      <c r="D134" s="5">
        <v>43985.636087962965</v>
      </c>
      <c r="E134" s="3" t="s">
        <v>18</v>
      </c>
      <c r="F134" s="3" t="s">
        <v>328</v>
      </c>
      <c r="G134" s="3" t="s">
        <v>50</v>
      </c>
      <c r="H134" s="6">
        <v>43488.0</v>
      </c>
      <c r="I134" s="3" t="s">
        <v>56</v>
      </c>
      <c r="J134" s="3" t="s">
        <v>114</v>
      </c>
      <c r="K134" s="3" t="s">
        <v>329</v>
      </c>
      <c r="P134" s="3" t="s">
        <v>329</v>
      </c>
      <c r="Q134" s="3" t="b">
        <v>1</v>
      </c>
      <c r="R134" s="3" t="b">
        <v>0</v>
      </c>
    </row>
    <row r="135">
      <c r="A135" s="1">
        <v>135.0</v>
      </c>
      <c r="B135" s="1">
        <v>0.0</v>
      </c>
      <c r="C135" s="2">
        <v>0.0</v>
      </c>
      <c r="D135" s="5">
        <v>43985.636087962965</v>
      </c>
      <c r="E135" s="3" t="s">
        <v>18</v>
      </c>
      <c r="F135" s="3" t="s">
        <v>330</v>
      </c>
      <c r="G135" s="3" t="s">
        <v>50</v>
      </c>
      <c r="H135" s="6">
        <v>43488.0</v>
      </c>
      <c r="I135" s="3" t="s">
        <v>56</v>
      </c>
      <c r="J135" s="3" t="s">
        <v>114</v>
      </c>
      <c r="K135" s="3" t="s">
        <v>331</v>
      </c>
      <c r="O135" s="7"/>
      <c r="P135" s="3" t="s">
        <v>331</v>
      </c>
      <c r="Q135" s="3" t="b">
        <v>1</v>
      </c>
      <c r="R135" s="3" t="b">
        <v>0</v>
      </c>
    </row>
    <row r="136">
      <c r="A136" s="1">
        <v>136.0</v>
      </c>
      <c r="B136" s="1">
        <v>0.0</v>
      </c>
      <c r="C136" s="2">
        <v>0.0</v>
      </c>
      <c r="D136" s="5">
        <v>43985.636087962965</v>
      </c>
      <c r="E136" s="3" t="s">
        <v>18</v>
      </c>
      <c r="F136" s="3" t="s">
        <v>332</v>
      </c>
      <c r="G136" s="3" t="s">
        <v>50</v>
      </c>
      <c r="H136" s="6">
        <v>43488.0</v>
      </c>
      <c r="I136" s="3" t="s">
        <v>56</v>
      </c>
      <c r="J136" s="3" t="s">
        <v>114</v>
      </c>
      <c r="K136" s="3" t="s">
        <v>333</v>
      </c>
      <c r="P136" s="3" t="s">
        <v>333</v>
      </c>
      <c r="Q136" s="3" t="b">
        <v>1</v>
      </c>
      <c r="R136" s="3" t="b">
        <v>0</v>
      </c>
    </row>
    <row r="137">
      <c r="A137" s="1">
        <v>137.0</v>
      </c>
      <c r="B137" s="1">
        <v>0.0</v>
      </c>
      <c r="C137" s="2">
        <v>0.0</v>
      </c>
      <c r="D137" s="5">
        <v>43985.636087962965</v>
      </c>
      <c r="E137" s="3" t="s">
        <v>18</v>
      </c>
      <c r="F137" s="3" t="s">
        <v>334</v>
      </c>
      <c r="G137" s="3" t="s">
        <v>50</v>
      </c>
      <c r="H137" s="6">
        <v>43488.0</v>
      </c>
      <c r="I137" s="3" t="s">
        <v>56</v>
      </c>
      <c r="J137" s="3" t="s">
        <v>114</v>
      </c>
      <c r="K137" s="3" t="s">
        <v>335</v>
      </c>
      <c r="P137" s="3" t="s">
        <v>335</v>
      </c>
      <c r="Q137" s="3" t="b">
        <v>1</v>
      </c>
      <c r="R137" s="3" t="b">
        <v>0</v>
      </c>
    </row>
    <row r="138">
      <c r="A138" s="1">
        <v>138.0</v>
      </c>
      <c r="B138" s="1">
        <v>0.0</v>
      </c>
      <c r="C138" s="2">
        <v>0.0</v>
      </c>
      <c r="D138" s="5">
        <v>43985.636087962965</v>
      </c>
      <c r="E138" s="3" t="s">
        <v>18</v>
      </c>
      <c r="F138" s="3" t="s">
        <v>336</v>
      </c>
      <c r="G138" s="3" t="s">
        <v>337</v>
      </c>
      <c r="H138" s="6">
        <v>43488.0</v>
      </c>
      <c r="I138" s="3" t="s">
        <v>35</v>
      </c>
      <c r="J138" s="3" t="s">
        <v>22</v>
      </c>
      <c r="K138" s="3" t="s">
        <v>338</v>
      </c>
      <c r="P138" s="3" t="s">
        <v>338</v>
      </c>
      <c r="Q138" s="3" t="b">
        <v>1</v>
      </c>
      <c r="R138" s="3" t="b">
        <v>0</v>
      </c>
    </row>
    <row r="139">
      <c r="A139" s="1">
        <v>142.0</v>
      </c>
      <c r="B139" s="1">
        <v>0.0</v>
      </c>
      <c r="C139" s="2">
        <v>0.0</v>
      </c>
      <c r="D139" s="5">
        <v>43985.636087962965</v>
      </c>
      <c r="E139" s="3" t="s">
        <v>18</v>
      </c>
      <c r="F139" s="3" t="s">
        <v>339</v>
      </c>
      <c r="G139" s="3" t="s">
        <v>29</v>
      </c>
      <c r="H139" s="6">
        <v>43490.0</v>
      </c>
      <c r="I139" s="3" t="s">
        <v>30</v>
      </c>
      <c r="J139" s="3" t="s">
        <v>114</v>
      </c>
      <c r="K139" s="3" t="s">
        <v>340</v>
      </c>
      <c r="O139" s="7"/>
      <c r="P139" s="3" t="s">
        <v>340</v>
      </c>
      <c r="Q139" s="3" t="b">
        <v>1</v>
      </c>
      <c r="R139" s="3" t="b">
        <v>0</v>
      </c>
    </row>
    <row r="140">
      <c r="A140" s="1">
        <v>92.0</v>
      </c>
      <c r="B140" s="1">
        <v>0.0</v>
      </c>
      <c r="C140" s="2">
        <v>0.0</v>
      </c>
      <c r="D140" s="5">
        <v>43985.636087962965</v>
      </c>
      <c r="E140" s="3" t="s">
        <v>18</v>
      </c>
      <c r="F140" s="3" t="s">
        <v>341</v>
      </c>
      <c r="G140" s="3" t="s">
        <v>342</v>
      </c>
      <c r="H140" s="6">
        <v>43493.0</v>
      </c>
      <c r="I140" s="3" t="s">
        <v>170</v>
      </c>
      <c r="J140" s="3" t="s">
        <v>45</v>
      </c>
      <c r="K140" s="3" t="s">
        <v>343</v>
      </c>
      <c r="P140" s="3" t="s">
        <v>343</v>
      </c>
      <c r="Q140" s="3" t="b">
        <v>1</v>
      </c>
      <c r="R140" s="3" t="b">
        <v>0</v>
      </c>
    </row>
    <row r="141">
      <c r="A141" s="1">
        <v>139.0</v>
      </c>
      <c r="B141" s="1">
        <v>0.0</v>
      </c>
      <c r="C141" s="2">
        <v>0.0</v>
      </c>
      <c r="D141" s="5">
        <v>43985.636087962965</v>
      </c>
      <c r="E141" s="3" t="s">
        <v>18</v>
      </c>
      <c r="F141" s="3" t="s">
        <v>344</v>
      </c>
      <c r="G141" s="3" t="s">
        <v>193</v>
      </c>
      <c r="H141" s="6">
        <v>43493.0</v>
      </c>
      <c r="I141" s="3" t="s">
        <v>170</v>
      </c>
      <c r="J141" s="3" t="s">
        <v>31</v>
      </c>
      <c r="K141" s="3" t="s">
        <v>345</v>
      </c>
      <c r="P141" s="3" t="s">
        <v>345</v>
      </c>
      <c r="Q141" s="3" t="b">
        <v>1</v>
      </c>
      <c r="R141" s="3" t="b">
        <v>0</v>
      </c>
    </row>
    <row r="142">
      <c r="A142" s="1">
        <v>140.0</v>
      </c>
      <c r="B142" s="1">
        <v>0.0</v>
      </c>
      <c r="C142" s="2">
        <v>0.0</v>
      </c>
      <c r="D142" s="5">
        <v>43985.636087962965</v>
      </c>
      <c r="E142" s="3" t="s">
        <v>18</v>
      </c>
      <c r="F142" s="3" t="s">
        <v>346</v>
      </c>
      <c r="G142" s="3" t="s">
        <v>193</v>
      </c>
      <c r="H142" s="6">
        <v>43493.0</v>
      </c>
      <c r="I142" s="3" t="s">
        <v>170</v>
      </c>
      <c r="J142" s="3" t="s">
        <v>31</v>
      </c>
      <c r="K142" s="3" t="s">
        <v>347</v>
      </c>
      <c r="P142" s="3" t="s">
        <v>347</v>
      </c>
      <c r="Q142" s="3" t="b">
        <v>1</v>
      </c>
      <c r="R142" s="3" t="b">
        <v>0</v>
      </c>
    </row>
    <row r="143">
      <c r="A143" s="1">
        <v>141.0</v>
      </c>
      <c r="B143" s="1">
        <v>0.0</v>
      </c>
      <c r="C143" s="2">
        <v>0.0</v>
      </c>
      <c r="D143" s="5">
        <v>43985.636087962965</v>
      </c>
      <c r="E143" s="3" t="s">
        <v>18</v>
      </c>
      <c r="F143" s="3" t="s">
        <v>348</v>
      </c>
      <c r="G143" s="3" t="s">
        <v>193</v>
      </c>
      <c r="H143" s="6">
        <v>43493.0</v>
      </c>
      <c r="I143" s="3" t="s">
        <v>170</v>
      </c>
      <c r="J143" s="3" t="s">
        <v>31</v>
      </c>
      <c r="K143" s="3" t="s">
        <v>349</v>
      </c>
      <c r="O143" s="7"/>
      <c r="P143" s="3" t="s">
        <v>349</v>
      </c>
      <c r="Q143" s="3" t="b">
        <v>1</v>
      </c>
      <c r="R143" s="3" t="b">
        <v>0</v>
      </c>
    </row>
    <row r="144">
      <c r="A144" s="1">
        <v>150.0</v>
      </c>
      <c r="B144" s="1">
        <v>0.0</v>
      </c>
      <c r="C144" s="2">
        <v>0.0</v>
      </c>
      <c r="D144" s="8">
        <v>43985.636087962965</v>
      </c>
      <c r="E144" s="3" t="s">
        <v>18</v>
      </c>
      <c r="F144" s="3" t="s">
        <v>350</v>
      </c>
      <c r="G144" s="3" t="s">
        <v>193</v>
      </c>
      <c r="H144" s="9">
        <v>43493.0</v>
      </c>
      <c r="I144" s="3" t="s">
        <v>170</v>
      </c>
      <c r="J144" s="3" t="s">
        <v>31</v>
      </c>
      <c r="K144" s="3" t="s">
        <v>351</v>
      </c>
      <c r="O144" s="7"/>
      <c r="P144" s="3" t="s">
        <v>351</v>
      </c>
      <c r="Q144" s="3" t="b">
        <v>1</v>
      </c>
      <c r="R144" s="3" t="b">
        <v>0</v>
      </c>
    </row>
    <row r="145">
      <c r="A145" s="1">
        <v>151.0</v>
      </c>
      <c r="B145" s="1">
        <v>0.0</v>
      </c>
      <c r="C145" s="2">
        <v>0.0</v>
      </c>
      <c r="D145" s="8">
        <v>43985.636087962965</v>
      </c>
      <c r="E145" s="3" t="s">
        <v>18</v>
      </c>
      <c r="F145" s="3" t="s">
        <v>352</v>
      </c>
      <c r="G145" s="3" t="s">
        <v>193</v>
      </c>
      <c r="H145" s="9">
        <v>43493.0</v>
      </c>
      <c r="I145" s="3" t="s">
        <v>170</v>
      </c>
      <c r="J145" s="3" t="s">
        <v>31</v>
      </c>
      <c r="K145" s="3" t="s">
        <v>353</v>
      </c>
      <c r="O145" s="7"/>
      <c r="P145" s="3" t="s">
        <v>353</v>
      </c>
      <c r="Q145" s="3" t="b">
        <v>1</v>
      </c>
      <c r="R145" s="3" t="b">
        <v>0</v>
      </c>
    </row>
    <row r="146">
      <c r="A146" s="1">
        <v>152.0</v>
      </c>
      <c r="B146" s="1">
        <v>0.0</v>
      </c>
      <c r="C146" s="2">
        <v>0.0</v>
      </c>
      <c r="D146" s="8">
        <v>43985.636087962965</v>
      </c>
      <c r="E146" s="3" t="s">
        <v>18</v>
      </c>
      <c r="F146" s="3" t="s">
        <v>354</v>
      </c>
      <c r="G146" s="3" t="s">
        <v>193</v>
      </c>
      <c r="H146" s="9">
        <v>43493.0</v>
      </c>
      <c r="I146" s="3" t="s">
        <v>170</v>
      </c>
      <c r="J146" s="3" t="s">
        <v>31</v>
      </c>
      <c r="K146" s="3" t="s">
        <v>355</v>
      </c>
      <c r="O146" s="7"/>
      <c r="P146" s="3" t="s">
        <v>355</v>
      </c>
      <c r="Q146" s="3" t="b">
        <v>1</v>
      </c>
      <c r="R146" s="3" t="b">
        <v>0</v>
      </c>
    </row>
    <row r="147">
      <c r="A147" s="1">
        <v>153.0</v>
      </c>
      <c r="B147" s="1">
        <v>0.0</v>
      </c>
      <c r="C147" s="2">
        <v>0.0</v>
      </c>
      <c r="D147" s="8">
        <v>43985.636087962965</v>
      </c>
      <c r="E147" s="3" t="s">
        <v>18</v>
      </c>
      <c r="F147" s="3" t="s">
        <v>356</v>
      </c>
      <c r="G147" s="3" t="s">
        <v>193</v>
      </c>
      <c r="H147" s="9">
        <v>43493.0</v>
      </c>
      <c r="I147" s="3" t="s">
        <v>170</v>
      </c>
      <c r="J147" s="3" t="s">
        <v>31</v>
      </c>
      <c r="K147" s="3" t="s">
        <v>357</v>
      </c>
      <c r="O147" s="7"/>
      <c r="P147" s="3" t="s">
        <v>357</v>
      </c>
      <c r="Q147" s="3" t="b">
        <v>1</v>
      </c>
      <c r="R147" s="3" t="b">
        <v>0</v>
      </c>
    </row>
    <row r="148">
      <c r="A148" s="1">
        <v>154.0</v>
      </c>
      <c r="B148" s="1">
        <v>0.0</v>
      </c>
      <c r="C148" s="2">
        <v>0.0</v>
      </c>
      <c r="D148" s="8">
        <v>43985.636087962965</v>
      </c>
      <c r="E148" s="3" t="s">
        <v>18</v>
      </c>
      <c r="F148" s="3" t="s">
        <v>358</v>
      </c>
      <c r="G148" s="3" t="s">
        <v>193</v>
      </c>
      <c r="H148" s="9">
        <v>43493.0</v>
      </c>
      <c r="I148" s="3" t="s">
        <v>170</v>
      </c>
      <c r="J148" s="3" t="s">
        <v>31</v>
      </c>
      <c r="K148" s="3" t="s">
        <v>359</v>
      </c>
      <c r="O148" s="7"/>
      <c r="P148" s="3" t="s">
        <v>359</v>
      </c>
      <c r="Q148" s="3" t="b">
        <v>1</v>
      </c>
      <c r="R148" s="3" t="b">
        <v>0</v>
      </c>
    </row>
    <row r="149">
      <c r="A149" s="1">
        <v>155.0</v>
      </c>
      <c r="B149" s="1">
        <v>0.0</v>
      </c>
      <c r="C149" s="2">
        <v>0.0</v>
      </c>
      <c r="D149" s="8">
        <v>43985.636087962965</v>
      </c>
      <c r="E149" s="3" t="s">
        <v>18</v>
      </c>
      <c r="F149" s="3" t="s">
        <v>360</v>
      </c>
      <c r="G149" s="3" t="s">
        <v>193</v>
      </c>
      <c r="H149" s="9">
        <v>43493.0</v>
      </c>
      <c r="I149" s="3" t="s">
        <v>170</v>
      </c>
      <c r="J149" s="3" t="s">
        <v>31</v>
      </c>
      <c r="K149" s="3" t="s">
        <v>361</v>
      </c>
      <c r="O149" s="7"/>
      <c r="P149" s="3" t="s">
        <v>361</v>
      </c>
      <c r="Q149" s="3" t="b">
        <v>1</v>
      </c>
      <c r="R149" s="3" t="b">
        <v>0</v>
      </c>
    </row>
    <row r="150">
      <c r="A150" s="1">
        <v>156.0</v>
      </c>
      <c r="B150" s="1">
        <v>0.0</v>
      </c>
      <c r="C150" s="2">
        <v>0.0</v>
      </c>
      <c r="D150" s="8">
        <v>43985.636087962965</v>
      </c>
      <c r="E150" s="3" t="s">
        <v>18</v>
      </c>
      <c r="F150" s="3" t="s">
        <v>362</v>
      </c>
      <c r="G150" s="3" t="s">
        <v>193</v>
      </c>
      <c r="H150" s="9">
        <v>43493.0</v>
      </c>
      <c r="I150" s="3" t="s">
        <v>170</v>
      </c>
      <c r="J150" s="3" t="s">
        <v>31</v>
      </c>
      <c r="K150" s="3" t="s">
        <v>363</v>
      </c>
      <c r="O150" s="7"/>
      <c r="P150" s="3" t="s">
        <v>363</v>
      </c>
      <c r="Q150" s="3" t="b">
        <v>1</v>
      </c>
      <c r="R150" s="3" t="b">
        <v>0</v>
      </c>
    </row>
    <row r="151">
      <c r="A151" s="1">
        <v>157.0</v>
      </c>
      <c r="B151" s="1">
        <v>0.0</v>
      </c>
      <c r="C151" s="2">
        <v>0.0</v>
      </c>
      <c r="D151" s="8">
        <v>43985.636087962965</v>
      </c>
      <c r="E151" s="3" t="s">
        <v>18</v>
      </c>
      <c r="F151" s="3" t="s">
        <v>364</v>
      </c>
      <c r="G151" s="3" t="s">
        <v>193</v>
      </c>
      <c r="H151" s="9">
        <v>43493.0</v>
      </c>
      <c r="I151" s="3" t="s">
        <v>170</v>
      </c>
      <c r="J151" s="3" t="s">
        <v>31</v>
      </c>
      <c r="K151" s="3" t="s">
        <v>365</v>
      </c>
      <c r="O151" s="7"/>
      <c r="P151" s="3" t="s">
        <v>365</v>
      </c>
      <c r="Q151" s="3" t="b">
        <v>1</v>
      </c>
      <c r="R151" s="3" t="b">
        <v>0</v>
      </c>
    </row>
    <row r="152">
      <c r="A152" s="1">
        <v>158.0</v>
      </c>
      <c r="B152" s="1">
        <v>0.0</v>
      </c>
      <c r="C152" s="2">
        <v>0.0</v>
      </c>
      <c r="D152" s="8">
        <v>43985.636087962965</v>
      </c>
      <c r="E152" s="3" t="s">
        <v>18</v>
      </c>
      <c r="F152" s="3" t="s">
        <v>366</v>
      </c>
      <c r="G152" s="3" t="s">
        <v>193</v>
      </c>
      <c r="H152" s="9">
        <v>43493.0</v>
      </c>
      <c r="I152" s="3" t="s">
        <v>170</v>
      </c>
      <c r="J152" s="3" t="s">
        <v>31</v>
      </c>
      <c r="K152" s="3" t="s">
        <v>367</v>
      </c>
      <c r="O152" s="7"/>
      <c r="P152" s="3" t="s">
        <v>367</v>
      </c>
      <c r="Q152" s="3" t="b">
        <v>1</v>
      </c>
      <c r="R152" s="3" t="b">
        <v>0</v>
      </c>
    </row>
    <row r="153">
      <c r="A153" s="1">
        <v>159.0</v>
      </c>
      <c r="B153" s="1">
        <v>0.0</v>
      </c>
      <c r="C153" s="2">
        <v>0.0</v>
      </c>
      <c r="D153" s="8">
        <v>43985.636087962965</v>
      </c>
      <c r="E153" s="3" t="s">
        <v>18</v>
      </c>
      <c r="F153" s="3" t="s">
        <v>368</v>
      </c>
      <c r="G153" s="3" t="s">
        <v>193</v>
      </c>
      <c r="H153" s="9">
        <v>43493.0</v>
      </c>
      <c r="I153" s="3" t="s">
        <v>170</v>
      </c>
      <c r="J153" s="3" t="s">
        <v>31</v>
      </c>
      <c r="K153" s="3" t="s">
        <v>369</v>
      </c>
      <c r="O153" s="7"/>
      <c r="P153" s="3" t="s">
        <v>369</v>
      </c>
      <c r="Q153" s="3" t="b">
        <v>1</v>
      </c>
      <c r="R153" s="3" t="b">
        <v>0</v>
      </c>
    </row>
    <row r="154">
      <c r="A154" s="1">
        <v>160.0</v>
      </c>
      <c r="B154" s="1">
        <v>0.0</v>
      </c>
      <c r="C154" s="2">
        <v>0.0</v>
      </c>
      <c r="D154" s="8">
        <v>43985.636087962965</v>
      </c>
      <c r="E154" s="3" t="s">
        <v>18</v>
      </c>
      <c r="F154" s="3" t="s">
        <v>370</v>
      </c>
      <c r="G154" s="3" t="s">
        <v>193</v>
      </c>
      <c r="H154" s="9">
        <v>43493.0</v>
      </c>
      <c r="I154" s="3" t="s">
        <v>170</v>
      </c>
      <c r="J154" s="3" t="s">
        <v>31</v>
      </c>
      <c r="K154" s="3" t="s">
        <v>371</v>
      </c>
      <c r="O154" s="7"/>
      <c r="P154" s="3" t="s">
        <v>371</v>
      </c>
      <c r="Q154" s="3" t="b">
        <v>1</v>
      </c>
      <c r="R154" s="3" t="b">
        <v>0</v>
      </c>
    </row>
    <row r="155">
      <c r="A155" s="1">
        <v>161.0</v>
      </c>
      <c r="B155" s="1">
        <v>0.0</v>
      </c>
      <c r="C155" s="2">
        <v>0.0</v>
      </c>
      <c r="D155" s="8">
        <v>43985.636087962965</v>
      </c>
      <c r="E155" s="3" t="s">
        <v>18</v>
      </c>
      <c r="F155" s="3" t="s">
        <v>372</v>
      </c>
      <c r="G155" s="3" t="s">
        <v>193</v>
      </c>
      <c r="H155" s="9">
        <v>43493.0</v>
      </c>
      <c r="I155" s="3" t="s">
        <v>170</v>
      </c>
      <c r="J155" s="3" t="s">
        <v>31</v>
      </c>
      <c r="K155" s="3" t="s">
        <v>373</v>
      </c>
      <c r="O155" s="7"/>
      <c r="P155" s="3" t="s">
        <v>373</v>
      </c>
      <c r="Q155" s="3" t="b">
        <v>1</v>
      </c>
      <c r="R155" s="3" t="b">
        <v>0</v>
      </c>
    </row>
    <row r="156">
      <c r="A156" s="1">
        <v>163.0</v>
      </c>
      <c r="B156" s="1">
        <v>0.0</v>
      </c>
      <c r="C156" s="2">
        <v>0.0</v>
      </c>
      <c r="D156" s="8">
        <v>43985.636087962965</v>
      </c>
      <c r="E156" s="3" t="s">
        <v>18</v>
      </c>
      <c r="F156" s="3" t="s">
        <v>374</v>
      </c>
      <c r="G156" s="3" t="s">
        <v>175</v>
      </c>
      <c r="H156" s="9">
        <v>43494.0</v>
      </c>
      <c r="I156" s="3" t="s">
        <v>176</v>
      </c>
      <c r="J156" s="3" t="s">
        <v>45</v>
      </c>
      <c r="O156" s="7"/>
      <c r="Q156" s="3" t="b">
        <v>1</v>
      </c>
      <c r="R156" s="3" t="b">
        <v>0</v>
      </c>
    </row>
    <row r="157">
      <c r="A157" s="1">
        <v>164.0</v>
      </c>
      <c r="B157" s="1">
        <v>0.0</v>
      </c>
      <c r="C157" s="2">
        <v>0.0</v>
      </c>
      <c r="D157" s="8">
        <v>43985.636087962965</v>
      </c>
      <c r="E157" s="3" t="s">
        <v>18</v>
      </c>
      <c r="F157" s="3" t="s">
        <v>375</v>
      </c>
      <c r="G157" s="3" t="s">
        <v>175</v>
      </c>
      <c r="H157" s="9">
        <v>43494.0</v>
      </c>
      <c r="I157" s="3" t="s">
        <v>176</v>
      </c>
      <c r="J157" s="3" t="s">
        <v>45</v>
      </c>
      <c r="O157" s="7"/>
      <c r="Q157" s="3" t="b">
        <v>1</v>
      </c>
      <c r="R157" s="3" t="b">
        <v>0</v>
      </c>
    </row>
    <row r="158">
      <c r="A158" s="1">
        <v>165.0</v>
      </c>
      <c r="B158" s="1">
        <v>0.0</v>
      </c>
      <c r="C158" s="2">
        <v>0.0</v>
      </c>
      <c r="D158" s="8">
        <v>43985.636087962965</v>
      </c>
      <c r="E158" s="3" t="s">
        <v>18</v>
      </c>
      <c r="F158" s="3" t="s">
        <v>376</v>
      </c>
      <c r="G158" s="3" t="s">
        <v>175</v>
      </c>
      <c r="H158" s="9">
        <v>43494.0</v>
      </c>
      <c r="I158" s="3" t="s">
        <v>176</v>
      </c>
      <c r="J158" s="3" t="s">
        <v>45</v>
      </c>
      <c r="K158" s="3" t="s">
        <v>377</v>
      </c>
      <c r="O158" s="7"/>
      <c r="P158" s="3" t="s">
        <v>377</v>
      </c>
      <c r="Q158" s="3" t="b">
        <v>1</v>
      </c>
      <c r="R158" s="3" t="b">
        <v>0</v>
      </c>
    </row>
    <row r="159">
      <c r="A159" s="1">
        <v>166.0</v>
      </c>
      <c r="B159" s="1">
        <v>0.0</v>
      </c>
      <c r="C159" s="2">
        <v>0.0</v>
      </c>
      <c r="D159" s="8">
        <v>43985.636087962965</v>
      </c>
      <c r="E159" s="3" t="s">
        <v>18</v>
      </c>
      <c r="F159" s="3" t="s">
        <v>378</v>
      </c>
      <c r="G159" s="3" t="s">
        <v>175</v>
      </c>
      <c r="H159" s="9">
        <v>43494.0</v>
      </c>
      <c r="I159" s="3" t="s">
        <v>176</v>
      </c>
      <c r="J159" s="3" t="s">
        <v>45</v>
      </c>
      <c r="K159" s="3" t="s">
        <v>379</v>
      </c>
      <c r="O159" s="7"/>
      <c r="P159" s="3" t="s">
        <v>379</v>
      </c>
      <c r="Q159" s="3" t="b">
        <v>1</v>
      </c>
      <c r="R159" s="3" t="b">
        <v>0</v>
      </c>
    </row>
    <row r="160">
      <c r="A160" s="1">
        <v>167.0</v>
      </c>
      <c r="B160" s="1">
        <v>0.0</v>
      </c>
      <c r="C160" s="2">
        <v>0.0</v>
      </c>
      <c r="D160" s="8">
        <v>43985.636087962965</v>
      </c>
      <c r="E160" s="3" t="s">
        <v>18</v>
      </c>
      <c r="F160" s="3" t="s">
        <v>380</v>
      </c>
      <c r="G160" s="3" t="s">
        <v>175</v>
      </c>
      <c r="H160" s="9">
        <v>43494.0</v>
      </c>
      <c r="I160" s="3" t="s">
        <v>176</v>
      </c>
      <c r="J160" s="3" t="s">
        <v>45</v>
      </c>
      <c r="K160" s="3" t="s">
        <v>381</v>
      </c>
      <c r="O160" s="7"/>
      <c r="P160" s="3" t="s">
        <v>381</v>
      </c>
      <c r="Q160" s="3" t="b">
        <v>1</v>
      </c>
      <c r="R160" s="3" t="b">
        <v>0</v>
      </c>
    </row>
    <row r="161">
      <c r="A161" s="1">
        <v>168.0</v>
      </c>
      <c r="B161" s="1">
        <v>0.0</v>
      </c>
      <c r="C161" s="2">
        <v>0.0</v>
      </c>
      <c r="D161" s="8">
        <v>43985.636087962965</v>
      </c>
      <c r="E161" s="3" t="s">
        <v>18</v>
      </c>
      <c r="F161" s="3" t="s">
        <v>382</v>
      </c>
      <c r="G161" s="3" t="s">
        <v>175</v>
      </c>
      <c r="H161" s="9">
        <v>43494.0</v>
      </c>
      <c r="I161" s="3" t="s">
        <v>176</v>
      </c>
      <c r="J161" s="3" t="s">
        <v>45</v>
      </c>
      <c r="K161" s="3" t="s">
        <v>383</v>
      </c>
      <c r="O161" s="7"/>
      <c r="P161" s="3" t="s">
        <v>383</v>
      </c>
      <c r="Q161" s="3" t="b">
        <v>1</v>
      </c>
      <c r="R161" s="3" t="b">
        <v>0</v>
      </c>
    </row>
    <row r="162">
      <c r="A162" s="1">
        <v>169.0</v>
      </c>
      <c r="B162" s="1">
        <v>0.0</v>
      </c>
      <c r="C162" s="2">
        <v>0.0</v>
      </c>
      <c r="D162" s="8">
        <v>43985.636087962965</v>
      </c>
      <c r="E162" s="3" t="s">
        <v>18</v>
      </c>
      <c r="F162" s="3" t="s">
        <v>384</v>
      </c>
      <c r="G162" s="3" t="s">
        <v>175</v>
      </c>
      <c r="H162" s="9">
        <v>43494.0</v>
      </c>
      <c r="I162" s="3" t="s">
        <v>176</v>
      </c>
      <c r="J162" s="3" t="s">
        <v>45</v>
      </c>
      <c r="K162" s="3" t="s">
        <v>385</v>
      </c>
      <c r="O162" s="7"/>
      <c r="P162" s="3" t="s">
        <v>385</v>
      </c>
      <c r="Q162" s="3" t="b">
        <v>1</v>
      </c>
      <c r="R162" s="3" t="b">
        <v>0</v>
      </c>
    </row>
    <row r="163">
      <c r="A163" s="1">
        <v>170.0</v>
      </c>
      <c r="B163" s="1">
        <v>0.0</v>
      </c>
      <c r="C163" s="2">
        <v>0.0</v>
      </c>
      <c r="D163" s="8">
        <v>43985.636087962965</v>
      </c>
      <c r="E163" s="3" t="s">
        <v>18</v>
      </c>
      <c r="F163" s="3" t="s">
        <v>386</v>
      </c>
      <c r="G163" s="3" t="s">
        <v>175</v>
      </c>
      <c r="H163" s="9">
        <v>43494.0</v>
      </c>
      <c r="I163" s="3" t="s">
        <v>176</v>
      </c>
      <c r="J163" s="3" t="s">
        <v>45</v>
      </c>
      <c r="K163" s="3" t="s">
        <v>387</v>
      </c>
      <c r="O163" s="7"/>
      <c r="P163" s="3" t="s">
        <v>387</v>
      </c>
      <c r="Q163" s="3" t="b">
        <v>1</v>
      </c>
      <c r="R163" s="3" t="b">
        <v>0</v>
      </c>
    </row>
    <row r="164">
      <c r="A164" s="1">
        <v>171.0</v>
      </c>
      <c r="B164" s="1">
        <v>0.0</v>
      </c>
      <c r="C164" s="2">
        <v>0.0</v>
      </c>
      <c r="D164" s="8">
        <v>43985.636087962965</v>
      </c>
      <c r="E164" s="3" t="s">
        <v>18</v>
      </c>
      <c r="F164" s="3" t="s">
        <v>388</v>
      </c>
      <c r="G164" s="3" t="s">
        <v>175</v>
      </c>
      <c r="H164" s="9">
        <v>43494.0</v>
      </c>
      <c r="I164" s="3" t="s">
        <v>176</v>
      </c>
      <c r="J164" s="3" t="s">
        <v>45</v>
      </c>
      <c r="K164" s="3" t="s">
        <v>389</v>
      </c>
      <c r="O164" s="7"/>
      <c r="P164" s="3" t="s">
        <v>389</v>
      </c>
      <c r="Q164" s="3" t="b">
        <v>1</v>
      </c>
      <c r="R164" s="3" t="b">
        <v>0</v>
      </c>
    </row>
    <row r="165">
      <c r="A165" s="1">
        <v>172.0</v>
      </c>
      <c r="B165" s="1">
        <v>0.0</v>
      </c>
      <c r="C165" s="2">
        <v>0.0</v>
      </c>
      <c r="D165" s="8">
        <v>43985.636087962965</v>
      </c>
      <c r="E165" s="3" t="s">
        <v>18</v>
      </c>
      <c r="F165" s="3" t="s">
        <v>390</v>
      </c>
      <c r="G165" s="3" t="s">
        <v>175</v>
      </c>
      <c r="H165" s="9">
        <v>43494.0</v>
      </c>
      <c r="I165" s="3" t="s">
        <v>176</v>
      </c>
      <c r="J165" s="3" t="s">
        <v>45</v>
      </c>
      <c r="K165" s="3" t="s">
        <v>391</v>
      </c>
      <c r="O165" s="7"/>
      <c r="P165" s="3" t="s">
        <v>391</v>
      </c>
      <c r="Q165" s="3" t="b">
        <v>1</v>
      </c>
      <c r="R165" s="3" t="b">
        <v>0</v>
      </c>
    </row>
    <row r="166">
      <c r="A166" s="1">
        <v>173.0</v>
      </c>
      <c r="B166" s="1">
        <v>0.0</v>
      </c>
      <c r="C166" s="2">
        <v>0.0</v>
      </c>
      <c r="D166" s="8">
        <v>43985.636087962965</v>
      </c>
      <c r="E166" s="3" t="s">
        <v>18</v>
      </c>
      <c r="F166" s="3" t="s">
        <v>392</v>
      </c>
      <c r="G166" s="3" t="s">
        <v>175</v>
      </c>
      <c r="H166" s="9">
        <v>43494.0</v>
      </c>
      <c r="I166" s="3" t="s">
        <v>176</v>
      </c>
      <c r="J166" s="3" t="s">
        <v>45</v>
      </c>
      <c r="K166" s="3" t="s">
        <v>393</v>
      </c>
      <c r="O166" s="7"/>
      <c r="P166" s="3" t="s">
        <v>393</v>
      </c>
      <c r="Q166" s="3" t="b">
        <v>1</v>
      </c>
      <c r="R166" s="3" t="b">
        <v>0</v>
      </c>
    </row>
    <row r="167">
      <c r="A167" s="1">
        <v>174.0</v>
      </c>
      <c r="B167" s="1">
        <v>0.0</v>
      </c>
      <c r="C167" s="2">
        <v>0.0</v>
      </c>
      <c r="D167" s="8">
        <v>43985.636087962965</v>
      </c>
      <c r="E167" s="3" t="s">
        <v>18</v>
      </c>
      <c r="F167" s="3" t="s">
        <v>394</v>
      </c>
      <c r="G167" s="3" t="s">
        <v>175</v>
      </c>
      <c r="H167" s="9">
        <v>43494.0</v>
      </c>
      <c r="I167" s="3" t="s">
        <v>176</v>
      </c>
      <c r="J167" s="3" t="s">
        <v>45</v>
      </c>
      <c r="K167" s="3" t="s">
        <v>395</v>
      </c>
      <c r="O167" s="7"/>
      <c r="P167" s="3" t="s">
        <v>395</v>
      </c>
      <c r="Q167" s="3" t="b">
        <v>1</v>
      </c>
      <c r="R167" s="3" t="b">
        <v>0</v>
      </c>
    </row>
    <row r="168">
      <c r="A168" s="1">
        <v>175.0</v>
      </c>
      <c r="B168" s="1">
        <v>0.0</v>
      </c>
      <c r="C168" s="2">
        <v>0.0</v>
      </c>
      <c r="D168" s="8">
        <v>43985.636087962965</v>
      </c>
      <c r="E168" s="3" t="s">
        <v>18</v>
      </c>
      <c r="F168" s="3" t="s">
        <v>396</v>
      </c>
      <c r="G168" s="3" t="s">
        <v>175</v>
      </c>
      <c r="H168" s="9">
        <v>43494.0</v>
      </c>
      <c r="I168" s="3" t="s">
        <v>176</v>
      </c>
      <c r="J168" s="3" t="s">
        <v>45</v>
      </c>
      <c r="K168" s="3" t="s">
        <v>397</v>
      </c>
      <c r="O168" s="7"/>
      <c r="P168" s="3" t="s">
        <v>397</v>
      </c>
      <c r="Q168" s="3" t="b">
        <v>1</v>
      </c>
      <c r="R168" s="3" t="b">
        <v>0</v>
      </c>
    </row>
    <row r="169">
      <c r="A169" s="1">
        <v>176.0</v>
      </c>
      <c r="B169" s="1">
        <v>0.0</v>
      </c>
      <c r="C169" s="2">
        <v>0.0</v>
      </c>
      <c r="D169" s="8">
        <v>43985.636087962965</v>
      </c>
      <c r="E169" s="3" t="s">
        <v>18</v>
      </c>
      <c r="F169" s="3" t="s">
        <v>398</v>
      </c>
      <c r="G169" s="3" t="s">
        <v>175</v>
      </c>
      <c r="H169" s="9">
        <v>43494.0</v>
      </c>
      <c r="I169" s="3" t="s">
        <v>176</v>
      </c>
      <c r="J169" s="3" t="s">
        <v>45</v>
      </c>
      <c r="K169" s="3" t="s">
        <v>399</v>
      </c>
      <c r="O169" s="7"/>
      <c r="P169" s="3" t="s">
        <v>399</v>
      </c>
      <c r="Q169" s="3" t="b">
        <v>1</v>
      </c>
      <c r="R169" s="3" t="b">
        <v>0</v>
      </c>
    </row>
    <row r="170">
      <c r="A170" s="1">
        <v>177.0</v>
      </c>
      <c r="B170" s="1">
        <v>0.0</v>
      </c>
      <c r="C170" s="2">
        <v>0.0</v>
      </c>
      <c r="D170" s="8">
        <v>43985.636087962965</v>
      </c>
      <c r="E170" s="3" t="s">
        <v>18</v>
      </c>
      <c r="F170" s="3" t="s">
        <v>400</v>
      </c>
      <c r="G170" s="3" t="s">
        <v>175</v>
      </c>
      <c r="H170" s="9">
        <v>43494.0</v>
      </c>
      <c r="I170" s="3" t="s">
        <v>176</v>
      </c>
      <c r="J170" s="3" t="s">
        <v>45</v>
      </c>
      <c r="K170" s="3" t="s">
        <v>401</v>
      </c>
      <c r="O170" s="7"/>
      <c r="P170" s="3" t="s">
        <v>401</v>
      </c>
      <c r="Q170" s="3" t="b">
        <v>1</v>
      </c>
      <c r="R170" s="3" t="b">
        <v>0</v>
      </c>
    </row>
    <row r="171">
      <c r="A171" s="1">
        <v>178.0</v>
      </c>
      <c r="B171" s="1">
        <v>0.0</v>
      </c>
      <c r="C171" s="2">
        <v>0.0</v>
      </c>
      <c r="D171" s="8">
        <v>43985.636087962965</v>
      </c>
      <c r="E171" s="3" t="s">
        <v>18</v>
      </c>
      <c r="F171" s="3" t="s">
        <v>402</v>
      </c>
      <c r="G171" s="3" t="s">
        <v>175</v>
      </c>
      <c r="H171" s="9">
        <v>43494.0</v>
      </c>
      <c r="I171" s="3" t="s">
        <v>176</v>
      </c>
      <c r="J171" s="3" t="s">
        <v>45</v>
      </c>
      <c r="K171" s="3" t="s">
        <v>403</v>
      </c>
      <c r="O171" s="7"/>
      <c r="P171" s="3" t="s">
        <v>403</v>
      </c>
      <c r="Q171" s="3" t="b">
        <v>1</v>
      </c>
      <c r="R171" s="3" t="b">
        <v>0</v>
      </c>
    </row>
    <row r="172">
      <c r="A172" s="1">
        <v>179.0</v>
      </c>
      <c r="B172" s="1">
        <v>0.0</v>
      </c>
      <c r="C172" s="2">
        <v>0.0</v>
      </c>
      <c r="D172" s="8">
        <v>43985.636087962965</v>
      </c>
      <c r="E172" s="3" t="s">
        <v>18</v>
      </c>
      <c r="F172" s="3" t="s">
        <v>404</v>
      </c>
      <c r="G172" s="3" t="s">
        <v>175</v>
      </c>
      <c r="H172" s="9">
        <v>43494.0</v>
      </c>
      <c r="I172" s="3" t="s">
        <v>176</v>
      </c>
      <c r="J172" s="3" t="s">
        <v>45</v>
      </c>
      <c r="K172" s="3" t="s">
        <v>405</v>
      </c>
      <c r="O172" s="7"/>
      <c r="P172" s="3" t="s">
        <v>405</v>
      </c>
      <c r="Q172" s="3" t="b">
        <v>1</v>
      </c>
      <c r="R172" s="3" t="b">
        <v>0</v>
      </c>
    </row>
    <row r="173">
      <c r="A173" s="1">
        <v>180.0</v>
      </c>
      <c r="B173" s="1">
        <v>0.0</v>
      </c>
      <c r="C173" s="2">
        <v>0.0</v>
      </c>
      <c r="D173" s="8">
        <v>43985.636087962965</v>
      </c>
      <c r="E173" s="3" t="s">
        <v>18</v>
      </c>
      <c r="F173" s="3" t="s">
        <v>406</v>
      </c>
      <c r="G173" s="3" t="s">
        <v>175</v>
      </c>
      <c r="H173" s="9">
        <v>43494.0</v>
      </c>
      <c r="I173" s="3" t="s">
        <v>176</v>
      </c>
      <c r="J173" s="3" t="s">
        <v>45</v>
      </c>
      <c r="K173" s="3" t="s">
        <v>407</v>
      </c>
      <c r="O173" s="7"/>
      <c r="P173" s="3" t="s">
        <v>407</v>
      </c>
      <c r="Q173" s="3" t="b">
        <v>1</v>
      </c>
      <c r="R173" s="3" t="b">
        <v>0</v>
      </c>
    </row>
    <row r="174">
      <c r="A174" s="1">
        <v>181.0</v>
      </c>
      <c r="B174" s="1">
        <v>0.0</v>
      </c>
      <c r="C174" s="2">
        <v>0.0</v>
      </c>
      <c r="D174" s="8">
        <v>43985.636087962965</v>
      </c>
      <c r="E174" s="3" t="s">
        <v>18</v>
      </c>
      <c r="F174" s="3" t="s">
        <v>408</v>
      </c>
      <c r="G174" s="3" t="s">
        <v>175</v>
      </c>
      <c r="H174" s="9">
        <v>43494.0</v>
      </c>
      <c r="I174" s="3" t="s">
        <v>176</v>
      </c>
      <c r="J174" s="3" t="s">
        <v>45</v>
      </c>
      <c r="K174" s="3" t="s">
        <v>409</v>
      </c>
      <c r="O174" s="7"/>
      <c r="P174" s="3" t="s">
        <v>409</v>
      </c>
      <c r="Q174" s="3" t="b">
        <v>1</v>
      </c>
      <c r="R174" s="3" t="b">
        <v>0</v>
      </c>
    </row>
    <row r="175">
      <c r="A175" s="1">
        <v>182.0</v>
      </c>
      <c r="B175" s="1">
        <v>0.0</v>
      </c>
      <c r="C175" s="2">
        <v>0.0</v>
      </c>
      <c r="D175" s="8">
        <v>43985.636087962965</v>
      </c>
      <c r="E175" s="3" t="s">
        <v>18</v>
      </c>
      <c r="F175" s="3" t="s">
        <v>410</v>
      </c>
      <c r="G175" s="3" t="s">
        <v>175</v>
      </c>
      <c r="H175" s="9">
        <v>43494.0</v>
      </c>
      <c r="I175" s="3" t="s">
        <v>176</v>
      </c>
      <c r="J175" s="3" t="s">
        <v>45</v>
      </c>
      <c r="K175" s="3" t="s">
        <v>411</v>
      </c>
      <c r="O175" s="7"/>
      <c r="P175" s="3" t="s">
        <v>411</v>
      </c>
      <c r="Q175" s="3" t="b">
        <v>1</v>
      </c>
      <c r="R175" s="3" t="b">
        <v>0</v>
      </c>
    </row>
    <row r="176">
      <c r="A176" s="1">
        <v>183.0</v>
      </c>
      <c r="B176" s="1">
        <v>0.0</v>
      </c>
      <c r="C176" s="2">
        <v>0.0</v>
      </c>
      <c r="D176" s="8">
        <v>43985.636087962965</v>
      </c>
      <c r="E176" s="3" t="s">
        <v>18</v>
      </c>
      <c r="F176" s="3" t="s">
        <v>412</v>
      </c>
      <c r="G176" s="3" t="s">
        <v>175</v>
      </c>
      <c r="H176" s="9">
        <v>43494.0</v>
      </c>
      <c r="I176" s="3" t="s">
        <v>176</v>
      </c>
      <c r="J176" s="3" t="s">
        <v>45</v>
      </c>
      <c r="K176" s="3" t="s">
        <v>413</v>
      </c>
      <c r="O176" s="7"/>
      <c r="P176" s="3" t="s">
        <v>413</v>
      </c>
      <c r="Q176" s="3" t="b">
        <v>1</v>
      </c>
      <c r="R176" s="3" t="b">
        <v>0</v>
      </c>
    </row>
    <row r="177">
      <c r="A177" s="1">
        <v>184.0</v>
      </c>
      <c r="B177" s="1">
        <v>0.0</v>
      </c>
      <c r="C177" s="2">
        <v>0.0</v>
      </c>
      <c r="D177" s="8">
        <v>43985.636087962965</v>
      </c>
      <c r="E177" s="3" t="s">
        <v>18</v>
      </c>
      <c r="F177" s="3" t="s">
        <v>414</v>
      </c>
      <c r="G177" s="3" t="s">
        <v>175</v>
      </c>
      <c r="H177" s="9">
        <v>43494.0</v>
      </c>
      <c r="I177" s="3" t="s">
        <v>176</v>
      </c>
      <c r="J177" s="3" t="s">
        <v>45</v>
      </c>
      <c r="K177" s="3" t="s">
        <v>415</v>
      </c>
      <c r="O177" s="7"/>
      <c r="P177" s="3" t="s">
        <v>415</v>
      </c>
      <c r="Q177" s="3" t="b">
        <v>1</v>
      </c>
      <c r="R177" s="3" t="b">
        <v>0</v>
      </c>
    </row>
    <row r="178">
      <c r="A178" s="1">
        <v>185.0</v>
      </c>
      <c r="B178" s="1">
        <v>0.0</v>
      </c>
      <c r="C178" s="2">
        <v>0.0</v>
      </c>
      <c r="D178" s="8">
        <v>43985.636087962965</v>
      </c>
      <c r="E178" s="3" t="s">
        <v>18</v>
      </c>
      <c r="F178" s="3" t="s">
        <v>416</v>
      </c>
      <c r="G178" s="3" t="s">
        <v>175</v>
      </c>
      <c r="H178" s="9">
        <v>43494.0</v>
      </c>
      <c r="I178" s="3" t="s">
        <v>176</v>
      </c>
      <c r="J178" s="3" t="s">
        <v>45</v>
      </c>
      <c r="K178" s="3" t="s">
        <v>417</v>
      </c>
      <c r="O178" s="7"/>
      <c r="P178" s="3" t="s">
        <v>417</v>
      </c>
      <c r="Q178" s="3" t="b">
        <v>1</v>
      </c>
      <c r="R178" s="3" t="b">
        <v>0</v>
      </c>
    </row>
    <row r="179">
      <c r="A179" s="1">
        <v>186.0</v>
      </c>
      <c r="B179" s="1">
        <v>0.0</v>
      </c>
      <c r="C179" s="2">
        <v>0.0</v>
      </c>
      <c r="D179" s="8">
        <v>43985.636087962965</v>
      </c>
      <c r="E179" s="3" t="s">
        <v>18</v>
      </c>
      <c r="F179" s="3" t="s">
        <v>418</v>
      </c>
      <c r="G179" s="3" t="s">
        <v>175</v>
      </c>
      <c r="H179" s="9">
        <v>43494.0</v>
      </c>
      <c r="I179" s="3" t="s">
        <v>176</v>
      </c>
      <c r="J179" s="3" t="s">
        <v>45</v>
      </c>
      <c r="K179" s="3" t="s">
        <v>419</v>
      </c>
      <c r="O179" s="7"/>
      <c r="P179" s="3" t="s">
        <v>419</v>
      </c>
      <c r="Q179" s="3" t="b">
        <v>1</v>
      </c>
      <c r="R179" s="3" t="b">
        <v>0</v>
      </c>
    </row>
    <row r="180">
      <c r="A180" s="1">
        <v>187.0</v>
      </c>
      <c r="B180" s="1">
        <v>0.0</v>
      </c>
      <c r="C180" s="2">
        <v>0.0</v>
      </c>
      <c r="D180" s="8">
        <v>43985.636087962965</v>
      </c>
      <c r="E180" s="3" t="s">
        <v>18</v>
      </c>
      <c r="F180" s="3" t="s">
        <v>420</v>
      </c>
      <c r="G180" s="3" t="s">
        <v>175</v>
      </c>
      <c r="H180" s="9">
        <v>43494.0</v>
      </c>
      <c r="I180" s="3" t="s">
        <v>176</v>
      </c>
      <c r="J180" s="3" t="s">
        <v>45</v>
      </c>
      <c r="K180" s="3" t="s">
        <v>421</v>
      </c>
      <c r="O180" s="7"/>
      <c r="P180" s="3" t="s">
        <v>421</v>
      </c>
      <c r="Q180" s="3" t="b">
        <v>1</v>
      </c>
      <c r="R180" s="3" t="b">
        <v>0</v>
      </c>
    </row>
    <row r="181">
      <c r="A181" s="1">
        <v>188.0</v>
      </c>
      <c r="B181" s="1">
        <v>0.0</v>
      </c>
      <c r="C181" s="2">
        <v>0.0</v>
      </c>
      <c r="D181" s="8">
        <v>43985.636087962965</v>
      </c>
      <c r="E181" s="3" t="s">
        <v>18</v>
      </c>
      <c r="F181" s="3" t="s">
        <v>422</v>
      </c>
      <c r="G181" s="3" t="s">
        <v>175</v>
      </c>
      <c r="H181" s="9">
        <v>43494.0</v>
      </c>
      <c r="I181" s="3" t="s">
        <v>176</v>
      </c>
      <c r="J181" s="3" t="s">
        <v>45</v>
      </c>
      <c r="K181" s="3" t="s">
        <v>423</v>
      </c>
      <c r="O181" s="7"/>
      <c r="P181" s="3" t="s">
        <v>423</v>
      </c>
      <c r="Q181" s="3" t="b">
        <v>1</v>
      </c>
      <c r="R181" s="3" t="b">
        <v>0</v>
      </c>
    </row>
    <row r="182">
      <c r="A182" s="1">
        <v>143.0</v>
      </c>
      <c r="B182" s="1">
        <v>0.0</v>
      </c>
      <c r="C182" s="2">
        <v>0.0</v>
      </c>
      <c r="D182" s="8">
        <v>43985.636087962965</v>
      </c>
      <c r="E182" s="3" t="s">
        <v>18</v>
      </c>
      <c r="F182" s="3" t="s">
        <v>424</v>
      </c>
      <c r="G182" s="3" t="s">
        <v>29</v>
      </c>
      <c r="H182" s="9">
        <v>43495.0</v>
      </c>
      <c r="I182" s="3" t="s">
        <v>30</v>
      </c>
      <c r="J182" s="3" t="s">
        <v>91</v>
      </c>
      <c r="K182" s="3" t="s">
        <v>425</v>
      </c>
      <c r="O182" s="7"/>
      <c r="P182" s="3" t="s">
        <v>425</v>
      </c>
      <c r="Q182" s="3" t="b">
        <v>1</v>
      </c>
      <c r="R182" s="3" t="b">
        <v>0</v>
      </c>
    </row>
    <row r="183">
      <c r="A183" s="1">
        <v>144.0</v>
      </c>
      <c r="B183" s="3">
        <v>0.0</v>
      </c>
      <c r="C183" s="2">
        <v>0.0</v>
      </c>
      <c r="D183" s="8">
        <v>43985.636087962965</v>
      </c>
      <c r="E183" s="3" t="s">
        <v>18</v>
      </c>
      <c r="F183" s="3" t="s">
        <v>426</v>
      </c>
      <c r="G183" s="3" t="s">
        <v>29</v>
      </c>
      <c r="H183" s="9">
        <v>43495.0</v>
      </c>
      <c r="I183" s="3" t="s">
        <v>30</v>
      </c>
      <c r="J183" s="3" t="s">
        <v>114</v>
      </c>
      <c r="K183" s="3" t="s">
        <v>427</v>
      </c>
      <c r="L183" s="3"/>
      <c r="N183" s="3"/>
      <c r="O183" s="3"/>
      <c r="P183" s="3" t="s">
        <v>427</v>
      </c>
      <c r="Q183" s="3" t="b">
        <v>1</v>
      </c>
      <c r="R183" s="3" t="b">
        <v>0</v>
      </c>
    </row>
    <row r="184">
      <c r="A184" s="1">
        <v>145.0</v>
      </c>
      <c r="B184" s="1">
        <v>0.0</v>
      </c>
      <c r="C184" s="2">
        <v>0.0</v>
      </c>
      <c r="D184" s="8">
        <v>43985.636087962965</v>
      </c>
      <c r="E184" s="3" t="s">
        <v>18</v>
      </c>
      <c r="F184" s="3" t="s">
        <v>428</v>
      </c>
      <c r="G184" s="3" t="s">
        <v>29</v>
      </c>
      <c r="H184" s="9">
        <v>43495.0</v>
      </c>
      <c r="I184" s="3" t="s">
        <v>30</v>
      </c>
      <c r="J184" s="3" t="s">
        <v>114</v>
      </c>
      <c r="K184" s="3" t="s">
        <v>429</v>
      </c>
      <c r="O184" s="7"/>
      <c r="P184" s="3" t="s">
        <v>429</v>
      </c>
      <c r="Q184" s="3" t="b">
        <v>1</v>
      </c>
      <c r="R184" s="3" t="b">
        <v>0</v>
      </c>
    </row>
    <row r="185">
      <c r="A185" s="1">
        <v>146.0</v>
      </c>
      <c r="B185" s="1">
        <v>0.0</v>
      </c>
      <c r="C185" s="2">
        <v>0.0</v>
      </c>
      <c r="D185" s="8">
        <v>43985.636087962965</v>
      </c>
      <c r="E185" s="3" t="s">
        <v>18</v>
      </c>
      <c r="F185" s="3" t="s">
        <v>430</v>
      </c>
      <c r="G185" s="3" t="s">
        <v>29</v>
      </c>
      <c r="H185" s="9">
        <v>43495.0</v>
      </c>
      <c r="I185" s="3" t="s">
        <v>30</v>
      </c>
      <c r="J185" s="3" t="s">
        <v>114</v>
      </c>
      <c r="K185" s="3" t="s">
        <v>431</v>
      </c>
      <c r="O185" s="7"/>
      <c r="P185" s="3" t="s">
        <v>431</v>
      </c>
      <c r="Q185" s="3" t="b">
        <v>1</v>
      </c>
      <c r="R185" s="3" t="b">
        <v>0</v>
      </c>
    </row>
    <row r="186">
      <c r="A186" s="1">
        <v>147.0</v>
      </c>
      <c r="B186" s="1">
        <v>0.0</v>
      </c>
      <c r="C186" s="2">
        <v>0.0</v>
      </c>
      <c r="D186" s="8">
        <v>43985.636087962965</v>
      </c>
      <c r="E186" s="3" t="s">
        <v>18</v>
      </c>
      <c r="F186" s="3" t="s">
        <v>432</v>
      </c>
      <c r="G186" s="3" t="s">
        <v>29</v>
      </c>
      <c r="H186" s="9">
        <v>43495.0</v>
      </c>
      <c r="I186" s="3" t="s">
        <v>30</v>
      </c>
      <c r="J186" s="3" t="s">
        <v>114</v>
      </c>
      <c r="K186" s="3" t="s">
        <v>433</v>
      </c>
      <c r="O186" s="7"/>
      <c r="P186" s="3" t="s">
        <v>433</v>
      </c>
      <c r="Q186" s="3" t="b">
        <v>1</v>
      </c>
      <c r="R186" s="3" t="b">
        <v>0</v>
      </c>
    </row>
    <row r="187">
      <c r="A187" s="1">
        <v>148.0</v>
      </c>
      <c r="B187" s="1">
        <v>0.0</v>
      </c>
      <c r="C187" s="2">
        <v>0.0</v>
      </c>
      <c r="D187" s="8">
        <v>43985.636087962965</v>
      </c>
      <c r="E187" s="3" t="s">
        <v>18</v>
      </c>
      <c r="F187" s="3" t="s">
        <v>434</v>
      </c>
      <c r="G187" s="3" t="s">
        <v>29</v>
      </c>
      <c r="H187" s="9">
        <v>43495.0</v>
      </c>
      <c r="I187" s="3" t="s">
        <v>30</v>
      </c>
      <c r="J187" s="3" t="s">
        <v>91</v>
      </c>
      <c r="K187" s="3" t="s">
        <v>435</v>
      </c>
      <c r="O187" s="7"/>
      <c r="P187" s="3" t="s">
        <v>435</v>
      </c>
      <c r="Q187" s="3" t="b">
        <v>1</v>
      </c>
      <c r="R187" s="3" t="b">
        <v>0</v>
      </c>
    </row>
    <row r="188">
      <c r="A188" s="1">
        <v>149.0</v>
      </c>
      <c r="B188" s="1">
        <v>0.0</v>
      </c>
      <c r="C188" s="2">
        <v>0.0</v>
      </c>
      <c r="D188" s="8">
        <v>43985.636087962965</v>
      </c>
      <c r="E188" s="3" t="s">
        <v>18</v>
      </c>
      <c r="F188" s="3" t="s">
        <v>436</v>
      </c>
      <c r="G188" s="3" t="s">
        <v>29</v>
      </c>
      <c r="H188" s="9">
        <v>43495.0</v>
      </c>
      <c r="I188" s="3" t="s">
        <v>30</v>
      </c>
      <c r="J188" s="3" t="s">
        <v>114</v>
      </c>
      <c r="K188" s="3" t="s">
        <v>437</v>
      </c>
      <c r="O188" s="7"/>
      <c r="P188" s="3" t="s">
        <v>437</v>
      </c>
      <c r="Q188" s="3" t="b">
        <v>1</v>
      </c>
      <c r="R188" s="3" t="b">
        <v>0</v>
      </c>
    </row>
    <row r="189">
      <c r="A189" s="1">
        <v>162.0</v>
      </c>
      <c r="B189" s="1">
        <v>0.0</v>
      </c>
      <c r="C189" s="2">
        <v>0.0</v>
      </c>
      <c r="D189" s="8">
        <v>43985.636087962965</v>
      </c>
      <c r="E189" s="3" t="s">
        <v>18</v>
      </c>
      <c r="F189" s="3" t="s">
        <v>438</v>
      </c>
      <c r="G189" s="3" t="s">
        <v>29</v>
      </c>
      <c r="H189" s="9">
        <v>43507.0</v>
      </c>
      <c r="I189" s="3" t="s">
        <v>275</v>
      </c>
      <c r="J189" s="3" t="s">
        <v>114</v>
      </c>
      <c r="O189" s="7"/>
      <c r="Q189" s="3" t="b">
        <v>1</v>
      </c>
      <c r="R189" s="3" t="b">
        <v>0</v>
      </c>
    </row>
    <row r="190">
      <c r="A190" s="1">
        <v>189.0</v>
      </c>
      <c r="B190" s="1">
        <v>0.0</v>
      </c>
      <c r="C190" s="2">
        <v>0.0</v>
      </c>
      <c r="D190" s="8">
        <v>43985.636087962965</v>
      </c>
      <c r="E190" s="3" t="s">
        <v>18</v>
      </c>
      <c r="F190" s="3" t="s">
        <v>439</v>
      </c>
      <c r="G190" s="3" t="s">
        <v>440</v>
      </c>
      <c r="H190" s="9">
        <v>43542.0</v>
      </c>
      <c r="I190" s="3" t="s">
        <v>441</v>
      </c>
      <c r="J190" s="3" t="s">
        <v>45</v>
      </c>
      <c r="K190" s="3" t="s">
        <v>442</v>
      </c>
      <c r="O190" s="7"/>
      <c r="P190" s="3" t="s">
        <v>442</v>
      </c>
      <c r="Q190" s="3" t="b">
        <v>1</v>
      </c>
      <c r="R190" s="3" t="b">
        <v>0</v>
      </c>
    </row>
    <row r="191">
      <c r="A191" s="1">
        <v>190.0</v>
      </c>
      <c r="B191" s="1">
        <v>0.0</v>
      </c>
      <c r="C191" s="2">
        <v>0.0</v>
      </c>
      <c r="D191" s="8">
        <v>43985.636087962965</v>
      </c>
      <c r="E191" s="3" t="s">
        <v>18</v>
      </c>
      <c r="F191" s="3" t="s">
        <v>443</v>
      </c>
      <c r="G191" s="3" t="s">
        <v>444</v>
      </c>
      <c r="H191" s="9">
        <v>43565.0</v>
      </c>
      <c r="I191" s="3" t="s">
        <v>445</v>
      </c>
      <c r="J191" s="3" t="s">
        <v>31</v>
      </c>
      <c r="K191" s="3" t="s">
        <v>446</v>
      </c>
      <c r="O191" s="7"/>
      <c r="P191" s="3" t="s">
        <v>446</v>
      </c>
      <c r="Q191" s="3" t="b">
        <v>1</v>
      </c>
      <c r="R191" s="3" t="b">
        <v>0</v>
      </c>
    </row>
    <row r="192">
      <c r="A192" s="1">
        <v>191.0</v>
      </c>
      <c r="B192" s="1">
        <v>0.0</v>
      </c>
      <c r="C192" s="2">
        <v>0.0</v>
      </c>
      <c r="D192" s="8">
        <v>43985.636087962965</v>
      </c>
      <c r="E192" s="3" t="s">
        <v>18</v>
      </c>
      <c r="F192" s="3" t="s">
        <v>447</v>
      </c>
      <c r="G192" s="3" t="s">
        <v>444</v>
      </c>
      <c r="H192" s="9">
        <v>43565.0</v>
      </c>
      <c r="I192" s="3" t="s">
        <v>445</v>
      </c>
      <c r="J192" s="3" t="s">
        <v>31</v>
      </c>
      <c r="K192" s="3" t="s">
        <v>448</v>
      </c>
      <c r="O192" s="7"/>
      <c r="P192" s="3" t="s">
        <v>448</v>
      </c>
      <c r="Q192" s="3" t="b">
        <v>1</v>
      </c>
      <c r="R192" s="3" t="b">
        <v>0</v>
      </c>
    </row>
    <row r="193">
      <c r="A193" s="1">
        <v>192.0</v>
      </c>
      <c r="B193" s="1">
        <v>0.0</v>
      </c>
      <c r="C193" s="2">
        <v>0.0</v>
      </c>
      <c r="D193" s="8">
        <v>43985.636087962965</v>
      </c>
      <c r="E193" s="3" t="s">
        <v>18</v>
      </c>
      <c r="F193" s="3" t="s">
        <v>449</v>
      </c>
      <c r="G193" s="3" t="s">
        <v>450</v>
      </c>
      <c r="H193" s="9">
        <v>43571.0</v>
      </c>
      <c r="I193" s="3" t="s">
        <v>451</v>
      </c>
      <c r="J193" s="3" t="s">
        <v>45</v>
      </c>
      <c r="K193" s="3" t="s">
        <v>452</v>
      </c>
      <c r="O193" s="7"/>
      <c r="P193" s="3" t="s">
        <v>452</v>
      </c>
      <c r="Q193" s="3" t="b">
        <v>1</v>
      </c>
      <c r="R193" s="3" t="b">
        <v>0</v>
      </c>
    </row>
    <row r="194">
      <c r="A194" s="1">
        <v>193.0</v>
      </c>
      <c r="B194" s="1">
        <v>0.0</v>
      </c>
      <c r="C194" s="2">
        <v>0.0</v>
      </c>
      <c r="D194" s="8">
        <v>43985.636087962965</v>
      </c>
      <c r="E194" s="3" t="s">
        <v>18</v>
      </c>
      <c r="F194" s="3" t="s">
        <v>453</v>
      </c>
      <c r="G194" s="3" t="s">
        <v>450</v>
      </c>
      <c r="H194" s="9">
        <v>43571.0</v>
      </c>
      <c r="I194" s="3" t="s">
        <v>451</v>
      </c>
      <c r="J194" s="3" t="s">
        <v>45</v>
      </c>
      <c r="K194" s="3" t="s">
        <v>454</v>
      </c>
      <c r="O194" s="7"/>
      <c r="P194" s="3" t="s">
        <v>454</v>
      </c>
      <c r="Q194" s="3" t="b">
        <v>1</v>
      </c>
      <c r="R194" s="3" t="b">
        <v>0</v>
      </c>
    </row>
    <row r="195">
      <c r="A195" s="1">
        <v>194.0</v>
      </c>
      <c r="B195" s="1">
        <v>0.0</v>
      </c>
      <c r="C195" s="2">
        <v>0.0</v>
      </c>
      <c r="D195" s="8">
        <v>43985.636087962965</v>
      </c>
      <c r="E195" s="3" t="s">
        <v>18</v>
      </c>
      <c r="F195" s="3" t="s">
        <v>455</v>
      </c>
      <c r="G195" s="3" t="s">
        <v>450</v>
      </c>
      <c r="H195" s="9">
        <v>43571.0</v>
      </c>
      <c r="I195" s="3" t="s">
        <v>451</v>
      </c>
      <c r="J195" s="3" t="s">
        <v>45</v>
      </c>
      <c r="K195" s="3" t="s">
        <v>456</v>
      </c>
      <c r="O195" s="7"/>
      <c r="P195" s="3" t="s">
        <v>456</v>
      </c>
      <c r="Q195" s="3" t="b">
        <v>1</v>
      </c>
      <c r="R195" s="3" t="b">
        <v>0</v>
      </c>
    </row>
    <row r="196">
      <c r="A196" s="1">
        <v>195.0</v>
      </c>
      <c r="B196" s="1">
        <v>0.0</v>
      </c>
      <c r="C196" s="2">
        <v>0.0</v>
      </c>
      <c r="D196" s="8">
        <v>43985.636087962965</v>
      </c>
      <c r="E196" s="3" t="s">
        <v>18</v>
      </c>
      <c r="F196" s="3" t="s">
        <v>457</v>
      </c>
      <c r="G196" s="3" t="s">
        <v>458</v>
      </c>
      <c r="H196" s="9">
        <v>43606.0</v>
      </c>
      <c r="I196" s="3" t="s">
        <v>459</v>
      </c>
      <c r="J196" s="3" t="s">
        <v>91</v>
      </c>
      <c r="K196" s="3" t="s">
        <v>460</v>
      </c>
      <c r="O196" s="7"/>
      <c r="P196" s="3" t="s">
        <v>460</v>
      </c>
      <c r="Q196" s="3" t="b">
        <v>1</v>
      </c>
      <c r="R196" s="3" t="b">
        <v>0</v>
      </c>
    </row>
    <row r="197">
      <c r="A197" s="1">
        <v>196.0</v>
      </c>
      <c r="B197" s="1">
        <v>0.0</v>
      </c>
      <c r="C197" s="2">
        <v>0.0</v>
      </c>
      <c r="D197" s="8">
        <v>43985.636087962965</v>
      </c>
      <c r="E197" s="3" t="s">
        <v>18</v>
      </c>
      <c r="F197" s="3" t="s">
        <v>461</v>
      </c>
      <c r="G197" s="3" t="s">
        <v>458</v>
      </c>
      <c r="H197" s="9">
        <v>43606.0</v>
      </c>
      <c r="I197" s="3" t="s">
        <v>459</v>
      </c>
      <c r="J197" s="3" t="s">
        <v>91</v>
      </c>
      <c r="K197" s="3" t="s">
        <v>462</v>
      </c>
      <c r="O197" s="7"/>
      <c r="P197" s="3" t="s">
        <v>462</v>
      </c>
      <c r="Q197" s="3" t="b">
        <v>1</v>
      </c>
      <c r="R197" s="3" t="b">
        <v>0</v>
      </c>
    </row>
    <row r="198">
      <c r="A198" s="1">
        <v>197.0</v>
      </c>
      <c r="B198" s="1">
        <v>0.0</v>
      </c>
      <c r="C198" s="2">
        <v>0.0</v>
      </c>
      <c r="D198" s="8">
        <v>43985.636087962965</v>
      </c>
      <c r="E198" s="3" t="s">
        <v>18</v>
      </c>
      <c r="F198" s="3" t="s">
        <v>463</v>
      </c>
      <c r="G198" s="3" t="s">
        <v>458</v>
      </c>
      <c r="H198" s="9">
        <v>43606.0</v>
      </c>
      <c r="I198" s="3" t="s">
        <v>459</v>
      </c>
      <c r="J198" s="3" t="s">
        <v>114</v>
      </c>
      <c r="K198" s="3" t="s">
        <v>464</v>
      </c>
      <c r="O198" s="7"/>
      <c r="P198" s="3" t="s">
        <v>464</v>
      </c>
      <c r="Q198" s="3" t="b">
        <v>1</v>
      </c>
      <c r="R198" s="3" t="b">
        <v>0</v>
      </c>
    </row>
    <row r="199">
      <c r="A199" s="1">
        <v>198.0</v>
      </c>
      <c r="B199" s="1">
        <v>0.0</v>
      </c>
      <c r="C199" s="2">
        <v>0.0</v>
      </c>
      <c r="D199" s="8">
        <v>43985.636087962965</v>
      </c>
      <c r="E199" s="3" t="s">
        <v>18</v>
      </c>
      <c r="F199" s="3" t="s">
        <v>465</v>
      </c>
      <c r="G199" s="3" t="s">
        <v>458</v>
      </c>
      <c r="H199" s="9">
        <v>43606.0</v>
      </c>
      <c r="I199" s="3" t="s">
        <v>459</v>
      </c>
      <c r="J199" s="3" t="s">
        <v>91</v>
      </c>
      <c r="K199" s="3" t="s">
        <v>466</v>
      </c>
      <c r="O199" s="7"/>
      <c r="P199" s="3" t="s">
        <v>466</v>
      </c>
      <c r="Q199" s="3" t="b">
        <v>1</v>
      </c>
      <c r="R199" s="3" t="b">
        <v>0</v>
      </c>
    </row>
    <row r="200">
      <c r="A200" s="1">
        <v>199.0</v>
      </c>
      <c r="B200" s="1">
        <v>0.0</v>
      </c>
      <c r="C200" s="2">
        <v>0.0</v>
      </c>
      <c r="D200" s="8">
        <v>43985.636087962965</v>
      </c>
      <c r="E200" s="3" t="s">
        <v>18</v>
      </c>
      <c r="F200" s="3" t="s">
        <v>467</v>
      </c>
      <c r="G200" s="3" t="s">
        <v>458</v>
      </c>
      <c r="H200" s="9">
        <v>43606.0</v>
      </c>
      <c r="I200" s="3" t="s">
        <v>459</v>
      </c>
      <c r="J200" s="3" t="s">
        <v>91</v>
      </c>
      <c r="K200" s="3" t="s">
        <v>468</v>
      </c>
      <c r="O200" s="7"/>
      <c r="P200" s="3" t="s">
        <v>468</v>
      </c>
      <c r="Q200" s="3" t="b">
        <v>1</v>
      </c>
      <c r="R200" s="3" t="b">
        <v>0</v>
      </c>
    </row>
    <row r="201">
      <c r="A201" s="1">
        <v>200.0</v>
      </c>
      <c r="B201" s="1">
        <v>0.0</v>
      </c>
      <c r="C201" s="2">
        <v>0.0</v>
      </c>
      <c r="D201" s="8">
        <v>43985.636087962965</v>
      </c>
      <c r="E201" s="3" t="s">
        <v>18</v>
      </c>
      <c r="F201" s="3" t="s">
        <v>469</v>
      </c>
      <c r="G201" s="3" t="s">
        <v>458</v>
      </c>
      <c r="H201" s="9">
        <v>43606.0</v>
      </c>
      <c r="I201" s="3" t="s">
        <v>459</v>
      </c>
      <c r="J201" s="3" t="s">
        <v>91</v>
      </c>
      <c r="K201" s="3" t="s">
        <v>470</v>
      </c>
      <c r="O201" s="7"/>
      <c r="P201" s="3" t="s">
        <v>470</v>
      </c>
      <c r="Q201" s="3" t="b">
        <v>1</v>
      </c>
      <c r="R201" s="3" t="b">
        <v>0</v>
      </c>
    </row>
    <row r="202">
      <c r="A202" s="1">
        <v>201.0</v>
      </c>
      <c r="B202" s="1">
        <v>0.0</v>
      </c>
      <c r="C202" s="2">
        <v>0.0</v>
      </c>
      <c r="D202" s="8">
        <v>43985.636087962965</v>
      </c>
      <c r="E202" s="3" t="s">
        <v>18</v>
      </c>
      <c r="F202" s="3" t="s">
        <v>471</v>
      </c>
      <c r="G202" s="3" t="s">
        <v>458</v>
      </c>
      <c r="H202" s="9">
        <v>43606.0</v>
      </c>
      <c r="I202" s="3" t="s">
        <v>459</v>
      </c>
      <c r="J202" s="3" t="s">
        <v>91</v>
      </c>
      <c r="K202" s="3" t="s">
        <v>472</v>
      </c>
      <c r="O202" s="7"/>
      <c r="P202" s="3" t="s">
        <v>472</v>
      </c>
      <c r="Q202" s="3" t="b">
        <v>1</v>
      </c>
      <c r="R202" s="3" t="b">
        <v>0</v>
      </c>
    </row>
    <row r="203">
      <c r="A203" s="1">
        <v>202.0</v>
      </c>
      <c r="B203" s="1">
        <v>0.0</v>
      </c>
      <c r="C203" s="2">
        <v>0.0</v>
      </c>
      <c r="D203" s="8">
        <v>43985.636087962965</v>
      </c>
      <c r="E203" s="3" t="s">
        <v>18</v>
      </c>
      <c r="F203" s="3" t="s">
        <v>473</v>
      </c>
      <c r="G203" s="3" t="s">
        <v>458</v>
      </c>
      <c r="H203" s="9">
        <v>43606.0</v>
      </c>
      <c r="I203" s="3" t="s">
        <v>459</v>
      </c>
      <c r="J203" s="3" t="s">
        <v>91</v>
      </c>
      <c r="K203" s="3" t="s">
        <v>474</v>
      </c>
      <c r="O203" s="7"/>
      <c r="P203" s="3" t="s">
        <v>474</v>
      </c>
      <c r="Q203" s="3" t="b">
        <v>1</v>
      </c>
      <c r="R203" s="3" t="b">
        <v>0</v>
      </c>
    </row>
    <row r="204">
      <c r="A204" s="1">
        <v>203.0</v>
      </c>
      <c r="B204" s="1">
        <v>0.0</v>
      </c>
      <c r="C204" s="2">
        <v>0.0</v>
      </c>
      <c r="D204" s="8">
        <v>43985.636087962965</v>
      </c>
      <c r="E204" s="3" t="s">
        <v>18</v>
      </c>
      <c r="F204" s="3" t="s">
        <v>475</v>
      </c>
      <c r="G204" s="3" t="s">
        <v>458</v>
      </c>
      <c r="H204" s="9">
        <v>43606.0</v>
      </c>
      <c r="I204" s="3" t="s">
        <v>459</v>
      </c>
      <c r="J204" s="3" t="s">
        <v>91</v>
      </c>
      <c r="K204" s="3" t="s">
        <v>476</v>
      </c>
      <c r="O204" s="7"/>
      <c r="P204" s="3" t="s">
        <v>476</v>
      </c>
      <c r="Q204" s="3" t="b">
        <v>1</v>
      </c>
      <c r="R204" s="3" t="b">
        <v>0</v>
      </c>
    </row>
    <row r="205">
      <c r="A205" s="1">
        <v>204.0</v>
      </c>
      <c r="B205" s="1">
        <v>0.0</v>
      </c>
      <c r="C205" s="2">
        <v>0.0</v>
      </c>
      <c r="D205" s="8">
        <v>43985.636087962965</v>
      </c>
      <c r="E205" s="3" t="s">
        <v>18</v>
      </c>
      <c r="F205" s="3" t="s">
        <v>477</v>
      </c>
      <c r="G205" s="3" t="s">
        <v>478</v>
      </c>
      <c r="H205" s="9">
        <v>43606.0</v>
      </c>
      <c r="I205" s="3" t="s">
        <v>459</v>
      </c>
      <c r="J205" s="3" t="s">
        <v>91</v>
      </c>
      <c r="K205" s="3" t="s">
        <v>479</v>
      </c>
      <c r="O205" s="7"/>
      <c r="P205" s="3" t="s">
        <v>479</v>
      </c>
      <c r="Q205" s="3" t="b">
        <v>1</v>
      </c>
      <c r="R205" s="3" t="b">
        <v>0</v>
      </c>
    </row>
    <row r="206">
      <c r="A206" s="1">
        <v>205.0</v>
      </c>
      <c r="B206" s="1">
        <v>0.0</v>
      </c>
      <c r="C206" s="2">
        <v>0.0</v>
      </c>
      <c r="D206" s="8">
        <v>43985.636087962965</v>
      </c>
      <c r="E206" s="3" t="s">
        <v>18</v>
      </c>
      <c r="F206" s="3" t="s">
        <v>480</v>
      </c>
      <c r="G206" s="3" t="s">
        <v>481</v>
      </c>
      <c r="H206" s="9">
        <v>43627.0</v>
      </c>
      <c r="I206" s="3" t="s">
        <v>445</v>
      </c>
      <c r="J206" s="3" t="s">
        <v>91</v>
      </c>
      <c r="K206" s="3" t="s">
        <v>482</v>
      </c>
      <c r="O206" s="7"/>
      <c r="P206" s="3" t="s">
        <v>482</v>
      </c>
      <c r="Q206" s="3" t="b">
        <v>1</v>
      </c>
      <c r="R206" s="3" t="b">
        <v>0</v>
      </c>
    </row>
    <row r="207">
      <c r="A207" s="1">
        <v>206.0</v>
      </c>
      <c r="B207" s="1">
        <v>0.0</v>
      </c>
      <c r="C207" s="2">
        <v>0.0</v>
      </c>
      <c r="D207" s="8">
        <v>43985.636087962965</v>
      </c>
      <c r="E207" s="3" t="s">
        <v>18</v>
      </c>
      <c r="F207" s="3" t="s">
        <v>483</v>
      </c>
      <c r="G207" s="3" t="s">
        <v>481</v>
      </c>
      <c r="H207" s="9">
        <v>43627.0</v>
      </c>
      <c r="I207" s="3" t="s">
        <v>445</v>
      </c>
      <c r="J207" s="3" t="s">
        <v>91</v>
      </c>
      <c r="K207" s="3" t="s">
        <v>484</v>
      </c>
      <c r="O207" s="7"/>
      <c r="P207" s="3" t="s">
        <v>484</v>
      </c>
      <c r="Q207" s="3" t="b">
        <v>1</v>
      </c>
      <c r="R207" s="3" t="b">
        <v>0</v>
      </c>
    </row>
    <row r="208">
      <c r="A208" s="1">
        <v>207.0</v>
      </c>
      <c r="B208" s="1">
        <v>0.0</v>
      </c>
      <c r="C208" s="2">
        <v>0.0</v>
      </c>
      <c r="D208" s="8">
        <v>43985.636087962965</v>
      </c>
      <c r="E208" s="3" t="s">
        <v>18</v>
      </c>
      <c r="F208" s="3" t="s">
        <v>485</v>
      </c>
      <c r="G208" s="3" t="s">
        <v>486</v>
      </c>
      <c r="H208" s="9">
        <v>43627.0</v>
      </c>
      <c r="I208" s="3" t="s">
        <v>445</v>
      </c>
      <c r="J208" s="3" t="s">
        <v>91</v>
      </c>
      <c r="K208" s="3" t="s">
        <v>487</v>
      </c>
      <c r="O208" s="7"/>
      <c r="P208" s="3" t="s">
        <v>487</v>
      </c>
      <c r="Q208" s="3" t="b">
        <v>1</v>
      </c>
      <c r="R208" s="3" t="b">
        <v>0</v>
      </c>
    </row>
    <row r="209">
      <c r="A209" s="1">
        <v>208.0</v>
      </c>
      <c r="B209" s="1">
        <v>0.0</v>
      </c>
      <c r="C209" s="2">
        <v>0.0</v>
      </c>
      <c r="D209" s="8">
        <v>43985.636087962965</v>
      </c>
      <c r="E209" s="3" t="s">
        <v>18</v>
      </c>
      <c r="F209" s="3" t="s">
        <v>488</v>
      </c>
      <c r="G209" s="3" t="s">
        <v>486</v>
      </c>
      <c r="H209" s="9">
        <v>43627.0</v>
      </c>
      <c r="I209" s="3" t="s">
        <v>445</v>
      </c>
      <c r="J209" s="3" t="s">
        <v>91</v>
      </c>
      <c r="K209" s="3" t="s">
        <v>489</v>
      </c>
      <c r="O209" s="7"/>
      <c r="P209" s="3" t="s">
        <v>489</v>
      </c>
      <c r="Q209" s="3" t="b">
        <v>1</v>
      </c>
      <c r="R209" s="3" t="b">
        <v>0</v>
      </c>
    </row>
    <row r="210">
      <c r="A210" s="1">
        <v>209.0</v>
      </c>
      <c r="B210" s="1">
        <v>0.0</v>
      </c>
      <c r="C210" s="2">
        <v>0.0</v>
      </c>
      <c r="D210" s="8">
        <v>43985.636087962965</v>
      </c>
      <c r="E210" s="3" t="s">
        <v>18</v>
      </c>
      <c r="F210" s="3" t="s">
        <v>490</v>
      </c>
      <c r="G210" s="3" t="s">
        <v>486</v>
      </c>
      <c r="H210" s="9">
        <v>43627.0</v>
      </c>
      <c r="I210" s="3" t="s">
        <v>445</v>
      </c>
      <c r="J210" s="3" t="s">
        <v>91</v>
      </c>
      <c r="K210" s="3" t="s">
        <v>491</v>
      </c>
      <c r="O210" s="7"/>
      <c r="P210" s="3" t="s">
        <v>491</v>
      </c>
      <c r="Q210" s="3" t="b">
        <v>1</v>
      </c>
      <c r="R210" s="3" t="b">
        <v>0</v>
      </c>
    </row>
    <row r="211">
      <c r="A211" s="1">
        <v>210.0</v>
      </c>
      <c r="B211" s="1">
        <v>0.0</v>
      </c>
      <c r="C211" s="2">
        <v>0.0</v>
      </c>
      <c r="D211" s="8">
        <v>43985.636087962965</v>
      </c>
      <c r="E211" s="3" t="s">
        <v>18</v>
      </c>
      <c r="F211" s="3" t="s">
        <v>492</v>
      </c>
      <c r="G211" s="3" t="s">
        <v>486</v>
      </c>
      <c r="H211" s="9">
        <v>43627.0</v>
      </c>
      <c r="I211" s="3" t="s">
        <v>445</v>
      </c>
      <c r="J211" s="3" t="s">
        <v>91</v>
      </c>
      <c r="K211" s="3" t="s">
        <v>493</v>
      </c>
      <c r="O211" s="7"/>
      <c r="P211" s="3" t="s">
        <v>493</v>
      </c>
      <c r="Q211" s="3" t="b">
        <v>1</v>
      </c>
      <c r="R211" s="3" t="b">
        <v>0</v>
      </c>
    </row>
    <row r="212">
      <c r="A212" s="1">
        <v>211.0</v>
      </c>
      <c r="B212" s="1">
        <v>0.0</v>
      </c>
      <c r="C212" s="2">
        <v>0.0</v>
      </c>
      <c r="D212" s="8">
        <v>43985.636087962965</v>
      </c>
      <c r="E212" s="3" t="s">
        <v>18</v>
      </c>
      <c r="F212" s="3" t="s">
        <v>494</v>
      </c>
      <c r="G212" s="3" t="s">
        <v>486</v>
      </c>
      <c r="H212" s="9">
        <v>43627.0</v>
      </c>
      <c r="I212" s="3" t="s">
        <v>445</v>
      </c>
      <c r="J212" s="3" t="s">
        <v>91</v>
      </c>
      <c r="K212" s="3" t="s">
        <v>495</v>
      </c>
      <c r="O212" s="7"/>
      <c r="P212" s="3" t="s">
        <v>495</v>
      </c>
      <c r="Q212" s="3" t="b">
        <v>1</v>
      </c>
      <c r="R212" s="3" t="b">
        <v>0</v>
      </c>
    </row>
    <row r="213">
      <c r="A213" s="1">
        <v>212.0</v>
      </c>
      <c r="B213" s="1">
        <v>0.0</v>
      </c>
      <c r="C213" s="2">
        <v>0.0</v>
      </c>
      <c r="D213" s="8">
        <v>43985.636087962965</v>
      </c>
      <c r="E213" s="3" t="s">
        <v>18</v>
      </c>
      <c r="F213" s="3" t="s">
        <v>496</v>
      </c>
      <c r="G213" s="3" t="s">
        <v>486</v>
      </c>
      <c r="H213" s="9">
        <v>43627.0</v>
      </c>
      <c r="I213" s="3" t="s">
        <v>445</v>
      </c>
      <c r="J213" s="3" t="s">
        <v>91</v>
      </c>
      <c r="K213" s="3" t="s">
        <v>497</v>
      </c>
      <c r="O213" s="7"/>
      <c r="P213" s="3" t="s">
        <v>497</v>
      </c>
      <c r="Q213" s="3" t="b">
        <v>1</v>
      </c>
      <c r="R213" s="3" t="b">
        <v>0</v>
      </c>
    </row>
    <row r="214">
      <c r="A214" s="1">
        <v>213.0</v>
      </c>
      <c r="B214" s="1">
        <v>0.0</v>
      </c>
      <c r="C214" s="2">
        <v>0.0</v>
      </c>
      <c r="D214" s="8">
        <v>43985.636087962965</v>
      </c>
      <c r="E214" s="3" t="s">
        <v>18</v>
      </c>
      <c r="F214" s="3" t="s">
        <v>498</v>
      </c>
      <c r="G214" s="3" t="s">
        <v>486</v>
      </c>
      <c r="H214" s="9">
        <v>43627.0</v>
      </c>
      <c r="I214" s="3" t="s">
        <v>445</v>
      </c>
      <c r="J214" s="3" t="s">
        <v>91</v>
      </c>
      <c r="K214" s="3" t="s">
        <v>499</v>
      </c>
      <c r="O214" s="7"/>
      <c r="P214" s="3" t="s">
        <v>499</v>
      </c>
      <c r="Q214" s="3" t="b">
        <v>1</v>
      </c>
      <c r="R214" s="3" t="b">
        <v>0</v>
      </c>
    </row>
    <row r="215">
      <c r="A215" s="1">
        <v>214.0</v>
      </c>
      <c r="B215" s="1">
        <v>0.0</v>
      </c>
      <c r="C215" s="2">
        <v>0.0</v>
      </c>
      <c r="D215" s="8">
        <v>43985.636087962965</v>
      </c>
      <c r="E215" s="3" t="s">
        <v>18</v>
      </c>
      <c r="F215" s="3" t="s">
        <v>500</v>
      </c>
      <c r="G215" s="3" t="s">
        <v>501</v>
      </c>
      <c r="H215" s="9">
        <v>43627.0</v>
      </c>
      <c r="I215" s="3" t="s">
        <v>445</v>
      </c>
      <c r="J215" s="3" t="s">
        <v>91</v>
      </c>
      <c r="K215" s="3" t="s">
        <v>502</v>
      </c>
      <c r="O215" s="7"/>
      <c r="P215" s="3" t="s">
        <v>502</v>
      </c>
      <c r="Q215" s="3" t="b">
        <v>1</v>
      </c>
      <c r="R215" s="3" t="b">
        <v>0</v>
      </c>
    </row>
    <row r="216">
      <c r="A216" s="1">
        <v>215.0</v>
      </c>
      <c r="B216" s="1">
        <v>0.0</v>
      </c>
      <c r="C216" s="2">
        <v>0.0</v>
      </c>
      <c r="D216" s="8">
        <v>43985.636087962965</v>
      </c>
      <c r="E216" s="3" t="s">
        <v>18</v>
      </c>
      <c r="F216" s="3" t="s">
        <v>503</v>
      </c>
      <c r="G216" s="3" t="s">
        <v>504</v>
      </c>
      <c r="H216" s="9">
        <v>43627.0</v>
      </c>
      <c r="I216" s="3" t="s">
        <v>445</v>
      </c>
      <c r="J216" s="3" t="s">
        <v>91</v>
      </c>
      <c r="K216" s="3" t="s">
        <v>505</v>
      </c>
      <c r="O216" s="7"/>
      <c r="P216" s="3" t="s">
        <v>505</v>
      </c>
      <c r="Q216" s="3" t="b">
        <v>1</v>
      </c>
      <c r="R216" s="3" t="b">
        <v>0</v>
      </c>
    </row>
    <row r="217">
      <c r="A217" s="1">
        <v>216.0</v>
      </c>
      <c r="B217" s="1">
        <v>0.0</v>
      </c>
      <c r="C217" s="2">
        <v>0.0</v>
      </c>
      <c r="D217" s="8">
        <v>43985.636087962965</v>
      </c>
      <c r="E217" s="3" t="s">
        <v>18</v>
      </c>
      <c r="F217" s="3" t="s">
        <v>506</v>
      </c>
      <c r="G217" s="3" t="s">
        <v>507</v>
      </c>
      <c r="H217" s="9">
        <v>43627.0</v>
      </c>
      <c r="I217" s="3" t="s">
        <v>445</v>
      </c>
      <c r="J217" s="3" t="s">
        <v>91</v>
      </c>
      <c r="K217" s="3" t="s">
        <v>508</v>
      </c>
      <c r="O217" s="7"/>
      <c r="P217" s="3" t="s">
        <v>508</v>
      </c>
      <c r="Q217" s="3" t="b">
        <v>1</v>
      </c>
      <c r="R217" s="3" t="b">
        <v>0</v>
      </c>
    </row>
    <row r="218">
      <c r="A218" s="1">
        <v>217.0</v>
      </c>
      <c r="B218" s="1">
        <v>0.0</v>
      </c>
      <c r="C218" s="2">
        <v>0.0</v>
      </c>
      <c r="D218" s="8">
        <v>43985.636087962965</v>
      </c>
      <c r="E218" s="3" t="s">
        <v>18</v>
      </c>
      <c r="F218" s="3" t="s">
        <v>509</v>
      </c>
      <c r="G218" s="3" t="s">
        <v>507</v>
      </c>
      <c r="H218" s="9">
        <v>43627.0</v>
      </c>
      <c r="I218" s="3" t="s">
        <v>445</v>
      </c>
      <c r="J218" s="3" t="s">
        <v>91</v>
      </c>
      <c r="K218" s="3" t="s">
        <v>510</v>
      </c>
      <c r="O218" s="7"/>
      <c r="P218" s="3" t="s">
        <v>510</v>
      </c>
      <c r="Q218" s="3" t="b">
        <v>1</v>
      </c>
      <c r="R218" s="3" t="b">
        <v>0</v>
      </c>
    </row>
    <row r="219">
      <c r="A219" s="1">
        <v>218.0</v>
      </c>
      <c r="B219" s="1">
        <v>0.0</v>
      </c>
      <c r="C219" s="2">
        <v>0.0</v>
      </c>
      <c r="D219" s="8">
        <v>43985.636087962965</v>
      </c>
      <c r="E219" s="3" t="s">
        <v>18</v>
      </c>
      <c r="F219" s="3" t="s">
        <v>511</v>
      </c>
      <c r="G219" s="3" t="s">
        <v>512</v>
      </c>
      <c r="H219" s="9">
        <v>43627.0</v>
      </c>
      <c r="I219" s="3" t="s">
        <v>445</v>
      </c>
      <c r="J219" s="3" t="s">
        <v>91</v>
      </c>
      <c r="K219" s="3" t="s">
        <v>513</v>
      </c>
      <c r="O219" s="7"/>
      <c r="P219" s="3" t="s">
        <v>513</v>
      </c>
      <c r="Q219" s="3" t="b">
        <v>1</v>
      </c>
      <c r="R219" s="3" t="b">
        <v>0</v>
      </c>
    </row>
    <row r="220">
      <c r="A220" s="1">
        <v>219.0</v>
      </c>
      <c r="B220" s="1">
        <v>0.0</v>
      </c>
      <c r="C220" s="2">
        <v>0.0</v>
      </c>
      <c r="D220" s="8">
        <v>43985.636087962965</v>
      </c>
      <c r="E220" s="3" t="s">
        <v>18</v>
      </c>
      <c r="F220" s="3" t="s">
        <v>514</v>
      </c>
      <c r="G220" s="3" t="s">
        <v>515</v>
      </c>
      <c r="H220" s="9">
        <v>43627.0</v>
      </c>
      <c r="I220" s="3" t="s">
        <v>445</v>
      </c>
      <c r="J220" s="3" t="s">
        <v>91</v>
      </c>
      <c r="K220" s="3" t="s">
        <v>516</v>
      </c>
      <c r="O220" s="7"/>
      <c r="P220" s="3" t="s">
        <v>516</v>
      </c>
      <c r="Q220" s="3" t="b">
        <v>1</v>
      </c>
      <c r="R220" s="3" t="b">
        <v>0</v>
      </c>
    </row>
    <row r="221">
      <c r="A221" s="1">
        <v>220.0</v>
      </c>
      <c r="B221" s="1">
        <v>0.0</v>
      </c>
      <c r="C221" s="2">
        <v>0.0</v>
      </c>
      <c r="D221" s="8">
        <v>43985.636087962965</v>
      </c>
      <c r="E221" s="3" t="s">
        <v>18</v>
      </c>
      <c r="F221" s="3" t="s">
        <v>517</v>
      </c>
      <c r="G221" s="3" t="s">
        <v>518</v>
      </c>
      <c r="H221" s="9">
        <v>43627.0</v>
      </c>
      <c r="I221" s="3" t="s">
        <v>519</v>
      </c>
      <c r="J221" s="3" t="s">
        <v>31</v>
      </c>
      <c r="K221" s="3" t="s">
        <v>520</v>
      </c>
      <c r="O221" s="7"/>
      <c r="P221" s="3" t="s">
        <v>520</v>
      </c>
      <c r="Q221" s="3" t="b">
        <v>1</v>
      </c>
      <c r="R221" s="3" t="b">
        <v>0</v>
      </c>
    </row>
    <row r="222">
      <c r="A222" s="1">
        <v>221.0</v>
      </c>
      <c r="B222" s="1">
        <v>0.0</v>
      </c>
      <c r="C222" s="2">
        <v>0.0</v>
      </c>
      <c r="D222" s="8">
        <v>43985.636087962965</v>
      </c>
      <c r="E222" s="3" t="s">
        <v>18</v>
      </c>
      <c r="F222" s="3" t="s">
        <v>521</v>
      </c>
      <c r="G222" s="3" t="s">
        <v>518</v>
      </c>
      <c r="H222" s="9">
        <v>43627.0</v>
      </c>
      <c r="I222" s="3" t="s">
        <v>519</v>
      </c>
      <c r="J222" s="3" t="s">
        <v>31</v>
      </c>
      <c r="K222" s="3" t="s">
        <v>522</v>
      </c>
      <c r="O222" s="7"/>
      <c r="P222" s="3" t="s">
        <v>522</v>
      </c>
      <c r="Q222" s="3" t="b">
        <v>1</v>
      </c>
      <c r="R222" s="3" t="b">
        <v>0</v>
      </c>
    </row>
    <row r="223">
      <c r="A223" s="3">
        <v>367.0</v>
      </c>
      <c r="B223" s="3">
        <v>0.0</v>
      </c>
      <c r="C223" s="2" t="s">
        <v>523</v>
      </c>
      <c r="D223" s="8">
        <v>44020.93082365741</v>
      </c>
      <c r="E223" s="3" t="s">
        <v>524</v>
      </c>
      <c r="F223" s="3" t="s">
        <v>525</v>
      </c>
      <c r="G223" s="3" t="s">
        <v>526</v>
      </c>
      <c r="H223" s="9">
        <v>43628.0</v>
      </c>
      <c r="I223" s="3" t="s">
        <v>35</v>
      </c>
      <c r="J223" s="3" t="s">
        <v>45</v>
      </c>
      <c r="L223" s="3" t="s">
        <v>527</v>
      </c>
      <c r="M223" s="3" t="s">
        <v>528</v>
      </c>
      <c r="N223" s="3" t="s">
        <v>529</v>
      </c>
      <c r="O223" s="3" t="s">
        <v>530</v>
      </c>
      <c r="P223" s="3" t="s">
        <v>531</v>
      </c>
      <c r="Q223" s="3" t="b">
        <v>0</v>
      </c>
      <c r="R223" s="3" t="b">
        <v>1</v>
      </c>
    </row>
    <row r="224">
      <c r="A224" s="3">
        <v>368.0</v>
      </c>
      <c r="B224" s="3">
        <v>367.0</v>
      </c>
      <c r="C224" s="2">
        <v>0.0</v>
      </c>
      <c r="D224" s="8">
        <v>44020.93516458334</v>
      </c>
      <c r="E224" s="3" t="s">
        <v>524</v>
      </c>
      <c r="F224" s="3" t="s">
        <v>532</v>
      </c>
      <c r="G224" s="3" t="s">
        <v>526</v>
      </c>
      <c r="H224" s="9">
        <v>43628.0</v>
      </c>
      <c r="I224" s="3" t="s">
        <v>35</v>
      </c>
      <c r="J224" s="3" t="s">
        <v>45</v>
      </c>
      <c r="L224" s="3" t="s">
        <v>533</v>
      </c>
      <c r="M224" s="3" t="s">
        <v>534</v>
      </c>
      <c r="N224" s="3" t="s">
        <v>535</v>
      </c>
      <c r="O224" s="3" t="s">
        <v>536</v>
      </c>
      <c r="P224" s="3" t="s">
        <v>537</v>
      </c>
      <c r="Q224" s="3" t="b">
        <v>0</v>
      </c>
      <c r="R224" s="3" t="b">
        <v>1</v>
      </c>
    </row>
    <row r="225">
      <c r="A225" s="3">
        <v>369.0</v>
      </c>
      <c r="B225" s="3">
        <v>367.0</v>
      </c>
      <c r="C225" s="2">
        <v>0.0</v>
      </c>
      <c r="D225" s="8">
        <v>44020.93802821759</v>
      </c>
      <c r="E225" s="3" t="s">
        <v>524</v>
      </c>
      <c r="F225" s="3" t="s">
        <v>538</v>
      </c>
      <c r="G225" s="3" t="s">
        <v>526</v>
      </c>
      <c r="H225" s="9">
        <v>43628.0</v>
      </c>
      <c r="I225" s="3" t="s">
        <v>35</v>
      </c>
      <c r="J225" s="3" t="s">
        <v>45</v>
      </c>
      <c r="L225" s="3" t="s">
        <v>539</v>
      </c>
      <c r="M225" s="3" t="s">
        <v>534</v>
      </c>
      <c r="N225" s="3" t="s">
        <v>535</v>
      </c>
      <c r="O225" s="3" t="s">
        <v>540</v>
      </c>
      <c r="P225" s="3" t="s">
        <v>541</v>
      </c>
      <c r="Q225" s="3" t="b">
        <v>0</v>
      </c>
      <c r="R225" s="3" t="b">
        <v>1</v>
      </c>
    </row>
    <row r="226">
      <c r="A226" s="3">
        <v>370.0</v>
      </c>
      <c r="B226" s="3">
        <v>367.0</v>
      </c>
      <c r="C226" s="2">
        <v>0.0</v>
      </c>
      <c r="D226" s="8">
        <v>44020.94307299769</v>
      </c>
      <c r="E226" s="3" t="s">
        <v>524</v>
      </c>
      <c r="F226" s="3" t="s">
        <v>542</v>
      </c>
      <c r="G226" s="3" t="s">
        <v>526</v>
      </c>
      <c r="H226" s="9">
        <v>43628.0</v>
      </c>
      <c r="I226" s="3" t="s">
        <v>35</v>
      </c>
      <c r="J226" s="3" t="s">
        <v>45</v>
      </c>
      <c r="L226" s="3" t="s">
        <v>543</v>
      </c>
      <c r="M226" s="3" t="s">
        <v>544</v>
      </c>
      <c r="N226" s="3" t="s">
        <v>535</v>
      </c>
      <c r="O226" s="3" t="s">
        <v>540</v>
      </c>
      <c r="P226" s="3" t="s">
        <v>545</v>
      </c>
      <c r="Q226" s="3" t="b">
        <v>0</v>
      </c>
      <c r="R226" s="3" t="b">
        <v>1</v>
      </c>
    </row>
    <row r="227">
      <c r="A227" s="1">
        <v>222.0</v>
      </c>
      <c r="B227" s="1">
        <v>0.0</v>
      </c>
      <c r="C227" s="2">
        <v>0.0</v>
      </c>
      <c r="D227" s="8">
        <v>43973.54232664352</v>
      </c>
      <c r="E227" s="3" t="s">
        <v>524</v>
      </c>
      <c r="F227" s="3" t="s">
        <v>546</v>
      </c>
      <c r="G227" s="3" t="s">
        <v>193</v>
      </c>
      <c r="H227" s="9">
        <v>43693.0</v>
      </c>
      <c r="I227" s="3" t="s">
        <v>547</v>
      </c>
      <c r="J227" s="3" t="s">
        <v>548</v>
      </c>
      <c r="L227" s="3" t="s">
        <v>549</v>
      </c>
      <c r="M227" s="3" t="s">
        <v>550</v>
      </c>
      <c r="O227" s="7"/>
      <c r="P227" s="3" t="s">
        <v>551</v>
      </c>
      <c r="Q227" s="3" t="b">
        <v>0</v>
      </c>
      <c r="R227" s="3" t="b">
        <v>0</v>
      </c>
    </row>
    <row r="228">
      <c r="A228" s="1">
        <v>223.0</v>
      </c>
      <c r="B228" s="1">
        <v>0.0</v>
      </c>
      <c r="C228" s="2">
        <v>0.0</v>
      </c>
      <c r="D228" s="8">
        <v>43973.54347585648</v>
      </c>
      <c r="E228" s="3" t="s">
        <v>524</v>
      </c>
      <c r="F228" s="3" t="s">
        <v>552</v>
      </c>
      <c r="G228" s="3" t="s">
        <v>193</v>
      </c>
      <c r="H228" s="9">
        <v>43693.0</v>
      </c>
      <c r="I228" s="3" t="s">
        <v>547</v>
      </c>
      <c r="J228" s="3" t="s">
        <v>548</v>
      </c>
      <c r="L228" s="3" t="s">
        <v>553</v>
      </c>
      <c r="M228" s="3" t="s">
        <v>554</v>
      </c>
      <c r="O228" s="7"/>
      <c r="P228" s="3" t="s">
        <v>555</v>
      </c>
      <c r="Q228" s="3" t="b">
        <v>0</v>
      </c>
      <c r="R228" s="3" t="b">
        <v>0</v>
      </c>
    </row>
    <row r="229">
      <c r="A229" s="1">
        <v>224.0</v>
      </c>
      <c r="B229" s="1">
        <v>0.0</v>
      </c>
      <c r="C229" s="2">
        <v>0.0</v>
      </c>
      <c r="D229" s="8">
        <v>43973.0</v>
      </c>
      <c r="E229" s="3" t="s">
        <v>524</v>
      </c>
      <c r="F229" s="3" t="s">
        <v>556</v>
      </c>
      <c r="G229" s="3" t="s">
        <v>193</v>
      </c>
      <c r="H229" s="9">
        <v>43693.0</v>
      </c>
      <c r="I229" s="3" t="s">
        <v>547</v>
      </c>
      <c r="J229" s="3" t="s">
        <v>548</v>
      </c>
      <c r="L229" s="3" t="s">
        <v>557</v>
      </c>
      <c r="M229" s="3" t="s">
        <v>558</v>
      </c>
      <c r="O229" s="7"/>
      <c r="P229" s="3" t="s">
        <v>559</v>
      </c>
      <c r="Q229" s="3" t="b">
        <v>0</v>
      </c>
      <c r="R229" s="3" t="b">
        <v>0</v>
      </c>
    </row>
    <row r="230">
      <c r="A230" s="1">
        <v>225.0</v>
      </c>
      <c r="B230" s="1">
        <v>0.0</v>
      </c>
      <c r="C230" s="2">
        <v>0.0</v>
      </c>
      <c r="D230" s="8">
        <v>43973.0</v>
      </c>
      <c r="E230" s="3" t="s">
        <v>524</v>
      </c>
      <c r="F230" s="3" t="s">
        <v>560</v>
      </c>
      <c r="G230" s="3" t="s">
        <v>193</v>
      </c>
      <c r="H230" s="9">
        <v>43693.0</v>
      </c>
      <c r="I230" s="3" t="s">
        <v>547</v>
      </c>
      <c r="J230" s="3" t="s">
        <v>548</v>
      </c>
      <c r="L230" s="3" t="s">
        <v>561</v>
      </c>
      <c r="M230" s="3" t="s">
        <v>562</v>
      </c>
      <c r="O230" s="7"/>
      <c r="P230" s="3" t="s">
        <v>563</v>
      </c>
      <c r="Q230" s="3" t="b">
        <v>0</v>
      </c>
      <c r="R230" s="3" t="b">
        <v>0</v>
      </c>
    </row>
    <row r="231">
      <c r="A231" s="1">
        <v>226.0</v>
      </c>
      <c r="B231" s="1">
        <v>0.0</v>
      </c>
      <c r="C231" s="2">
        <v>0.0</v>
      </c>
      <c r="D231" s="8">
        <v>43973.0</v>
      </c>
      <c r="E231" s="3" t="s">
        <v>524</v>
      </c>
      <c r="F231" s="3" t="s">
        <v>564</v>
      </c>
      <c r="G231" s="3" t="s">
        <v>193</v>
      </c>
      <c r="H231" s="9">
        <v>43693.0</v>
      </c>
      <c r="I231" s="3" t="s">
        <v>547</v>
      </c>
      <c r="J231" s="3" t="s">
        <v>548</v>
      </c>
      <c r="L231" s="3" t="s">
        <v>565</v>
      </c>
      <c r="M231" s="3" t="s">
        <v>566</v>
      </c>
      <c r="O231" s="7"/>
      <c r="P231" s="3" t="s">
        <v>567</v>
      </c>
      <c r="Q231" s="3" t="b">
        <v>0</v>
      </c>
      <c r="R231" s="3" t="b">
        <v>0</v>
      </c>
    </row>
    <row r="232">
      <c r="A232" s="1">
        <v>227.0</v>
      </c>
      <c r="B232" s="1">
        <v>0.0</v>
      </c>
      <c r="C232" s="2">
        <v>0.0</v>
      </c>
      <c r="D232" s="8">
        <v>43973.0</v>
      </c>
      <c r="E232" s="3" t="s">
        <v>524</v>
      </c>
      <c r="F232" s="3" t="s">
        <v>568</v>
      </c>
      <c r="G232" s="3" t="s">
        <v>193</v>
      </c>
      <c r="H232" s="9">
        <v>43693.0</v>
      </c>
      <c r="I232" s="3" t="s">
        <v>547</v>
      </c>
      <c r="J232" s="3" t="s">
        <v>548</v>
      </c>
      <c r="L232" s="3" t="s">
        <v>569</v>
      </c>
      <c r="M232" s="3" t="s">
        <v>570</v>
      </c>
      <c r="O232" s="7"/>
      <c r="P232" s="3" t="s">
        <v>571</v>
      </c>
      <c r="Q232" s="3" t="b">
        <v>0</v>
      </c>
      <c r="R232" s="3" t="b">
        <v>0</v>
      </c>
    </row>
    <row r="233">
      <c r="A233" s="1">
        <v>228.0</v>
      </c>
      <c r="B233" s="1">
        <v>0.0</v>
      </c>
      <c r="C233" s="2">
        <v>0.0</v>
      </c>
      <c r="D233" s="8">
        <v>43973.0</v>
      </c>
      <c r="E233" s="3" t="s">
        <v>524</v>
      </c>
      <c r="F233" s="3" t="s">
        <v>572</v>
      </c>
      <c r="G233" s="3" t="s">
        <v>193</v>
      </c>
      <c r="H233" s="9">
        <v>43693.0</v>
      </c>
      <c r="I233" s="3" t="s">
        <v>547</v>
      </c>
      <c r="J233" s="3" t="s">
        <v>548</v>
      </c>
      <c r="L233" s="3" t="s">
        <v>573</v>
      </c>
      <c r="M233" s="3" t="s">
        <v>562</v>
      </c>
      <c r="O233" s="7"/>
      <c r="P233" s="3" t="s">
        <v>574</v>
      </c>
      <c r="Q233" s="3" t="b">
        <v>0</v>
      </c>
      <c r="R233" s="3" t="b">
        <v>0</v>
      </c>
    </row>
    <row r="234">
      <c r="A234" s="1">
        <v>229.0</v>
      </c>
      <c r="B234" s="1">
        <v>0.0</v>
      </c>
      <c r="C234" s="2">
        <v>0.0</v>
      </c>
      <c r="D234" s="8">
        <v>43973.0</v>
      </c>
      <c r="E234" s="3" t="s">
        <v>524</v>
      </c>
      <c r="F234" s="3" t="s">
        <v>575</v>
      </c>
      <c r="G234" s="3" t="s">
        <v>193</v>
      </c>
      <c r="H234" s="9">
        <v>43693.0</v>
      </c>
      <c r="I234" s="3" t="s">
        <v>547</v>
      </c>
      <c r="J234" s="3" t="s">
        <v>548</v>
      </c>
      <c r="L234" s="3" t="s">
        <v>576</v>
      </c>
      <c r="M234" s="3" t="s">
        <v>577</v>
      </c>
      <c r="O234" s="7"/>
      <c r="P234" s="3" t="s">
        <v>578</v>
      </c>
      <c r="Q234" s="3" t="b">
        <v>0</v>
      </c>
      <c r="R234" s="3" t="b">
        <v>0</v>
      </c>
    </row>
    <row r="235">
      <c r="A235" s="1">
        <v>230.0</v>
      </c>
      <c r="B235" s="1">
        <v>0.0</v>
      </c>
      <c r="C235" s="2">
        <v>0.0</v>
      </c>
      <c r="D235" s="8">
        <v>43973.0</v>
      </c>
      <c r="E235" s="3" t="s">
        <v>524</v>
      </c>
      <c r="F235" s="3" t="s">
        <v>579</v>
      </c>
      <c r="G235" s="3" t="s">
        <v>193</v>
      </c>
      <c r="H235" s="9">
        <v>43693.0</v>
      </c>
      <c r="I235" s="3" t="s">
        <v>547</v>
      </c>
      <c r="J235" s="3" t="s">
        <v>548</v>
      </c>
      <c r="L235" s="3" t="s">
        <v>580</v>
      </c>
      <c r="M235" s="3" t="s">
        <v>581</v>
      </c>
      <c r="O235" s="7"/>
      <c r="P235" s="3" t="s">
        <v>582</v>
      </c>
      <c r="Q235" s="3" t="b">
        <v>0</v>
      </c>
      <c r="R235" s="3" t="b">
        <v>0</v>
      </c>
    </row>
    <row r="236">
      <c r="A236" s="1">
        <v>231.0</v>
      </c>
      <c r="B236" s="1">
        <v>0.0</v>
      </c>
      <c r="C236" s="2">
        <v>0.0</v>
      </c>
      <c r="D236" s="8">
        <v>43973.0</v>
      </c>
      <c r="E236" s="3" t="s">
        <v>524</v>
      </c>
      <c r="F236" s="3" t="s">
        <v>583</v>
      </c>
      <c r="G236" s="3" t="s">
        <v>193</v>
      </c>
      <c r="H236" s="9">
        <v>43693.0</v>
      </c>
      <c r="I236" s="3" t="s">
        <v>547</v>
      </c>
      <c r="J236" s="3" t="s">
        <v>548</v>
      </c>
      <c r="L236" s="3" t="s">
        <v>584</v>
      </c>
      <c r="M236" s="3" t="s">
        <v>585</v>
      </c>
      <c r="O236" s="7"/>
      <c r="P236" s="3" t="s">
        <v>586</v>
      </c>
      <c r="Q236" s="3" t="b">
        <v>0</v>
      </c>
      <c r="R236" s="3" t="b">
        <v>0</v>
      </c>
    </row>
    <row r="237">
      <c r="A237" s="1">
        <v>232.0</v>
      </c>
      <c r="B237" s="1">
        <v>0.0</v>
      </c>
      <c r="C237" s="2">
        <v>0.0</v>
      </c>
      <c r="D237" s="8">
        <v>43973.0</v>
      </c>
      <c r="E237" s="3" t="s">
        <v>524</v>
      </c>
      <c r="F237" s="3" t="s">
        <v>587</v>
      </c>
      <c r="G237" s="3" t="s">
        <v>193</v>
      </c>
      <c r="H237" s="9">
        <v>43693.0</v>
      </c>
      <c r="I237" s="3" t="s">
        <v>547</v>
      </c>
      <c r="J237" s="3" t="s">
        <v>548</v>
      </c>
      <c r="L237" s="3" t="s">
        <v>588</v>
      </c>
      <c r="M237" s="3" t="s">
        <v>577</v>
      </c>
      <c r="O237" s="7"/>
      <c r="P237" s="3" t="s">
        <v>589</v>
      </c>
      <c r="Q237" s="3" t="b">
        <v>0</v>
      </c>
      <c r="R237" s="3" t="b">
        <v>0</v>
      </c>
    </row>
    <row r="238">
      <c r="A238" s="1">
        <v>233.0</v>
      </c>
      <c r="B238" s="1">
        <v>0.0</v>
      </c>
      <c r="C238" s="2">
        <v>0.0</v>
      </c>
      <c r="D238" s="8">
        <v>43973.0</v>
      </c>
      <c r="E238" s="3" t="s">
        <v>524</v>
      </c>
      <c r="F238" s="3" t="s">
        <v>590</v>
      </c>
      <c r="G238" s="3" t="s">
        <v>193</v>
      </c>
      <c r="H238" s="9">
        <v>43693.0</v>
      </c>
      <c r="I238" s="3" t="s">
        <v>547</v>
      </c>
      <c r="J238" s="3" t="s">
        <v>548</v>
      </c>
      <c r="L238" s="3" t="s">
        <v>591</v>
      </c>
      <c r="M238" s="3" t="s">
        <v>592</v>
      </c>
      <c r="O238" s="7"/>
      <c r="P238" s="3" t="s">
        <v>593</v>
      </c>
      <c r="Q238" s="3" t="b">
        <v>0</v>
      </c>
      <c r="R238" s="3" t="b">
        <v>0</v>
      </c>
    </row>
    <row r="239">
      <c r="A239" s="1">
        <v>234.0</v>
      </c>
      <c r="B239" s="1">
        <v>0.0</v>
      </c>
      <c r="C239" s="2">
        <v>0.0</v>
      </c>
      <c r="D239" s="8">
        <v>43973.0</v>
      </c>
      <c r="E239" s="3" t="s">
        <v>524</v>
      </c>
      <c r="F239" s="3" t="s">
        <v>594</v>
      </c>
      <c r="G239" s="3" t="s">
        <v>193</v>
      </c>
      <c r="H239" s="9">
        <v>43693.0</v>
      </c>
      <c r="I239" s="3" t="s">
        <v>547</v>
      </c>
      <c r="J239" s="3" t="s">
        <v>548</v>
      </c>
      <c r="L239" s="3" t="s">
        <v>595</v>
      </c>
      <c r="M239" s="3" t="s">
        <v>596</v>
      </c>
      <c r="O239" s="7"/>
      <c r="P239" s="3" t="s">
        <v>597</v>
      </c>
      <c r="Q239" s="3" t="b">
        <v>0</v>
      </c>
      <c r="R239" s="3" t="b">
        <v>0</v>
      </c>
    </row>
    <row r="240">
      <c r="A240" s="1">
        <v>235.0</v>
      </c>
      <c r="B240" s="1">
        <v>0.0</v>
      </c>
      <c r="C240" s="2">
        <v>0.0</v>
      </c>
      <c r="D240" s="8">
        <v>43973.0</v>
      </c>
      <c r="E240" s="3" t="s">
        <v>524</v>
      </c>
      <c r="F240" s="3" t="s">
        <v>598</v>
      </c>
      <c r="G240" s="3" t="s">
        <v>193</v>
      </c>
      <c r="H240" s="9">
        <v>43693.0</v>
      </c>
      <c r="I240" s="3" t="s">
        <v>547</v>
      </c>
      <c r="J240" s="3" t="s">
        <v>548</v>
      </c>
      <c r="K240" s="3" t="s">
        <v>599</v>
      </c>
      <c r="O240" s="7"/>
      <c r="P240" s="3" t="s">
        <v>599</v>
      </c>
      <c r="Q240" s="3" t="b">
        <v>0</v>
      </c>
      <c r="R240" s="3" t="b">
        <v>0</v>
      </c>
    </row>
    <row r="241">
      <c r="A241" s="1">
        <v>236.0</v>
      </c>
      <c r="B241" s="1">
        <v>0.0</v>
      </c>
      <c r="C241" s="2">
        <v>0.0</v>
      </c>
      <c r="D241" s="8">
        <v>43973.0</v>
      </c>
      <c r="E241" s="3" t="s">
        <v>524</v>
      </c>
      <c r="F241" s="3" t="s">
        <v>600</v>
      </c>
      <c r="G241" s="3" t="s">
        <v>193</v>
      </c>
      <c r="H241" s="9">
        <v>43693.0</v>
      </c>
      <c r="I241" s="3" t="s">
        <v>547</v>
      </c>
      <c r="J241" s="3" t="s">
        <v>548</v>
      </c>
      <c r="L241" s="3" t="s">
        <v>601</v>
      </c>
      <c r="M241" s="3" t="s">
        <v>602</v>
      </c>
      <c r="O241" s="7"/>
      <c r="P241" s="3" t="s">
        <v>603</v>
      </c>
      <c r="Q241" s="3" t="b">
        <v>0</v>
      </c>
      <c r="R241" s="3" t="b">
        <v>0</v>
      </c>
    </row>
    <row r="242">
      <c r="A242" s="1">
        <v>237.0</v>
      </c>
      <c r="B242" s="1">
        <v>0.0</v>
      </c>
      <c r="C242" s="2">
        <v>0.0</v>
      </c>
      <c r="D242" s="8">
        <v>43973.0</v>
      </c>
      <c r="E242" s="3" t="s">
        <v>524</v>
      </c>
      <c r="F242" s="3" t="s">
        <v>604</v>
      </c>
      <c r="G242" s="3" t="s">
        <v>193</v>
      </c>
      <c r="H242" s="9">
        <v>43693.0</v>
      </c>
      <c r="I242" s="3" t="s">
        <v>547</v>
      </c>
      <c r="J242" s="3" t="s">
        <v>548</v>
      </c>
      <c r="L242" s="3" t="s">
        <v>605</v>
      </c>
      <c r="M242" s="3" t="s">
        <v>606</v>
      </c>
      <c r="O242" s="7"/>
      <c r="P242" s="3" t="s">
        <v>607</v>
      </c>
      <c r="Q242" s="3" t="b">
        <v>0</v>
      </c>
      <c r="R242" s="3" t="b">
        <v>0</v>
      </c>
    </row>
    <row r="243">
      <c r="A243" s="1">
        <v>238.0</v>
      </c>
      <c r="B243" s="1">
        <v>0.0</v>
      </c>
      <c r="C243" s="2">
        <v>0.0</v>
      </c>
      <c r="D243" s="8">
        <v>43973.0</v>
      </c>
      <c r="E243" s="3" t="s">
        <v>524</v>
      </c>
      <c r="F243" s="3" t="s">
        <v>608</v>
      </c>
      <c r="G243" s="3" t="s">
        <v>193</v>
      </c>
      <c r="H243" s="9">
        <v>43693.0</v>
      </c>
      <c r="I243" s="3" t="s">
        <v>547</v>
      </c>
      <c r="J243" s="3" t="s">
        <v>548</v>
      </c>
      <c r="K243" s="3" t="s">
        <v>609</v>
      </c>
      <c r="O243" s="7"/>
      <c r="P243" s="3" t="s">
        <v>609</v>
      </c>
      <c r="Q243" s="3" t="b">
        <v>0</v>
      </c>
      <c r="R243" s="3" t="b">
        <v>0</v>
      </c>
    </row>
    <row r="244">
      <c r="A244" s="1">
        <v>239.0</v>
      </c>
      <c r="B244" s="1">
        <v>0.0</v>
      </c>
      <c r="C244" s="2">
        <v>0.0</v>
      </c>
      <c r="D244" s="8">
        <v>43973.0</v>
      </c>
      <c r="E244" s="3" t="s">
        <v>524</v>
      </c>
      <c r="F244" s="3" t="s">
        <v>610</v>
      </c>
      <c r="G244" s="3" t="s">
        <v>518</v>
      </c>
      <c r="H244" s="9">
        <v>43727.0</v>
      </c>
      <c r="I244" s="3" t="s">
        <v>519</v>
      </c>
      <c r="J244" s="3" t="s">
        <v>548</v>
      </c>
      <c r="L244" s="3" t="s">
        <v>611</v>
      </c>
      <c r="M244" s="3" t="s">
        <v>612</v>
      </c>
      <c r="O244" s="7"/>
      <c r="P244" s="3" t="s">
        <v>613</v>
      </c>
      <c r="Q244" s="3" t="b">
        <v>0</v>
      </c>
      <c r="R244" s="3" t="b">
        <v>0</v>
      </c>
    </row>
    <row r="245">
      <c r="A245" s="1">
        <v>240.0</v>
      </c>
      <c r="B245" s="1">
        <v>0.0</v>
      </c>
      <c r="C245" s="2">
        <v>0.0</v>
      </c>
      <c r="D245" s="8">
        <v>43973.0</v>
      </c>
      <c r="E245" s="3" t="s">
        <v>524</v>
      </c>
      <c r="F245" s="3" t="s">
        <v>614</v>
      </c>
      <c r="G245" s="3" t="s">
        <v>518</v>
      </c>
      <c r="H245" s="9">
        <v>43727.0</v>
      </c>
      <c r="I245" s="3" t="s">
        <v>519</v>
      </c>
      <c r="J245" s="3" t="s">
        <v>548</v>
      </c>
      <c r="L245" s="3" t="s">
        <v>615</v>
      </c>
      <c r="M245" s="3" t="s">
        <v>616</v>
      </c>
      <c r="O245" s="7"/>
      <c r="P245" s="3" t="s">
        <v>617</v>
      </c>
      <c r="Q245" s="3" t="b">
        <v>0</v>
      </c>
      <c r="R245" s="3" t="b">
        <v>0</v>
      </c>
    </row>
    <row r="246">
      <c r="A246" s="1">
        <v>241.0</v>
      </c>
      <c r="B246" s="1">
        <v>0.0</v>
      </c>
      <c r="C246" s="2">
        <v>0.0</v>
      </c>
      <c r="D246" s="8">
        <v>43973.0</v>
      </c>
      <c r="E246" s="3" t="s">
        <v>524</v>
      </c>
      <c r="F246" s="3" t="s">
        <v>618</v>
      </c>
      <c r="G246" s="3" t="s">
        <v>518</v>
      </c>
      <c r="H246" s="9">
        <v>43727.0</v>
      </c>
      <c r="I246" s="3" t="s">
        <v>519</v>
      </c>
      <c r="J246" s="3" t="s">
        <v>548</v>
      </c>
      <c r="L246" s="3" t="s">
        <v>619</v>
      </c>
      <c r="M246" s="3" t="s">
        <v>620</v>
      </c>
      <c r="O246" s="7"/>
      <c r="P246" s="3" t="s">
        <v>621</v>
      </c>
      <c r="Q246" s="3" t="b">
        <v>0</v>
      </c>
      <c r="R246" s="3" t="b">
        <v>0</v>
      </c>
    </row>
    <row r="247">
      <c r="A247" s="1">
        <v>242.0</v>
      </c>
      <c r="B247" s="1">
        <v>0.0</v>
      </c>
      <c r="C247" s="2">
        <v>0.0</v>
      </c>
      <c r="D247" s="8">
        <v>43973.0</v>
      </c>
      <c r="E247" s="3" t="s">
        <v>524</v>
      </c>
      <c r="F247" s="3" t="s">
        <v>622</v>
      </c>
      <c r="G247" s="3" t="s">
        <v>518</v>
      </c>
      <c r="H247" s="9">
        <v>43727.0</v>
      </c>
      <c r="I247" s="3" t="s">
        <v>519</v>
      </c>
      <c r="J247" s="3" t="s">
        <v>548</v>
      </c>
      <c r="K247" s="3" t="s">
        <v>623</v>
      </c>
      <c r="O247" s="7"/>
      <c r="P247" s="3" t="s">
        <v>623</v>
      </c>
      <c r="Q247" s="3" t="b">
        <v>0</v>
      </c>
      <c r="R247" s="3" t="b">
        <v>0</v>
      </c>
    </row>
    <row r="248">
      <c r="A248" s="1">
        <v>243.0</v>
      </c>
      <c r="B248" s="1">
        <v>0.0</v>
      </c>
      <c r="C248" s="2">
        <v>0.0</v>
      </c>
      <c r="D248" s="8">
        <v>43973.0</v>
      </c>
      <c r="E248" s="3" t="s">
        <v>524</v>
      </c>
      <c r="F248" s="3" t="s">
        <v>624</v>
      </c>
      <c r="G248" s="3" t="s">
        <v>518</v>
      </c>
      <c r="H248" s="9">
        <v>43727.0</v>
      </c>
      <c r="I248" s="3" t="s">
        <v>519</v>
      </c>
      <c r="J248" s="3" t="s">
        <v>548</v>
      </c>
      <c r="K248" s="3" t="s">
        <v>625</v>
      </c>
      <c r="O248" s="7"/>
      <c r="P248" s="3" t="s">
        <v>625</v>
      </c>
      <c r="Q248" s="3" t="b">
        <v>0</v>
      </c>
      <c r="R248" s="3" t="b">
        <v>0</v>
      </c>
    </row>
    <row r="249">
      <c r="A249" s="1">
        <v>244.0</v>
      </c>
      <c r="B249" s="1">
        <v>0.0</v>
      </c>
      <c r="C249" s="2">
        <v>0.0</v>
      </c>
      <c r="D249" s="8">
        <v>43973.0</v>
      </c>
      <c r="E249" s="3" t="s">
        <v>524</v>
      </c>
      <c r="F249" s="3" t="s">
        <v>626</v>
      </c>
      <c r="G249" s="3" t="s">
        <v>518</v>
      </c>
      <c r="H249" s="9">
        <v>43727.0</v>
      </c>
      <c r="I249" s="3" t="s">
        <v>519</v>
      </c>
      <c r="J249" s="3" t="s">
        <v>548</v>
      </c>
      <c r="L249" s="3" t="s">
        <v>627</v>
      </c>
      <c r="M249" s="3" t="s">
        <v>628</v>
      </c>
      <c r="O249" s="7"/>
      <c r="P249" s="3" t="s">
        <v>629</v>
      </c>
      <c r="Q249" s="3" t="b">
        <v>0</v>
      </c>
      <c r="R249" s="3" t="b">
        <v>0</v>
      </c>
    </row>
    <row r="250">
      <c r="A250" s="1">
        <v>245.0</v>
      </c>
      <c r="B250" s="1">
        <v>0.0</v>
      </c>
      <c r="C250" s="2">
        <v>0.0</v>
      </c>
      <c r="D250" s="8">
        <v>43973.0</v>
      </c>
      <c r="E250" s="3" t="s">
        <v>524</v>
      </c>
      <c r="F250" s="3" t="s">
        <v>630</v>
      </c>
      <c r="G250" s="3" t="s">
        <v>518</v>
      </c>
      <c r="H250" s="9">
        <v>43727.0</v>
      </c>
      <c r="I250" s="3" t="s">
        <v>519</v>
      </c>
      <c r="J250" s="3" t="s">
        <v>548</v>
      </c>
      <c r="K250" s="3" t="s">
        <v>631</v>
      </c>
      <c r="O250" s="7"/>
      <c r="P250" s="3" t="s">
        <v>631</v>
      </c>
      <c r="Q250" s="3" t="b">
        <v>0</v>
      </c>
      <c r="R250" s="3" t="b">
        <v>0</v>
      </c>
    </row>
    <row r="251">
      <c r="A251" s="1">
        <v>246.0</v>
      </c>
      <c r="B251" s="1">
        <v>0.0</v>
      </c>
      <c r="C251" s="2">
        <v>0.0</v>
      </c>
      <c r="D251" s="8">
        <v>43973.0</v>
      </c>
      <c r="E251" s="3" t="s">
        <v>524</v>
      </c>
      <c r="F251" s="3" t="s">
        <v>632</v>
      </c>
      <c r="G251" s="3" t="s">
        <v>518</v>
      </c>
      <c r="H251" s="9">
        <v>43727.0</v>
      </c>
      <c r="I251" s="3" t="s">
        <v>519</v>
      </c>
      <c r="J251" s="3" t="s">
        <v>548</v>
      </c>
      <c r="K251" s="3" t="s">
        <v>633</v>
      </c>
      <c r="O251" s="7"/>
      <c r="P251" s="3" t="s">
        <v>633</v>
      </c>
      <c r="Q251" s="3" t="b">
        <v>0</v>
      </c>
      <c r="R251" s="3" t="b">
        <v>0</v>
      </c>
    </row>
    <row r="252">
      <c r="A252" s="1">
        <v>247.0</v>
      </c>
      <c r="B252" s="1">
        <v>0.0</v>
      </c>
      <c r="C252" s="2">
        <v>0.0</v>
      </c>
      <c r="D252" s="8">
        <v>43973.0</v>
      </c>
      <c r="E252" s="3" t="s">
        <v>524</v>
      </c>
      <c r="F252" s="3" t="s">
        <v>634</v>
      </c>
      <c r="G252" s="3" t="s">
        <v>518</v>
      </c>
      <c r="H252" s="9">
        <v>43727.0</v>
      </c>
      <c r="I252" s="3" t="s">
        <v>519</v>
      </c>
      <c r="J252" s="3" t="s">
        <v>548</v>
      </c>
      <c r="K252" s="3" t="s">
        <v>635</v>
      </c>
      <c r="O252" s="7"/>
      <c r="P252" s="3" t="s">
        <v>635</v>
      </c>
      <c r="Q252" s="3" t="b">
        <v>0</v>
      </c>
      <c r="R252" s="3" t="b">
        <v>0</v>
      </c>
    </row>
    <row r="253">
      <c r="A253" s="1">
        <v>248.0</v>
      </c>
      <c r="B253" s="1">
        <v>0.0</v>
      </c>
      <c r="C253" s="2">
        <v>0.0</v>
      </c>
      <c r="D253" s="8">
        <v>43973.0</v>
      </c>
      <c r="E253" s="3" t="s">
        <v>524</v>
      </c>
      <c r="F253" s="3" t="s">
        <v>636</v>
      </c>
      <c r="G253" s="3" t="s">
        <v>518</v>
      </c>
      <c r="H253" s="9">
        <v>43727.0</v>
      </c>
      <c r="I253" s="3" t="s">
        <v>519</v>
      </c>
      <c r="J253" s="3" t="s">
        <v>548</v>
      </c>
      <c r="K253" s="3" t="s">
        <v>637</v>
      </c>
      <c r="O253" s="7"/>
      <c r="P253" s="3" t="s">
        <v>637</v>
      </c>
      <c r="Q253" s="3" t="b">
        <v>0</v>
      </c>
      <c r="R253" s="3" t="b">
        <v>0</v>
      </c>
    </row>
    <row r="254">
      <c r="A254" s="1">
        <v>249.0</v>
      </c>
      <c r="B254" s="1">
        <v>0.0</v>
      </c>
      <c r="C254" s="2">
        <v>0.0</v>
      </c>
      <c r="D254" s="8">
        <v>43973.0</v>
      </c>
      <c r="E254" s="3" t="s">
        <v>524</v>
      </c>
      <c r="F254" s="3" t="s">
        <v>638</v>
      </c>
      <c r="G254" s="3" t="s">
        <v>518</v>
      </c>
      <c r="H254" s="9">
        <v>43727.0</v>
      </c>
      <c r="I254" s="3" t="s">
        <v>519</v>
      </c>
      <c r="J254" s="3" t="s">
        <v>548</v>
      </c>
      <c r="L254" s="3" t="s">
        <v>639</v>
      </c>
      <c r="M254" s="3" t="s">
        <v>640</v>
      </c>
      <c r="O254" s="7"/>
      <c r="P254" s="3" t="s">
        <v>641</v>
      </c>
      <c r="Q254" s="3" t="b">
        <v>0</v>
      </c>
      <c r="R254" s="3" t="b">
        <v>0</v>
      </c>
    </row>
    <row r="255">
      <c r="A255" s="1">
        <v>250.0</v>
      </c>
      <c r="B255" s="1">
        <v>0.0</v>
      </c>
      <c r="C255" s="2">
        <v>0.0</v>
      </c>
      <c r="D255" s="8">
        <v>43973.0</v>
      </c>
      <c r="E255" s="3" t="s">
        <v>524</v>
      </c>
      <c r="F255" s="3" t="s">
        <v>642</v>
      </c>
      <c r="G255" s="3" t="s">
        <v>518</v>
      </c>
      <c r="H255" s="9">
        <v>43727.0</v>
      </c>
      <c r="I255" s="3" t="s">
        <v>519</v>
      </c>
      <c r="J255" s="3" t="s">
        <v>548</v>
      </c>
      <c r="L255" s="3" t="s">
        <v>643</v>
      </c>
      <c r="M255" s="3" t="s">
        <v>644</v>
      </c>
      <c r="O255" s="7"/>
      <c r="P255" s="3" t="s">
        <v>645</v>
      </c>
      <c r="Q255" s="3" t="b">
        <v>0</v>
      </c>
      <c r="R255" s="3" t="b">
        <v>0</v>
      </c>
    </row>
    <row r="256">
      <c r="A256" s="1">
        <v>251.0</v>
      </c>
      <c r="B256" s="1">
        <v>0.0</v>
      </c>
      <c r="C256" s="2">
        <v>0.0</v>
      </c>
      <c r="D256" s="8">
        <v>43973.0</v>
      </c>
      <c r="E256" s="3" t="s">
        <v>524</v>
      </c>
      <c r="F256" s="3" t="s">
        <v>646</v>
      </c>
      <c r="G256" s="3" t="s">
        <v>518</v>
      </c>
      <c r="H256" s="9">
        <v>43727.0</v>
      </c>
      <c r="I256" s="3" t="s">
        <v>519</v>
      </c>
      <c r="J256" s="3" t="s">
        <v>548</v>
      </c>
      <c r="K256" s="3" t="s">
        <v>647</v>
      </c>
      <c r="O256" s="7"/>
      <c r="P256" s="3" t="s">
        <v>647</v>
      </c>
      <c r="Q256" s="3" t="b">
        <v>0</v>
      </c>
      <c r="R256" s="3" t="b">
        <v>0</v>
      </c>
    </row>
    <row r="257">
      <c r="A257" s="1">
        <v>252.0</v>
      </c>
      <c r="B257" s="1">
        <v>0.0</v>
      </c>
      <c r="C257" s="2">
        <v>0.0</v>
      </c>
      <c r="D257" s="8">
        <v>43973.0</v>
      </c>
      <c r="E257" s="3" t="s">
        <v>524</v>
      </c>
      <c r="F257" s="3" t="s">
        <v>648</v>
      </c>
      <c r="G257" s="3" t="s">
        <v>649</v>
      </c>
      <c r="H257" s="9">
        <v>43727.0</v>
      </c>
      <c r="I257" s="3" t="s">
        <v>519</v>
      </c>
      <c r="J257" s="3" t="s">
        <v>548</v>
      </c>
      <c r="L257" s="3" t="s">
        <v>650</v>
      </c>
      <c r="M257" s="3" t="s">
        <v>651</v>
      </c>
      <c r="O257" s="7"/>
      <c r="P257" s="3" t="s">
        <v>652</v>
      </c>
      <c r="Q257" s="3" t="b">
        <v>0</v>
      </c>
      <c r="R257" s="3" t="b">
        <v>0</v>
      </c>
    </row>
    <row r="258">
      <c r="A258" s="1">
        <v>253.0</v>
      </c>
      <c r="B258" s="1">
        <v>0.0</v>
      </c>
      <c r="C258" s="2">
        <v>0.0</v>
      </c>
      <c r="D258" s="8">
        <v>43973.0</v>
      </c>
      <c r="E258" s="3" t="s">
        <v>524</v>
      </c>
      <c r="F258" s="3" t="s">
        <v>653</v>
      </c>
      <c r="G258" s="3" t="s">
        <v>649</v>
      </c>
      <c r="H258" s="9">
        <v>43727.0</v>
      </c>
      <c r="I258" s="3" t="s">
        <v>519</v>
      </c>
      <c r="J258" s="3" t="s">
        <v>548</v>
      </c>
      <c r="L258" s="3" t="s">
        <v>654</v>
      </c>
      <c r="M258" s="3" t="s">
        <v>655</v>
      </c>
      <c r="O258" s="7"/>
      <c r="P258" s="3" t="s">
        <v>656</v>
      </c>
      <c r="Q258" s="3" t="b">
        <v>0</v>
      </c>
      <c r="R258" s="3" t="b">
        <v>0</v>
      </c>
    </row>
    <row r="259">
      <c r="A259" s="1">
        <v>254.0</v>
      </c>
      <c r="B259" s="1">
        <v>0.0</v>
      </c>
      <c r="C259" s="2">
        <v>0.0</v>
      </c>
      <c r="D259" s="8">
        <v>43973.0</v>
      </c>
      <c r="E259" s="3" t="s">
        <v>524</v>
      </c>
      <c r="F259" s="3" t="s">
        <v>657</v>
      </c>
      <c r="G259" s="3" t="s">
        <v>518</v>
      </c>
      <c r="H259" s="9">
        <v>43727.0</v>
      </c>
      <c r="I259" s="3" t="s">
        <v>519</v>
      </c>
      <c r="J259" s="3" t="s">
        <v>548</v>
      </c>
      <c r="L259" s="3" t="s">
        <v>658</v>
      </c>
      <c r="M259" s="3" t="s">
        <v>659</v>
      </c>
      <c r="O259" s="7"/>
      <c r="P259" s="3" t="s">
        <v>660</v>
      </c>
      <c r="Q259" s="3" t="b">
        <v>0</v>
      </c>
      <c r="R259" s="3" t="b">
        <v>0</v>
      </c>
    </row>
    <row r="260">
      <c r="A260" s="1">
        <v>255.0</v>
      </c>
      <c r="B260" s="1">
        <v>0.0</v>
      </c>
      <c r="C260" s="2">
        <v>0.0</v>
      </c>
      <c r="D260" s="8">
        <v>43973.0</v>
      </c>
      <c r="E260" s="3" t="s">
        <v>524</v>
      </c>
      <c r="F260" s="3" t="s">
        <v>661</v>
      </c>
      <c r="G260" s="3" t="s">
        <v>518</v>
      </c>
      <c r="H260" s="9">
        <v>43727.0</v>
      </c>
      <c r="I260" s="3" t="s">
        <v>519</v>
      </c>
      <c r="J260" s="3" t="s">
        <v>548</v>
      </c>
      <c r="L260" s="3" t="s">
        <v>662</v>
      </c>
      <c r="M260" s="3" t="s">
        <v>663</v>
      </c>
      <c r="O260" s="7"/>
      <c r="P260" s="3" t="s">
        <v>664</v>
      </c>
      <c r="Q260" s="3" t="b">
        <v>0</v>
      </c>
      <c r="R260" s="3" t="b">
        <v>0</v>
      </c>
    </row>
    <row r="261">
      <c r="A261" s="1">
        <v>256.0</v>
      </c>
      <c r="B261" s="1">
        <v>0.0</v>
      </c>
      <c r="C261" s="2">
        <v>0.0</v>
      </c>
      <c r="D261" s="8">
        <v>43973.0</v>
      </c>
      <c r="E261" s="3" t="s">
        <v>524</v>
      </c>
      <c r="F261" s="3" t="s">
        <v>665</v>
      </c>
      <c r="G261" s="3" t="s">
        <v>518</v>
      </c>
      <c r="H261" s="9">
        <v>43727.0</v>
      </c>
      <c r="I261" s="3" t="s">
        <v>519</v>
      </c>
      <c r="J261" s="3" t="s">
        <v>548</v>
      </c>
      <c r="K261" s="3" t="s">
        <v>666</v>
      </c>
      <c r="O261" s="7"/>
      <c r="P261" s="3" t="s">
        <v>666</v>
      </c>
      <c r="Q261" s="3" t="b">
        <v>0</v>
      </c>
      <c r="R261" s="3" t="b">
        <v>0</v>
      </c>
    </row>
    <row r="262">
      <c r="A262" s="1">
        <v>257.0</v>
      </c>
      <c r="B262" s="1">
        <v>0.0</v>
      </c>
      <c r="C262" s="2">
        <v>0.0</v>
      </c>
      <c r="D262" s="8">
        <v>43973.0</v>
      </c>
      <c r="E262" s="3" t="s">
        <v>524</v>
      </c>
      <c r="F262" s="3" t="s">
        <v>667</v>
      </c>
      <c r="G262" s="3" t="s">
        <v>518</v>
      </c>
      <c r="H262" s="9">
        <v>43727.0</v>
      </c>
      <c r="I262" s="3" t="s">
        <v>519</v>
      </c>
      <c r="J262" s="3" t="s">
        <v>548</v>
      </c>
      <c r="L262" s="3" t="s">
        <v>668</v>
      </c>
      <c r="M262" s="3" t="s">
        <v>669</v>
      </c>
      <c r="O262" s="7"/>
      <c r="P262" s="3" t="s">
        <v>670</v>
      </c>
      <c r="Q262" s="3" t="b">
        <v>0</v>
      </c>
      <c r="R262" s="3" t="b">
        <v>0</v>
      </c>
    </row>
    <row r="263">
      <c r="A263" s="1">
        <v>258.0</v>
      </c>
      <c r="B263" s="1">
        <v>0.0</v>
      </c>
      <c r="C263" s="2">
        <v>0.0</v>
      </c>
      <c r="D263" s="8">
        <v>43973.0</v>
      </c>
      <c r="E263" s="3" t="s">
        <v>524</v>
      </c>
      <c r="F263" s="3" t="s">
        <v>671</v>
      </c>
      <c r="G263" s="3" t="s">
        <v>518</v>
      </c>
      <c r="H263" s="9">
        <v>43727.0</v>
      </c>
      <c r="I263" s="3" t="s">
        <v>519</v>
      </c>
      <c r="J263" s="3" t="s">
        <v>548</v>
      </c>
      <c r="K263" s="3" t="s">
        <v>672</v>
      </c>
      <c r="O263" s="7"/>
      <c r="P263" s="3" t="s">
        <v>672</v>
      </c>
      <c r="Q263" s="3" t="b">
        <v>0</v>
      </c>
      <c r="R263" s="3" t="b">
        <v>0</v>
      </c>
    </row>
    <row r="264">
      <c r="A264" s="1">
        <v>259.0</v>
      </c>
      <c r="B264" s="1">
        <v>0.0</v>
      </c>
      <c r="C264" s="2">
        <v>0.0</v>
      </c>
      <c r="D264" s="8">
        <v>43973.0</v>
      </c>
      <c r="E264" s="3" t="s">
        <v>524</v>
      </c>
      <c r="F264" s="3" t="s">
        <v>673</v>
      </c>
      <c r="G264" s="3" t="s">
        <v>193</v>
      </c>
      <c r="H264" s="9">
        <v>43838.0</v>
      </c>
      <c r="I264" s="3" t="s">
        <v>547</v>
      </c>
      <c r="J264" s="3" t="s">
        <v>548</v>
      </c>
      <c r="L264" s="3" t="s">
        <v>674</v>
      </c>
      <c r="M264" s="3" t="s">
        <v>675</v>
      </c>
      <c r="O264" s="7"/>
      <c r="P264" s="3" t="s">
        <v>676</v>
      </c>
      <c r="Q264" s="3" t="b">
        <v>0</v>
      </c>
      <c r="R264" s="3" t="b">
        <v>0</v>
      </c>
    </row>
    <row r="265">
      <c r="A265" s="1">
        <v>260.0</v>
      </c>
      <c r="B265" s="1">
        <v>0.0</v>
      </c>
      <c r="C265" s="2">
        <v>0.0</v>
      </c>
      <c r="D265" s="8">
        <v>43973.0</v>
      </c>
      <c r="E265" s="3" t="s">
        <v>524</v>
      </c>
      <c r="F265" s="3" t="s">
        <v>677</v>
      </c>
      <c r="G265" s="3" t="s">
        <v>678</v>
      </c>
      <c r="H265" s="9">
        <v>43838.0</v>
      </c>
      <c r="I265" s="3" t="s">
        <v>547</v>
      </c>
      <c r="J265" s="3" t="s">
        <v>548</v>
      </c>
      <c r="K265" s="3" t="s">
        <v>679</v>
      </c>
      <c r="O265" s="7"/>
      <c r="P265" s="3" t="s">
        <v>679</v>
      </c>
      <c r="Q265" s="3" t="b">
        <v>0</v>
      </c>
      <c r="R265" s="3" t="b">
        <v>0</v>
      </c>
    </row>
    <row r="266">
      <c r="A266" s="1">
        <v>261.0</v>
      </c>
      <c r="B266" s="1">
        <v>0.0</v>
      </c>
      <c r="C266" s="2">
        <v>0.0</v>
      </c>
      <c r="D266" s="8">
        <v>43973.0</v>
      </c>
      <c r="E266" s="3" t="s">
        <v>524</v>
      </c>
      <c r="F266" s="3" t="s">
        <v>680</v>
      </c>
      <c r="G266" s="3" t="s">
        <v>145</v>
      </c>
      <c r="H266" s="9">
        <v>43838.0</v>
      </c>
      <c r="I266" s="3" t="s">
        <v>547</v>
      </c>
      <c r="J266" s="3" t="s">
        <v>548</v>
      </c>
      <c r="K266" s="3" t="s">
        <v>681</v>
      </c>
      <c r="O266" s="7"/>
      <c r="P266" s="3" t="s">
        <v>681</v>
      </c>
      <c r="Q266" s="3" t="b">
        <v>0</v>
      </c>
      <c r="R266" s="3" t="b">
        <v>0</v>
      </c>
    </row>
    <row r="267">
      <c r="A267" s="1">
        <v>262.0</v>
      </c>
      <c r="B267" s="1">
        <v>0.0</v>
      </c>
      <c r="C267" s="2">
        <v>0.0</v>
      </c>
      <c r="D267" s="8">
        <v>43973.0</v>
      </c>
      <c r="E267" s="3" t="s">
        <v>524</v>
      </c>
      <c r="F267" s="3" t="s">
        <v>682</v>
      </c>
      <c r="G267" s="3" t="s">
        <v>683</v>
      </c>
      <c r="H267" s="9">
        <v>43838.0</v>
      </c>
      <c r="I267" s="3" t="s">
        <v>547</v>
      </c>
      <c r="J267" s="3" t="s">
        <v>548</v>
      </c>
      <c r="L267" s="3" t="s">
        <v>684</v>
      </c>
      <c r="M267" s="3" t="s">
        <v>685</v>
      </c>
      <c r="O267" s="7"/>
      <c r="P267" s="3" t="s">
        <v>686</v>
      </c>
      <c r="Q267" s="3" t="b">
        <v>0</v>
      </c>
      <c r="R267" s="3" t="b">
        <v>0</v>
      </c>
    </row>
    <row r="268">
      <c r="A268" s="1">
        <v>263.0</v>
      </c>
      <c r="B268" s="1">
        <v>0.0</v>
      </c>
      <c r="C268" s="2">
        <v>0.0</v>
      </c>
      <c r="D268" s="8">
        <v>43973.0</v>
      </c>
      <c r="E268" s="3" t="s">
        <v>524</v>
      </c>
      <c r="F268" s="3" t="s">
        <v>687</v>
      </c>
      <c r="G268" s="3" t="s">
        <v>683</v>
      </c>
      <c r="H268" s="9">
        <v>43838.0</v>
      </c>
      <c r="I268" s="3" t="s">
        <v>547</v>
      </c>
      <c r="J268" s="3" t="s">
        <v>548</v>
      </c>
      <c r="L268" s="3" t="s">
        <v>688</v>
      </c>
      <c r="M268" s="3" t="s">
        <v>689</v>
      </c>
      <c r="O268" s="7"/>
      <c r="P268" s="3" t="s">
        <v>690</v>
      </c>
      <c r="Q268" s="3" t="b">
        <v>0</v>
      </c>
      <c r="R268" s="3" t="b">
        <v>0</v>
      </c>
    </row>
    <row r="269">
      <c r="A269" s="1">
        <v>264.0</v>
      </c>
      <c r="B269" s="1">
        <v>0.0</v>
      </c>
      <c r="C269" s="2">
        <v>0.0</v>
      </c>
      <c r="D269" s="8">
        <v>43973.0</v>
      </c>
      <c r="E269" s="3" t="s">
        <v>524</v>
      </c>
      <c r="F269" s="3" t="s">
        <v>691</v>
      </c>
      <c r="G269" s="3" t="s">
        <v>683</v>
      </c>
      <c r="H269" s="9">
        <v>43838.0</v>
      </c>
      <c r="I269" s="3" t="s">
        <v>547</v>
      </c>
      <c r="J269" s="3" t="s">
        <v>548</v>
      </c>
      <c r="L269" s="3" t="s">
        <v>692</v>
      </c>
      <c r="M269" s="3" t="s">
        <v>693</v>
      </c>
      <c r="O269" s="7"/>
      <c r="P269" s="3" t="s">
        <v>694</v>
      </c>
      <c r="Q269" s="3" t="b">
        <v>0</v>
      </c>
      <c r="R269" s="3" t="b">
        <v>0</v>
      </c>
    </row>
    <row r="270">
      <c r="A270" s="1">
        <v>265.0</v>
      </c>
      <c r="B270" s="1">
        <v>0.0</v>
      </c>
      <c r="C270" s="2">
        <v>0.0</v>
      </c>
      <c r="D270" s="8">
        <v>43973.0</v>
      </c>
      <c r="E270" s="3" t="s">
        <v>524</v>
      </c>
      <c r="F270" s="3" t="s">
        <v>695</v>
      </c>
      <c r="G270" s="3" t="s">
        <v>683</v>
      </c>
      <c r="H270" s="9">
        <v>43838.0</v>
      </c>
      <c r="I270" s="3" t="s">
        <v>547</v>
      </c>
      <c r="J270" s="3" t="s">
        <v>548</v>
      </c>
      <c r="L270" s="3" t="s">
        <v>696</v>
      </c>
      <c r="M270" s="3" t="s">
        <v>697</v>
      </c>
      <c r="O270" s="7"/>
      <c r="P270" s="3" t="s">
        <v>698</v>
      </c>
      <c r="Q270" s="3" t="b">
        <v>0</v>
      </c>
      <c r="R270" s="3" t="b">
        <v>0</v>
      </c>
    </row>
    <row r="271">
      <c r="A271" s="1">
        <v>266.0</v>
      </c>
      <c r="B271" s="1">
        <v>0.0</v>
      </c>
      <c r="C271" s="2">
        <v>0.0</v>
      </c>
      <c r="D271" s="8">
        <v>43973.0</v>
      </c>
      <c r="E271" s="3" t="s">
        <v>524</v>
      </c>
      <c r="F271" s="3" t="s">
        <v>699</v>
      </c>
      <c r="G271" s="3" t="s">
        <v>683</v>
      </c>
      <c r="H271" s="9">
        <v>43838.0</v>
      </c>
      <c r="I271" s="3" t="s">
        <v>547</v>
      </c>
      <c r="J271" s="3" t="s">
        <v>548</v>
      </c>
      <c r="L271" s="3" t="s">
        <v>700</v>
      </c>
      <c r="M271" s="3" t="s">
        <v>701</v>
      </c>
      <c r="O271" s="7"/>
      <c r="P271" s="3" t="s">
        <v>702</v>
      </c>
      <c r="Q271" s="3" t="b">
        <v>0</v>
      </c>
      <c r="R271" s="3" t="b">
        <v>0</v>
      </c>
    </row>
    <row r="272">
      <c r="A272" s="1">
        <v>267.0</v>
      </c>
      <c r="B272" s="1">
        <v>0.0</v>
      </c>
      <c r="C272" s="2">
        <v>0.0</v>
      </c>
      <c r="D272" s="8">
        <v>43973.0</v>
      </c>
      <c r="E272" s="3" t="s">
        <v>524</v>
      </c>
      <c r="F272" s="3" t="s">
        <v>703</v>
      </c>
      <c r="G272" s="3" t="s">
        <v>678</v>
      </c>
      <c r="H272" s="9">
        <v>43838.0</v>
      </c>
      <c r="I272" s="3" t="s">
        <v>547</v>
      </c>
      <c r="J272" s="3" t="s">
        <v>548</v>
      </c>
      <c r="K272" s="3" t="s">
        <v>704</v>
      </c>
      <c r="O272" s="7"/>
      <c r="P272" s="3" t="s">
        <v>704</v>
      </c>
      <c r="Q272" s="3" t="b">
        <v>0</v>
      </c>
      <c r="R272" s="3" t="b">
        <v>0</v>
      </c>
    </row>
    <row r="273">
      <c r="A273" s="1">
        <v>268.0</v>
      </c>
      <c r="B273" s="1">
        <v>0.0</v>
      </c>
      <c r="C273" s="2">
        <v>0.0</v>
      </c>
      <c r="D273" s="8">
        <v>43973.0</v>
      </c>
      <c r="E273" s="3" t="s">
        <v>524</v>
      </c>
      <c r="F273" s="3" t="s">
        <v>705</v>
      </c>
      <c r="G273" s="3" t="s">
        <v>683</v>
      </c>
      <c r="H273" s="9">
        <v>43838.0</v>
      </c>
      <c r="I273" s="3" t="s">
        <v>547</v>
      </c>
      <c r="J273" s="3" t="s">
        <v>548</v>
      </c>
      <c r="L273" s="3" t="s">
        <v>706</v>
      </c>
      <c r="M273" s="3" t="s">
        <v>707</v>
      </c>
      <c r="O273" s="7"/>
      <c r="P273" s="3" t="s">
        <v>708</v>
      </c>
      <c r="Q273" s="3" t="b">
        <v>0</v>
      </c>
      <c r="R273" s="3" t="b">
        <v>0</v>
      </c>
    </row>
    <row r="274">
      <c r="A274" s="1">
        <v>269.0</v>
      </c>
      <c r="B274" s="1">
        <v>0.0</v>
      </c>
      <c r="C274" s="2">
        <v>0.0</v>
      </c>
      <c r="D274" s="8">
        <v>43973.0</v>
      </c>
      <c r="E274" s="3" t="s">
        <v>524</v>
      </c>
      <c r="F274" s="3" t="s">
        <v>709</v>
      </c>
      <c r="G274" s="3" t="s">
        <v>683</v>
      </c>
      <c r="H274" s="9">
        <v>43838.0</v>
      </c>
      <c r="I274" s="3" t="s">
        <v>547</v>
      </c>
      <c r="J274" s="3" t="s">
        <v>548</v>
      </c>
      <c r="L274" s="3" t="s">
        <v>710</v>
      </c>
      <c r="M274" s="3" t="s">
        <v>711</v>
      </c>
      <c r="O274" s="7"/>
      <c r="P274" s="3" t="s">
        <v>712</v>
      </c>
      <c r="Q274" s="3" t="b">
        <v>0</v>
      </c>
      <c r="R274" s="3" t="b">
        <v>0</v>
      </c>
    </row>
    <row r="275">
      <c r="A275" s="1">
        <v>270.0</v>
      </c>
      <c r="B275" s="1">
        <v>0.0</v>
      </c>
      <c r="C275" s="2">
        <v>0.0</v>
      </c>
      <c r="D275" s="8">
        <v>43973.0</v>
      </c>
      <c r="E275" s="3" t="s">
        <v>524</v>
      </c>
      <c r="F275" s="3" t="s">
        <v>713</v>
      </c>
      <c r="G275" s="3" t="s">
        <v>683</v>
      </c>
      <c r="H275" s="9">
        <v>43838.0</v>
      </c>
      <c r="I275" s="3" t="s">
        <v>547</v>
      </c>
      <c r="J275" s="3" t="s">
        <v>548</v>
      </c>
      <c r="K275" s="3" t="s">
        <v>714</v>
      </c>
      <c r="O275" s="7"/>
      <c r="P275" s="3" t="s">
        <v>714</v>
      </c>
      <c r="Q275" s="3" t="b">
        <v>0</v>
      </c>
      <c r="R275" s="3" t="b">
        <v>0</v>
      </c>
    </row>
    <row r="276">
      <c r="A276" s="1">
        <v>271.0</v>
      </c>
      <c r="B276" s="1">
        <v>0.0</v>
      </c>
      <c r="C276" s="2">
        <v>0.0</v>
      </c>
      <c r="D276" s="8">
        <v>43973.0</v>
      </c>
      <c r="E276" s="3" t="s">
        <v>524</v>
      </c>
      <c r="F276" s="3" t="s">
        <v>715</v>
      </c>
      <c r="G276" s="3" t="s">
        <v>683</v>
      </c>
      <c r="H276" s="9">
        <v>43838.0</v>
      </c>
      <c r="I276" s="3" t="s">
        <v>547</v>
      </c>
      <c r="J276" s="3" t="s">
        <v>548</v>
      </c>
      <c r="K276" s="3" t="s">
        <v>716</v>
      </c>
      <c r="O276" s="7"/>
      <c r="P276" s="3" t="s">
        <v>716</v>
      </c>
      <c r="Q276" s="3" t="b">
        <v>0</v>
      </c>
      <c r="R276" s="3" t="b">
        <v>0</v>
      </c>
    </row>
    <row r="277">
      <c r="A277" s="1">
        <v>272.0</v>
      </c>
      <c r="B277" s="1">
        <v>0.0</v>
      </c>
      <c r="C277" s="2">
        <v>0.0</v>
      </c>
      <c r="D277" s="8">
        <v>43973.0</v>
      </c>
      <c r="E277" s="3" t="s">
        <v>524</v>
      </c>
      <c r="F277" s="3" t="s">
        <v>717</v>
      </c>
      <c r="G277" s="3" t="s">
        <v>683</v>
      </c>
      <c r="H277" s="9">
        <v>43838.0</v>
      </c>
      <c r="I277" s="3" t="s">
        <v>547</v>
      </c>
      <c r="J277" s="3" t="s">
        <v>548</v>
      </c>
      <c r="K277" s="3" t="s">
        <v>718</v>
      </c>
      <c r="O277" s="7"/>
      <c r="P277" s="3" t="s">
        <v>718</v>
      </c>
      <c r="Q277" s="3" t="b">
        <v>0</v>
      </c>
      <c r="R277" s="3" t="b">
        <v>0</v>
      </c>
    </row>
    <row r="278">
      <c r="A278" s="1">
        <v>273.0</v>
      </c>
      <c r="B278" s="1">
        <v>0.0</v>
      </c>
      <c r="C278" s="2">
        <v>0.0</v>
      </c>
      <c r="D278" s="8">
        <v>43973.0</v>
      </c>
      <c r="E278" s="3" t="s">
        <v>524</v>
      </c>
      <c r="F278" s="3" t="s">
        <v>719</v>
      </c>
      <c r="G278" s="3" t="s">
        <v>683</v>
      </c>
      <c r="H278" s="9">
        <v>43838.0</v>
      </c>
      <c r="I278" s="3" t="s">
        <v>547</v>
      </c>
      <c r="J278" s="3" t="s">
        <v>548</v>
      </c>
      <c r="K278" s="3" t="s">
        <v>720</v>
      </c>
      <c r="O278" s="7"/>
      <c r="P278" s="3" t="s">
        <v>720</v>
      </c>
      <c r="Q278" s="3" t="b">
        <v>0</v>
      </c>
      <c r="R278" s="3" t="b">
        <v>0</v>
      </c>
    </row>
    <row r="279">
      <c r="A279" s="1">
        <v>274.0</v>
      </c>
      <c r="B279" s="1">
        <v>0.0</v>
      </c>
      <c r="C279" s="2">
        <v>0.0</v>
      </c>
      <c r="D279" s="8">
        <v>43973.0</v>
      </c>
      <c r="E279" s="3" t="s">
        <v>524</v>
      </c>
      <c r="F279" s="3" t="s">
        <v>721</v>
      </c>
      <c r="G279" s="3" t="s">
        <v>683</v>
      </c>
      <c r="H279" s="9">
        <v>43838.0</v>
      </c>
      <c r="I279" s="3" t="s">
        <v>547</v>
      </c>
      <c r="J279" s="3" t="s">
        <v>548</v>
      </c>
      <c r="K279" s="3" t="s">
        <v>722</v>
      </c>
      <c r="O279" s="7"/>
      <c r="P279" s="3" t="s">
        <v>722</v>
      </c>
      <c r="Q279" s="3" t="b">
        <v>0</v>
      </c>
      <c r="R279" s="3" t="b">
        <v>0</v>
      </c>
    </row>
    <row r="280">
      <c r="A280" s="1">
        <v>275.0</v>
      </c>
      <c r="B280" s="1">
        <v>0.0</v>
      </c>
      <c r="C280" s="2">
        <v>0.0</v>
      </c>
      <c r="D280" s="8">
        <v>43973.0</v>
      </c>
      <c r="E280" s="3" t="s">
        <v>524</v>
      </c>
      <c r="F280" s="3" t="s">
        <v>723</v>
      </c>
      <c r="G280" s="3" t="s">
        <v>683</v>
      </c>
      <c r="H280" s="9">
        <v>43838.0</v>
      </c>
      <c r="I280" s="3" t="s">
        <v>547</v>
      </c>
      <c r="J280" s="3" t="s">
        <v>548</v>
      </c>
      <c r="K280" s="3" t="s">
        <v>724</v>
      </c>
      <c r="O280" s="7"/>
      <c r="P280" s="3" t="s">
        <v>724</v>
      </c>
      <c r="Q280" s="3" t="b">
        <v>0</v>
      </c>
      <c r="R280" s="3" t="b">
        <v>0</v>
      </c>
    </row>
    <row r="281">
      <c r="A281" s="1">
        <v>276.0</v>
      </c>
      <c r="B281" s="1">
        <v>0.0</v>
      </c>
      <c r="C281" s="2">
        <v>0.0</v>
      </c>
      <c r="D281" s="8">
        <v>43973.0</v>
      </c>
      <c r="E281" s="3" t="s">
        <v>524</v>
      </c>
      <c r="F281" s="3" t="s">
        <v>725</v>
      </c>
      <c r="G281" s="3" t="s">
        <v>683</v>
      </c>
      <c r="H281" s="9">
        <v>43838.0</v>
      </c>
      <c r="I281" s="3" t="s">
        <v>547</v>
      </c>
      <c r="J281" s="3" t="s">
        <v>548</v>
      </c>
      <c r="L281" s="3" t="s">
        <v>726</v>
      </c>
      <c r="M281" s="3" t="s">
        <v>727</v>
      </c>
      <c r="O281" s="7"/>
      <c r="P281" s="3" t="s">
        <v>728</v>
      </c>
      <c r="Q281" s="3" t="b">
        <v>0</v>
      </c>
      <c r="R281" s="3" t="b">
        <v>0</v>
      </c>
    </row>
    <row r="282">
      <c r="A282" s="1">
        <v>277.0</v>
      </c>
      <c r="B282" s="1">
        <v>0.0</v>
      </c>
      <c r="C282" s="2">
        <v>0.0</v>
      </c>
      <c r="D282" s="8">
        <v>43973.0</v>
      </c>
      <c r="E282" s="3" t="s">
        <v>524</v>
      </c>
      <c r="F282" s="3" t="s">
        <v>729</v>
      </c>
      <c r="G282" s="3" t="s">
        <v>683</v>
      </c>
      <c r="H282" s="9">
        <v>43838.0</v>
      </c>
      <c r="I282" s="3" t="s">
        <v>547</v>
      </c>
      <c r="J282" s="3" t="s">
        <v>548</v>
      </c>
      <c r="L282" s="3" t="s">
        <v>730</v>
      </c>
      <c r="M282" s="3" t="s">
        <v>731</v>
      </c>
      <c r="O282" s="7"/>
      <c r="P282" s="3" t="s">
        <v>732</v>
      </c>
      <c r="Q282" s="3" t="b">
        <v>0</v>
      </c>
      <c r="R282" s="3" t="b">
        <v>0</v>
      </c>
    </row>
    <row r="283">
      <c r="A283" s="1">
        <v>278.0</v>
      </c>
      <c r="B283" s="1">
        <v>0.0</v>
      </c>
      <c r="C283" s="2">
        <v>0.0</v>
      </c>
      <c r="D283" s="8">
        <v>43973.0</v>
      </c>
      <c r="E283" s="3" t="s">
        <v>524</v>
      </c>
      <c r="F283" s="3" t="s">
        <v>733</v>
      </c>
      <c r="G283" s="3" t="s">
        <v>683</v>
      </c>
      <c r="H283" s="9">
        <v>43838.0</v>
      </c>
      <c r="I283" s="3" t="s">
        <v>547</v>
      </c>
      <c r="J283" s="3" t="s">
        <v>548</v>
      </c>
      <c r="L283" s="3" t="s">
        <v>734</v>
      </c>
      <c r="M283" s="3" t="s">
        <v>735</v>
      </c>
      <c r="O283" s="7"/>
      <c r="P283" s="3" t="s">
        <v>736</v>
      </c>
      <c r="Q283" s="3" t="b">
        <v>0</v>
      </c>
      <c r="R283" s="3" t="b">
        <v>0</v>
      </c>
    </row>
    <row r="284">
      <c r="A284" s="1">
        <v>279.0</v>
      </c>
      <c r="B284" s="1">
        <v>0.0</v>
      </c>
      <c r="C284" s="2">
        <v>0.0</v>
      </c>
      <c r="D284" s="8">
        <v>43973.0</v>
      </c>
      <c r="E284" s="3" t="s">
        <v>524</v>
      </c>
      <c r="F284" s="3" t="s">
        <v>737</v>
      </c>
      <c r="G284" s="3" t="s">
        <v>683</v>
      </c>
      <c r="H284" s="9">
        <v>43838.0</v>
      </c>
      <c r="I284" s="3" t="s">
        <v>547</v>
      </c>
      <c r="J284" s="3" t="s">
        <v>548</v>
      </c>
      <c r="L284" s="3" t="s">
        <v>738</v>
      </c>
      <c r="M284" s="3" t="s">
        <v>739</v>
      </c>
      <c r="O284" s="7"/>
      <c r="P284" s="3" t="s">
        <v>740</v>
      </c>
      <c r="Q284" s="3" t="b">
        <v>0</v>
      </c>
      <c r="R284" s="3" t="b">
        <v>0</v>
      </c>
    </row>
    <row r="285">
      <c r="A285" s="1">
        <v>280.0</v>
      </c>
      <c r="B285" s="1">
        <v>0.0</v>
      </c>
      <c r="C285" s="2">
        <v>0.0</v>
      </c>
      <c r="D285" s="8">
        <v>43973.0</v>
      </c>
      <c r="E285" s="3" t="s">
        <v>524</v>
      </c>
      <c r="F285" s="3" t="s">
        <v>741</v>
      </c>
      <c r="G285" s="3" t="s">
        <v>683</v>
      </c>
      <c r="H285" s="9">
        <v>43838.0</v>
      </c>
      <c r="I285" s="3" t="s">
        <v>547</v>
      </c>
      <c r="J285" s="3" t="s">
        <v>548</v>
      </c>
      <c r="L285" s="3" t="s">
        <v>742</v>
      </c>
      <c r="M285" s="3" t="s">
        <v>743</v>
      </c>
      <c r="O285" s="7"/>
      <c r="P285" s="3" t="s">
        <v>744</v>
      </c>
      <c r="Q285" s="3" t="b">
        <v>0</v>
      </c>
      <c r="R285" s="3" t="b">
        <v>0</v>
      </c>
    </row>
    <row r="286">
      <c r="A286" s="1">
        <v>281.0</v>
      </c>
      <c r="B286" s="1">
        <v>0.0</v>
      </c>
      <c r="C286" s="2">
        <v>0.0</v>
      </c>
      <c r="D286" s="8">
        <v>43973.0</v>
      </c>
      <c r="E286" s="3" t="s">
        <v>524</v>
      </c>
      <c r="F286" s="3" t="s">
        <v>745</v>
      </c>
      <c r="G286" s="3" t="s">
        <v>683</v>
      </c>
      <c r="H286" s="9">
        <v>43838.0</v>
      </c>
      <c r="I286" s="3" t="s">
        <v>547</v>
      </c>
      <c r="J286" s="3" t="s">
        <v>548</v>
      </c>
      <c r="L286" s="3" t="s">
        <v>746</v>
      </c>
      <c r="M286" s="3" t="s">
        <v>747</v>
      </c>
      <c r="O286" s="7"/>
      <c r="P286" s="3" t="s">
        <v>748</v>
      </c>
      <c r="Q286" s="3" t="b">
        <v>0</v>
      </c>
      <c r="R286" s="3" t="b">
        <v>0</v>
      </c>
    </row>
    <row r="287">
      <c r="A287" s="1">
        <v>282.0</v>
      </c>
      <c r="B287" s="1">
        <v>0.0</v>
      </c>
      <c r="C287" s="2">
        <v>0.0</v>
      </c>
      <c r="D287" s="8">
        <v>43973.0</v>
      </c>
      <c r="E287" s="3" t="s">
        <v>524</v>
      </c>
      <c r="F287" s="3" t="s">
        <v>749</v>
      </c>
      <c r="G287" s="3" t="s">
        <v>683</v>
      </c>
      <c r="H287" s="9">
        <v>43838.0</v>
      </c>
      <c r="I287" s="3" t="s">
        <v>547</v>
      </c>
      <c r="J287" s="3" t="s">
        <v>548</v>
      </c>
      <c r="K287" s="3" t="s">
        <v>750</v>
      </c>
      <c r="O287" s="7"/>
      <c r="P287" s="3" t="s">
        <v>750</v>
      </c>
      <c r="Q287" s="3" t="b">
        <v>0</v>
      </c>
      <c r="R287" s="3" t="b">
        <v>0</v>
      </c>
    </row>
    <row r="288">
      <c r="A288" s="1">
        <v>283.0</v>
      </c>
      <c r="B288" s="1">
        <v>0.0</v>
      </c>
      <c r="C288" s="2">
        <v>0.0</v>
      </c>
      <c r="D288" s="8">
        <v>43973.0</v>
      </c>
      <c r="E288" s="3" t="s">
        <v>524</v>
      </c>
      <c r="F288" s="3" t="s">
        <v>751</v>
      </c>
      <c r="G288" s="3" t="s">
        <v>683</v>
      </c>
      <c r="H288" s="9">
        <v>43838.0</v>
      </c>
      <c r="I288" s="3" t="s">
        <v>547</v>
      </c>
      <c r="J288" s="3" t="s">
        <v>548</v>
      </c>
      <c r="K288" s="3" t="s">
        <v>752</v>
      </c>
      <c r="O288" s="7"/>
      <c r="P288" s="3" t="s">
        <v>752</v>
      </c>
      <c r="Q288" s="3" t="b">
        <v>0</v>
      </c>
      <c r="R288" s="3" t="b">
        <v>0</v>
      </c>
    </row>
    <row r="289">
      <c r="A289" s="1">
        <v>284.0</v>
      </c>
      <c r="B289" s="1">
        <v>0.0</v>
      </c>
      <c r="C289" s="2">
        <v>0.0</v>
      </c>
      <c r="D289" s="8">
        <v>43973.0</v>
      </c>
      <c r="E289" s="3" t="s">
        <v>524</v>
      </c>
      <c r="F289" s="3" t="s">
        <v>753</v>
      </c>
      <c r="G289" s="3" t="s">
        <v>683</v>
      </c>
      <c r="H289" s="9">
        <v>43838.0</v>
      </c>
      <c r="I289" s="3" t="s">
        <v>547</v>
      </c>
      <c r="J289" s="3" t="s">
        <v>548</v>
      </c>
      <c r="K289" s="3" t="s">
        <v>754</v>
      </c>
      <c r="O289" s="7"/>
      <c r="P289" s="3" t="s">
        <v>754</v>
      </c>
      <c r="Q289" s="3" t="b">
        <v>0</v>
      </c>
      <c r="R289" s="3" t="b">
        <v>0</v>
      </c>
    </row>
    <row r="290">
      <c r="A290" s="1">
        <v>285.0</v>
      </c>
      <c r="B290" s="1">
        <v>0.0</v>
      </c>
      <c r="C290" s="2">
        <v>0.0</v>
      </c>
      <c r="D290" s="8">
        <v>43973.0</v>
      </c>
      <c r="E290" s="3" t="s">
        <v>524</v>
      </c>
      <c r="F290" s="3" t="s">
        <v>755</v>
      </c>
      <c r="G290" s="3" t="s">
        <v>683</v>
      </c>
      <c r="H290" s="9">
        <v>43838.0</v>
      </c>
      <c r="I290" s="3" t="s">
        <v>547</v>
      </c>
      <c r="J290" s="3" t="s">
        <v>548</v>
      </c>
      <c r="L290" s="3" t="s">
        <v>756</v>
      </c>
      <c r="M290" s="3" t="s">
        <v>757</v>
      </c>
      <c r="O290" s="7"/>
      <c r="P290" s="3" t="s">
        <v>758</v>
      </c>
      <c r="Q290" s="3" t="b">
        <v>0</v>
      </c>
      <c r="R290" s="3" t="b">
        <v>0</v>
      </c>
    </row>
    <row r="291">
      <c r="A291" s="1">
        <v>286.0</v>
      </c>
      <c r="B291" s="1">
        <v>0.0</v>
      </c>
      <c r="C291" s="2">
        <v>0.0</v>
      </c>
      <c r="D291" s="8">
        <v>43973.0</v>
      </c>
      <c r="E291" s="3" t="s">
        <v>524</v>
      </c>
      <c r="F291" s="3" t="s">
        <v>759</v>
      </c>
      <c r="G291" s="3" t="s">
        <v>760</v>
      </c>
      <c r="H291" s="9">
        <v>43858.0</v>
      </c>
      <c r="I291" s="3" t="s">
        <v>519</v>
      </c>
      <c r="J291" s="3" t="s">
        <v>548</v>
      </c>
      <c r="K291" s="3" t="s">
        <v>761</v>
      </c>
      <c r="O291" s="7"/>
      <c r="P291" s="3" t="s">
        <v>761</v>
      </c>
      <c r="Q291" s="3" t="b">
        <v>0</v>
      </c>
      <c r="R291" s="3" t="b">
        <v>0</v>
      </c>
    </row>
    <row r="292">
      <c r="A292" s="1">
        <v>287.0</v>
      </c>
      <c r="B292" s="1">
        <v>0.0</v>
      </c>
      <c r="C292" s="2">
        <v>0.0</v>
      </c>
      <c r="D292" s="8">
        <v>43973.0</v>
      </c>
      <c r="E292" s="3" t="s">
        <v>524</v>
      </c>
      <c r="F292" s="3" t="s">
        <v>762</v>
      </c>
      <c r="G292" s="3" t="s">
        <v>763</v>
      </c>
      <c r="H292" s="9">
        <v>43858.0</v>
      </c>
      <c r="I292" s="3" t="s">
        <v>519</v>
      </c>
      <c r="J292" s="3" t="s">
        <v>548</v>
      </c>
      <c r="K292" s="3" t="s">
        <v>764</v>
      </c>
      <c r="O292" s="7"/>
      <c r="P292" s="3" t="s">
        <v>764</v>
      </c>
      <c r="Q292" s="3" t="b">
        <v>0</v>
      </c>
      <c r="R292" s="3" t="b">
        <v>0</v>
      </c>
    </row>
    <row r="293">
      <c r="A293" s="1">
        <v>288.0</v>
      </c>
      <c r="B293" s="1">
        <v>0.0</v>
      </c>
      <c r="C293" s="2">
        <v>0.0</v>
      </c>
      <c r="D293" s="8">
        <v>43973.0</v>
      </c>
      <c r="E293" s="3" t="s">
        <v>524</v>
      </c>
      <c r="F293" s="3" t="s">
        <v>765</v>
      </c>
      <c r="G293" s="3" t="s">
        <v>766</v>
      </c>
      <c r="H293" s="9">
        <v>43858.0</v>
      </c>
      <c r="I293" s="3" t="s">
        <v>519</v>
      </c>
      <c r="J293" s="3" t="s">
        <v>548</v>
      </c>
      <c r="K293" s="3" t="s">
        <v>767</v>
      </c>
      <c r="O293" s="7"/>
      <c r="P293" s="3" t="s">
        <v>767</v>
      </c>
      <c r="Q293" s="3" t="b">
        <v>0</v>
      </c>
      <c r="R293" s="3" t="b">
        <v>0</v>
      </c>
    </row>
    <row r="294">
      <c r="A294" s="1">
        <v>289.0</v>
      </c>
      <c r="B294" s="1">
        <v>0.0</v>
      </c>
      <c r="C294" s="2">
        <v>0.0</v>
      </c>
      <c r="D294" s="8">
        <v>43973.0</v>
      </c>
      <c r="E294" s="3" t="s">
        <v>524</v>
      </c>
      <c r="F294" s="3" t="s">
        <v>768</v>
      </c>
      <c r="G294" s="3" t="s">
        <v>683</v>
      </c>
      <c r="H294" s="9">
        <v>43858.0</v>
      </c>
      <c r="I294" s="3" t="s">
        <v>519</v>
      </c>
      <c r="J294" s="3" t="s">
        <v>548</v>
      </c>
      <c r="K294" s="3" t="s">
        <v>769</v>
      </c>
      <c r="O294" s="7"/>
      <c r="P294" s="3" t="s">
        <v>769</v>
      </c>
      <c r="Q294" s="3" t="b">
        <v>0</v>
      </c>
      <c r="R294" s="3" t="b">
        <v>0</v>
      </c>
    </row>
    <row r="295">
      <c r="A295" s="1">
        <v>290.0</v>
      </c>
      <c r="B295" s="1">
        <v>0.0</v>
      </c>
      <c r="C295" s="2">
        <v>0.0</v>
      </c>
      <c r="D295" s="8">
        <v>43973.0</v>
      </c>
      <c r="E295" s="3" t="s">
        <v>524</v>
      </c>
      <c r="F295" s="3" t="s">
        <v>770</v>
      </c>
      <c r="G295" s="3" t="s">
        <v>683</v>
      </c>
      <c r="H295" s="9">
        <v>43858.0</v>
      </c>
      <c r="I295" s="3" t="s">
        <v>519</v>
      </c>
      <c r="J295" s="3" t="s">
        <v>548</v>
      </c>
      <c r="K295" s="3" t="s">
        <v>771</v>
      </c>
      <c r="O295" s="7"/>
      <c r="P295" s="3" t="s">
        <v>771</v>
      </c>
      <c r="Q295" s="3" t="b">
        <v>0</v>
      </c>
      <c r="R295" s="3" t="b">
        <v>0</v>
      </c>
    </row>
    <row r="296">
      <c r="A296" s="1">
        <v>291.0</v>
      </c>
      <c r="B296" s="1">
        <v>0.0</v>
      </c>
      <c r="C296" s="2">
        <v>0.0</v>
      </c>
      <c r="D296" s="8">
        <v>43973.0</v>
      </c>
      <c r="E296" s="3" t="s">
        <v>524</v>
      </c>
      <c r="F296" s="3" t="s">
        <v>772</v>
      </c>
      <c r="G296" s="3" t="s">
        <v>683</v>
      </c>
      <c r="H296" s="9">
        <v>43858.0</v>
      </c>
      <c r="I296" s="3" t="s">
        <v>519</v>
      </c>
      <c r="J296" s="3" t="s">
        <v>548</v>
      </c>
      <c r="K296" s="3" t="s">
        <v>773</v>
      </c>
      <c r="O296" s="7"/>
      <c r="P296" s="3" t="s">
        <v>773</v>
      </c>
      <c r="Q296" s="3" t="b">
        <v>0</v>
      </c>
      <c r="R296" s="3" t="b">
        <v>0</v>
      </c>
    </row>
    <row r="297">
      <c r="A297" s="1">
        <v>292.0</v>
      </c>
      <c r="B297" s="1">
        <v>0.0</v>
      </c>
      <c r="C297" s="2">
        <v>0.0</v>
      </c>
      <c r="D297" s="8">
        <v>43973.0</v>
      </c>
      <c r="E297" s="3" t="s">
        <v>524</v>
      </c>
      <c r="F297" s="3" t="s">
        <v>774</v>
      </c>
      <c r="G297" s="3" t="s">
        <v>683</v>
      </c>
      <c r="H297" s="9">
        <v>43858.0</v>
      </c>
      <c r="I297" s="3" t="s">
        <v>519</v>
      </c>
      <c r="J297" s="3" t="s">
        <v>548</v>
      </c>
      <c r="K297" s="3" t="s">
        <v>775</v>
      </c>
      <c r="O297" s="7"/>
      <c r="P297" s="3" t="s">
        <v>775</v>
      </c>
      <c r="Q297" s="3" t="b">
        <v>0</v>
      </c>
      <c r="R297" s="3" t="b">
        <v>0</v>
      </c>
    </row>
    <row r="298">
      <c r="A298" s="1">
        <v>293.0</v>
      </c>
      <c r="B298" s="1">
        <v>0.0</v>
      </c>
      <c r="C298" s="2">
        <v>0.0</v>
      </c>
      <c r="D298" s="8">
        <v>43973.0</v>
      </c>
      <c r="E298" s="3" t="s">
        <v>524</v>
      </c>
      <c r="F298" s="3" t="s">
        <v>776</v>
      </c>
      <c r="G298" s="3" t="s">
        <v>683</v>
      </c>
      <c r="H298" s="9">
        <v>43858.0</v>
      </c>
      <c r="I298" s="3" t="s">
        <v>519</v>
      </c>
      <c r="J298" s="3" t="s">
        <v>548</v>
      </c>
      <c r="K298" s="3" t="s">
        <v>777</v>
      </c>
      <c r="O298" s="7"/>
      <c r="P298" s="3" t="s">
        <v>777</v>
      </c>
      <c r="Q298" s="3" t="b">
        <v>0</v>
      </c>
      <c r="R298" s="3" t="b">
        <v>0</v>
      </c>
    </row>
    <row r="299">
      <c r="A299" s="1">
        <v>294.0</v>
      </c>
      <c r="B299" s="1">
        <v>0.0</v>
      </c>
      <c r="C299" s="2">
        <v>0.0</v>
      </c>
      <c r="D299" s="8">
        <v>43973.0</v>
      </c>
      <c r="E299" s="3" t="s">
        <v>524</v>
      </c>
      <c r="F299" s="3" t="s">
        <v>778</v>
      </c>
      <c r="G299" s="3" t="s">
        <v>683</v>
      </c>
      <c r="H299" s="9">
        <v>43858.0</v>
      </c>
      <c r="I299" s="3" t="s">
        <v>519</v>
      </c>
      <c r="J299" s="3" t="s">
        <v>548</v>
      </c>
      <c r="K299" s="3" t="s">
        <v>779</v>
      </c>
      <c r="O299" s="7"/>
      <c r="P299" s="3" t="s">
        <v>779</v>
      </c>
      <c r="Q299" s="3" t="b">
        <v>0</v>
      </c>
      <c r="R299" s="3" t="b">
        <v>0</v>
      </c>
    </row>
    <row r="300">
      <c r="A300" s="1">
        <v>295.0</v>
      </c>
      <c r="B300" s="1">
        <v>0.0</v>
      </c>
      <c r="C300" s="2">
        <v>0.0</v>
      </c>
      <c r="D300" s="8">
        <v>43973.0</v>
      </c>
      <c r="E300" s="3" t="s">
        <v>524</v>
      </c>
      <c r="F300" s="3" t="s">
        <v>780</v>
      </c>
      <c r="G300" s="3" t="s">
        <v>683</v>
      </c>
      <c r="H300" s="9">
        <v>43858.0</v>
      </c>
      <c r="I300" s="3" t="s">
        <v>519</v>
      </c>
      <c r="J300" s="3" t="s">
        <v>548</v>
      </c>
      <c r="K300" s="3" t="s">
        <v>781</v>
      </c>
      <c r="O300" s="7"/>
      <c r="P300" s="3" t="s">
        <v>781</v>
      </c>
      <c r="Q300" s="3" t="b">
        <v>0</v>
      </c>
      <c r="R300" s="3" t="b">
        <v>0</v>
      </c>
    </row>
    <row r="301">
      <c r="A301" s="1">
        <v>296.0</v>
      </c>
      <c r="B301" s="1">
        <v>0.0</v>
      </c>
      <c r="C301" s="2">
        <v>0.0</v>
      </c>
      <c r="D301" s="8">
        <v>43973.0</v>
      </c>
      <c r="E301" s="3" t="s">
        <v>524</v>
      </c>
      <c r="F301" s="3" t="s">
        <v>782</v>
      </c>
      <c r="G301" s="3" t="s">
        <v>683</v>
      </c>
      <c r="H301" s="9">
        <v>43858.0</v>
      </c>
      <c r="I301" s="3" t="s">
        <v>519</v>
      </c>
      <c r="J301" s="3" t="s">
        <v>548</v>
      </c>
      <c r="K301" s="3" t="s">
        <v>783</v>
      </c>
      <c r="O301" s="7"/>
      <c r="P301" s="3" t="s">
        <v>783</v>
      </c>
      <c r="Q301" s="3" t="b">
        <v>0</v>
      </c>
      <c r="R301" s="3" t="b">
        <v>0</v>
      </c>
    </row>
    <row r="302">
      <c r="A302" s="1">
        <v>297.0</v>
      </c>
      <c r="B302" s="1">
        <v>0.0</v>
      </c>
      <c r="C302" s="2">
        <v>0.0</v>
      </c>
      <c r="D302" s="8">
        <v>43973.0</v>
      </c>
      <c r="E302" s="3" t="s">
        <v>524</v>
      </c>
      <c r="F302" s="3" t="s">
        <v>784</v>
      </c>
      <c r="G302" s="3" t="s">
        <v>683</v>
      </c>
      <c r="H302" s="9">
        <v>43858.0</v>
      </c>
      <c r="I302" s="3" t="s">
        <v>519</v>
      </c>
      <c r="J302" s="3" t="s">
        <v>548</v>
      </c>
      <c r="K302" s="3" t="s">
        <v>785</v>
      </c>
      <c r="O302" s="7"/>
      <c r="P302" s="3" t="s">
        <v>785</v>
      </c>
      <c r="Q302" s="3" t="b">
        <v>0</v>
      </c>
      <c r="R302" s="3" t="b">
        <v>0</v>
      </c>
    </row>
    <row r="303">
      <c r="A303" s="1">
        <v>298.0</v>
      </c>
      <c r="B303" s="1">
        <v>0.0</v>
      </c>
      <c r="C303" s="2">
        <v>0.0</v>
      </c>
      <c r="D303" s="8">
        <v>43973.0</v>
      </c>
      <c r="E303" s="3" t="s">
        <v>524</v>
      </c>
      <c r="F303" s="3" t="s">
        <v>786</v>
      </c>
      <c r="G303" s="3" t="s">
        <v>683</v>
      </c>
      <c r="H303" s="9">
        <v>43858.0</v>
      </c>
      <c r="I303" s="3" t="s">
        <v>519</v>
      </c>
      <c r="J303" s="3" t="s">
        <v>548</v>
      </c>
      <c r="K303" s="3" t="s">
        <v>787</v>
      </c>
      <c r="O303" s="7"/>
      <c r="P303" s="3" t="s">
        <v>787</v>
      </c>
      <c r="Q303" s="3" t="b">
        <v>0</v>
      </c>
      <c r="R303" s="3" t="b">
        <v>0</v>
      </c>
    </row>
    <row r="304">
      <c r="A304" s="1">
        <v>299.0</v>
      </c>
      <c r="B304" s="1">
        <v>0.0</v>
      </c>
      <c r="C304" s="2">
        <v>0.0</v>
      </c>
      <c r="D304" s="8">
        <v>43973.0</v>
      </c>
      <c r="E304" s="3" t="s">
        <v>524</v>
      </c>
      <c r="F304" s="3" t="s">
        <v>788</v>
      </c>
      <c r="G304" s="3" t="s">
        <v>683</v>
      </c>
      <c r="H304" s="9">
        <v>43858.0</v>
      </c>
      <c r="I304" s="3" t="s">
        <v>519</v>
      </c>
      <c r="J304" s="3" t="s">
        <v>548</v>
      </c>
      <c r="K304" s="3" t="s">
        <v>789</v>
      </c>
      <c r="O304" s="7"/>
      <c r="P304" s="3" t="s">
        <v>789</v>
      </c>
      <c r="Q304" s="3" t="b">
        <v>0</v>
      </c>
      <c r="R304" s="3" t="b">
        <v>0</v>
      </c>
    </row>
    <row r="305">
      <c r="A305" s="1">
        <v>300.0</v>
      </c>
      <c r="B305" s="1">
        <v>0.0</v>
      </c>
      <c r="C305" s="2">
        <v>0.0</v>
      </c>
      <c r="D305" s="8">
        <v>43973.0</v>
      </c>
      <c r="E305" s="3" t="s">
        <v>524</v>
      </c>
      <c r="F305" s="3" t="s">
        <v>790</v>
      </c>
      <c r="G305" s="3" t="s">
        <v>683</v>
      </c>
      <c r="H305" s="9">
        <v>43858.0</v>
      </c>
      <c r="I305" s="3" t="s">
        <v>519</v>
      </c>
      <c r="J305" s="3" t="s">
        <v>548</v>
      </c>
      <c r="K305" s="3" t="s">
        <v>791</v>
      </c>
      <c r="O305" s="7"/>
      <c r="P305" s="3" t="s">
        <v>791</v>
      </c>
      <c r="Q305" s="3" t="b">
        <v>0</v>
      </c>
      <c r="R305" s="3" t="b">
        <v>0</v>
      </c>
    </row>
    <row r="306">
      <c r="A306" s="1">
        <v>301.0</v>
      </c>
      <c r="B306" s="1">
        <v>0.0</v>
      </c>
      <c r="C306" s="2">
        <v>0.0</v>
      </c>
      <c r="D306" s="8">
        <v>43973.0</v>
      </c>
      <c r="E306" s="3" t="s">
        <v>524</v>
      </c>
      <c r="F306" s="3" t="s">
        <v>792</v>
      </c>
      <c r="G306" s="3" t="s">
        <v>683</v>
      </c>
      <c r="H306" s="9">
        <v>43858.0</v>
      </c>
      <c r="I306" s="3" t="s">
        <v>519</v>
      </c>
      <c r="J306" s="3" t="s">
        <v>548</v>
      </c>
      <c r="K306" s="3" t="s">
        <v>793</v>
      </c>
      <c r="O306" s="7"/>
      <c r="P306" s="3" t="s">
        <v>793</v>
      </c>
      <c r="Q306" s="3" t="b">
        <v>0</v>
      </c>
      <c r="R306" s="3" t="b">
        <v>0</v>
      </c>
    </row>
    <row r="307">
      <c r="A307" s="1">
        <v>302.0</v>
      </c>
      <c r="B307" s="1">
        <v>0.0</v>
      </c>
      <c r="C307" s="2">
        <v>0.0</v>
      </c>
      <c r="D307" s="8">
        <v>43973.0</v>
      </c>
      <c r="E307" s="3" t="s">
        <v>524</v>
      </c>
      <c r="F307" s="3" t="s">
        <v>794</v>
      </c>
      <c r="G307" s="3" t="s">
        <v>683</v>
      </c>
      <c r="H307" s="9">
        <v>43858.0</v>
      </c>
      <c r="I307" s="3" t="s">
        <v>519</v>
      </c>
      <c r="J307" s="3" t="s">
        <v>548</v>
      </c>
      <c r="K307" s="3" t="s">
        <v>795</v>
      </c>
      <c r="O307" s="7"/>
      <c r="P307" s="3" t="s">
        <v>795</v>
      </c>
      <c r="Q307" s="3" t="b">
        <v>0</v>
      </c>
      <c r="R307" s="3" t="b">
        <v>0</v>
      </c>
    </row>
    <row r="308">
      <c r="A308" s="1">
        <v>303.0</v>
      </c>
      <c r="B308" s="1">
        <v>0.0</v>
      </c>
      <c r="C308" s="2">
        <v>0.0</v>
      </c>
      <c r="D308" s="8">
        <v>43973.0</v>
      </c>
      <c r="E308" s="3" t="s">
        <v>524</v>
      </c>
      <c r="F308" s="3" t="s">
        <v>796</v>
      </c>
      <c r="G308" s="3" t="s">
        <v>683</v>
      </c>
      <c r="H308" s="9">
        <v>43858.0</v>
      </c>
      <c r="I308" s="3" t="s">
        <v>519</v>
      </c>
      <c r="J308" s="3" t="s">
        <v>548</v>
      </c>
      <c r="K308" s="3" t="s">
        <v>797</v>
      </c>
      <c r="O308" s="7"/>
      <c r="P308" s="3" t="s">
        <v>797</v>
      </c>
      <c r="Q308" s="3" t="b">
        <v>0</v>
      </c>
      <c r="R308" s="3" t="b">
        <v>0</v>
      </c>
    </row>
    <row r="309">
      <c r="A309" s="1">
        <v>304.0</v>
      </c>
      <c r="B309" s="1">
        <v>0.0</v>
      </c>
      <c r="C309" s="2">
        <v>0.0</v>
      </c>
      <c r="D309" s="8">
        <v>43973.0</v>
      </c>
      <c r="E309" s="3" t="s">
        <v>524</v>
      </c>
      <c r="F309" s="3" t="s">
        <v>798</v>
      </c>
      <c r="G309" s="3" t="s">
        <v>683</v>
      </c>
      <c r="H309" s="9">
        <v>43858.0</v>
      </c>
      <c r="I309" s="3" t="s">
        <v>519</v>
      </c>
      <c r="J309" s="3" t="s">
        <v>548</v>
      </c>
      <c r="K309" s="3" t="s">
        <v>799</v>
      </c>
      <c r="O309" s="7"/>
      <c r="P309" s="3" t="s">
        <v>799</v>
      </c>
      <c r="Q309" s="3" t="b">
        <v>0</v>
      </c>
      <c r="R309" s="3" t="b">
        <v>0</v>
      </c>
    </row>
    <row r="310">
      <c r="A310" s="1">
        <v>305.0</v>
      </c>
      <c r="B310" s="1">
        <v>0.0</v>
      </c>
      <c r="C310" s="2">
        <v>0.0</v>
      </c>
      <c r="D310" s="8">
        <v>43973.0</v>
      </c>
      <c r="E310" s="7"/>
      <c r="F310" s="3" t="s">
        <v>800</v>
      </c>
      <c r="G310" s="3" t="s">
        <v>683</v>
      </c>
      <c r="H310" s="9">
        <v>43858.0</v>
      </c>
      <c r="I310" s="3" t="s">
        <v>519</v>
      </c>
      <c r="J310" s="7"/>
      <c r="K310" s="3" t="s">
        <v>801</v>
      </c>
      <c r="O310" s="7"/>
      <c r="P310" s="3" t="s">
        <v>801</v>
      </c>
      <c r="Q310" s="3" t="b">
        <v>1</v>
      </c>
      <c r="R310" s="3" t="b">
        <v>0</v>
      </c>
    </row>
    <row r="311">
      <c r="A311" s="1">
        <v>306.0</v>
      </c>
      <c r="B311" s="1">
        <v>0.0</v>
      </c>
      <c r="C311" s="2">
        <v>0.0</v>
      </c>
      <c r="D311" s="8">
        <v>43973.0</v>
      </c>
      <c r="E311" s="3" t="s">
        <v>524</v>
      </c>
      <c r="F311" s="3" t="s">
        <v>802</v>
      </c>
      <c r="G311" s="3" t="s">
        <v>683</v>
      </c>
      <c r="H311" s="9">
        <v>43858.0</v>
      </c>
      <c r="I311" s="3" t="s">
        <v>519</v>
      </c>
      <c r="J311" s="3" t="s">
        <v>548</v>
      </c>
      <c r="K311" s="3" t="s">
        <v>803</v>
      </c>
      <c r="O311" s="7"/>
      <c r="P311" s="3" t="s">
        <v>803</v>
      </c>
      <c r="Q311" s="3" t="b">
        <v>0</v>
      </c>
      <c r="R311" s="3" t="b">
        <v>0</v>
      </c>
    </row>
    <row r="312">
      <c r="A312" s="1">
        <v>307.0</v>
      </c>
      <c r="B312" s="1">
        <v>0.0</v>
      </c>
      <c r="C312" s="2">
        <v>0.0</v>
      </c>
      <c r="D312" s="8">
        <v>43973.0</v>
      </c>
      <c r="E312" s="3" t="s">
        <v>524</v>
      </c>
      <c r="F312" s="3" t="s">
        <v>804</v>
      </c>
      <c r="G312" s="3" t="s">
        <v>683</v>
      </c>
      <c r="H312" s="9">
        <v>43858.0</v>
      </c>
      <c r="I312" s="3" t="s">
        <v>519</v>
      </c>
      <c r="J312" s="3" t="s">
        <v>548</v>
      </c>
      <c r="K312" s="3" t="s">
        <v>805</v>
      </c>
      <c r="O312" s="7"/>
      <c r="P312" s="3" t="s">
        <v>805</v>
      </c>
      <c r="Q312" s="3" t="b">
        <v>0</v>
      </c>
      <c r="R312" s="3" t="b">
        <v>0</v>
      </c>
    </row>
    <row r="313">
      <c r="A313" s="1">
        <v>308.0</v>
      </c>
      <c r="B313" s="1">
        <v>0.0</v>
      </c>
      <c r="C313" s="2">
        <v>0.0</v>
      </c>
      <c r="D313" s="8">
        <v>43973.0</v>
      </c>
      <c r="E313" s="3" t="s">
        <v>524</v>
      </c>
      <c r="F313" s="3" t="s">
        <v>806</v>
      </c>
      <c r="G313" s="3" t="s">
        <v>683</v>
      </c>
      <c r="H313" s="9">
        <v>43858.0</v>
      </c>
      <c r="I313" s="3" t="s">
        <v>519</v>
      </c>
      <c r="J313" s="3" t="s">
        <v>548</v>
      </c>
      <c r="K313" s="3" t="s">
        <v>807</v>
      </c>
      <c r="O313" s="7"/>
      <c r="P313" s="3" t="s">
        <v>807</v>
      </c>
      <c r="Q313" s="3" t="b">
        <v>0</v>
      </c>
      <c r="R313" s="3" t="b">
        <v>0</v>
      </c>
    </row>
    <row r="314">
      <c r="A314" s="1">
        <v>309.0</v>
      </c>
      <c r="B314" s="1">
        <v>0.0</v>
      </c>
      <c r="C314" s="2">
        <v>0.0</v>
      </c>
      <c r="D314" s="8">
        <v>43973.0</v>
      </c>
      <c r="E314" s="3" t="s">
        <v>524</v>
      </c>
      <c r="F314" s="3" t="s">
        <v>808</v>
      </c>
      <c r="G314" s="3" t="s">
        <v>683</v>
      </c>
      <c r="H314" s="9">
        <v>43858.0</v>
      </c>
      <c r="I314" s="3" t="s">
        <v>519</v>
      </c>
      <c r="J314" s="3" t="s">
        <v>548</v>
      </c>
      <c r="K314" s="3" t="s">
        <v>809</v>
      </c>
      <c r="O314" s="7"/>
      <c r="P314" s="3" t="s">
        <v>809</v>
      </c>
      <c r="Q314" s="3" t="b">
        <v>0</v>
      </c>
      <c r="R314" s="3" t="b">
        <v>0</v>
      </c>
    </row>
    <row r="315">
      <c r="A315" s="1">
        <v>310.0</v>
      </c>
      <c r="B315" s="1">
        <v>0.0</v>
      </c>
      <c r="C315" s="2">
        <v>0.0</v>
      </c>
      <c r="D315" s="8">
        <v>43973.0</v>
      </c>
      <c r="E315" s="3" t="s">
        <v>524</v>
      </c>
      <c r="F315" s="3" t="s">
        <v>810</v>
      </c>
      <c r="G315" s="3" t="s">
        <v>683</v>
      </c>
      <c r="H315" s="9">
        <v>43858.0</v>
      </c>
      <c r="I315" s="3" t="s">
        <v>519</v>
      </c>
      <c r="J315" s="3" t="s">
        <v>548</v>
      </c>
      <c r="K315" s="3" t="s">
        <v>811</v>
      </c>
      <c r="O315" s="7"/>
      <c r="P315" s="3" t="s">
        <v>811</v>
      </c>
      <c r="Q315" s="3" t="b">
        <v>0</v>
      </c>
      <c r="R315" s="3" t="b">
        <v>0</v>
      </c>
    </row>
    <row r="316">
      <c r="A316" s="1">
        <v>311.0</v>
      </c>
      <c r="B316" s="1">
        <v>0.0</v>
      </c>
      <c r="C316" s="2">
        <v>0.0</v>
      </c>
      <c r="D316" s="8">
        <v>43973.0</v>
      </c>
      <c r="E316" s="3" t="s">
        <v>524</v>
      </c>
      <c r="F316" s="3" t="s">
        <v>812</v>
      </c>
      <c r="G316" s="3" t="s">
        <v>683</v>
      </c>
      <c r="H316" s="9">
        <v>43858.0</v>
      </c>
      <c r="I316" s="3" t="s">
        <v>519</v>
      </c>
      <c r="J316" s="3" t="s">
        <v>548</v>
      </c>
      <c r="K316" s="3" t="s">
        <v>813</v>
      </c>
      <c r="O316" s="7"/>
      <c r="P316" s="3" t="s">
        <v>813</v>
      </c>
      <c r="Q316" s="3" t="b">
        <v>0</v>
      </c>
      <c r="R316" s="3" t="b">
        <v>0</v>
      </c>
    </row>
    <row r="317">
      <c r="A317" s="1">
        <v>312.0</v>
      </c>
      <c r="B317" s="1">
        <v>0.0</v>
      </c>
      <c r="C317" s="2">
        <v>0.0</v>
      </c>
      <c r="D317" s="8">
        <v>43973.0</v>
      </c>
      <c r="E317" s="3" t="s">
        <v>524</v>
      </c>
      <c r="F317" s="3" t="s">
        <v>814</v>
      </c>
      <c r="G317" s="3" t="s">
        <v>683</v>
      </c>
      <c r="H317" s="9">
        <v>43858.0</v>
      </c>
      <c r="I317" s="3" t="s">
        <v>519</v>
      </c>
      <c r="J317" s="3" t="s">
        <v>548</v>
      </c>
      <c r="K317" s="3" t="s">
        <v>815</v>
      </c>
      <c r="O317" s="7"/>
      <c r="P317" s="3" t="s">
        <v>815</v>
      </c>
      <c r="Q317" s="3" t="b">
        <v>0</v>
      </c>
      <c r="R317" s="3" t="b">
        <v>0</v>
      </c>
    </row>
    <row r="318">
      <c r="A318" s="1">
        <v>313.0</v>
      </c>
      <c r="B318" s="1">
        <v>0.0</v>
      </c>
      <c r="C318" s="2">
        <v>0.0</v>
      </c>
      <c r="D318" s="8">
        <v>43973.0</v>
      </c>
      <c r="E318" s="3" t="s">
        <v>524</v>
      </c>
      <c r="F318" s="3" t="s">
        <v>816</v>
      </c>
      <c r="G318" s="3" t="s">
        <v>683</v>
      </c>
      <c r="H318" s="9">
        <v>43858.0</v>
      </c>
      <c r="I318" s="3" t="s">
        <v>519</v>
      </c>
      <c r="J318" s="3" t="s">
        <v>548</v>
      </c>
      <c r="K318" s="3" t="s">
        <v>817</v>
      </c>
      <c r="O318" s="7"/>
      <c r="P318" s="3" t="s">
        <v>817</v>
      </c>
      <c r="Q318" s="3" t="b">
        <v>0</v>
      </c>
      <c r="R318" s="3" t="b">
        <v>0</v>
      </c>
    </row>
    <row r="319">
      <c r="A319" s="1">
        <v>314.0</v>
      </c>
      <c r="B319" s="1">
        <v>0.0</v>
      </c>
      <c r="C319" s="2">
        <v>0.0</v>
      </c>
      <c r="D319" s="8">
        <v>43973.0</v>
      </c>
      <c r="E319" s="3" t="s">
        <v>524</v>
      </c>
      <c r="F319" s="3" t="s">
        <v>818</v>
      </c>
      <c r="G319" s="3" t="s">
        <v>683</v>
      </c>
      <c r="H319" s="9">
        <v>43858.0</v>
      </c>
      <c r="I319" s="3" t="s">
        <v>519</v>
      </c>
      <c r="J319" s="3" t="s">
        <v>548</v>
      </c>
      <c r="K319" s="3" t="s">
        <v>819</v>
      </c>
      <c r="O319" s="7"/>
      <c r="P319" s="3" t="s">
        <v>819</v>
      </c>
      <c r="Q319" s="3" t="b">
        <v>0</v>
      </c>
      <c r="R319" s="3" t="b">
        <v>0</v>
      </c>
    </row>
    <row r="320">
      <c r="A320" s="1">
        <v>315.0</v>
      </c>
      <c r="B320" s="1">
        <v>0.0</v>
      </c>
      <c r="C320" s="2">
        <v>0.0</v>
      </c>
      <c r="D320" s="8">
        <v>43973.0</v>
      </c>
      <c r="E320" s="3" t="s">
        <v>524</v>
      </c>
      <c r="F320" s="3" t="s">
        <v>820</v>
      </c>
      <c r="G320" s="3" t="s">
        <v>683</v>
      </c>
      <c r="H320" s="9">
        <v>43873.0</v>
      </c>
      <c r="I320" s="3" t="s">
        <v>35</v>
      </c>
      <c r="J320" s="3" t="s">
        <v>548</v>
      </c>
      <c r="L320" s="3" t="s">
        <v>821</v>
      </c>
      <c r="M320" s="3" t="s">
        <v>822</v>
      </c>
      <c r="O320" s="7"/>
      <c r="P320" s="3" t="s">
        <v>823</v>
      </c>
      <c r="Q320" s="3" t="b">
        <v>0</v>
      </c>
      <c r="R320" s="3" t="b">
        <v>0</v>
      </c>
    </row>
    <row r="321">
      <c r="A321" s="1">
        <v>364.0</v>
      </c>
      <c r="B321" s="1">
        <v>0.0</v>
      </c>
      <c r="C321" s="2">
        <v>0.0</v>
      </c>
      <c r="D321" s="8">
        <v>43977.59753351852</v>
      </c>
      <c r="E321" s="3" t="s">
        <v>524</v>
      </c>
      <c r="F321" s="3" t="s">
        <v>824</v>
      </c>
      <c r="G321" s="3" t="s">
        <v>825</v>
      </c>
      <c r="H321" s="9">
        <v>43887.0</v>
      </c>
      <c r="I321" s="3" t="s">
        <v>30</v>
      </c>
      <c r="J321" s="3" t="s">
        <v>31</v>
      </c>
      <c r="K321" s="3" t="s">
        <v>826</v>
      </c>
      <c r="O321" s="7"/>
      <c r="P321" s="3" t="s">
        <v>826</v>
      </c>
      <c r="Q321" s="3" t="b">
        <v>0</v>
      </c>
      <c r="R321" s="3" t="b">
        <v>0</v>
      </c>
    </row>
    <row r="322">
      <c r="A322" s="1">
        <v>316.0</v>
      </c>
      <c r="B322" s="1">
        <v>0.0</v>
      </c>
      <c r="C322" s="2" t="s">
        <v>827</v>
      </c>
      <c r="D322" s="8">
        <v>43973.0</v>
      </c>
      <c r="E322" s="3" t="s">
        <v>524</v>
      </c>
      <c r="F322" s="3" t="s">
        <v>828</v>
      </c>
      <c r="G322" s="3" t="s">
        <v>829</v>
      </c>
      <c r="H322" s="9">
        <v>43893.0</v>
      </c>
      <c r="I322" s="3" t="s">
        <v>35</v>
      </c>
      <c r="J322" s="3" t="s">
        <v>548</v>
      </c>
      <c r="K322" s="3" t="s">
        <v>830</v>
      </c>
      <c r="O322" s="7"/>
      <c r="P322" s="3" t="s">
        <v>830</v>
      </c>
      <c r="Q322" s="3" t="b">
        <v>0</v>
      </c>
      <c r="R322" s="3" t="b">
        <v>0</v>
      </c>
    </row>
    <row r="323">
      <c r="A323" s="1">
        <v>317.0</v>
      </c>
      <c r="B323" s="1">
        <v>0.0</v>
      </c>
      <c r="C323" s="2">
        <v>0.0</v>
      </c>
      <c r="D323" s="8">
        <v>43973.0</v>
      </c>
      <c r="E323" s="3" t="s">
        <v>524</v>
      </c>
      <c r="F323" s="3" t="s">
        <v>831</v>
      </c>
      <c r="G323" s="3" t="s">
        <v>683</v>
      </c>
      <c r="H323" s="9">
        <v>43893.0</v>
      </c>
      <c r="I323" s="3" t="s">
        <v>35</v>
      </c>
      <c r="J323" s="3" t="s">
        <v>548</v>
      </c>
      <c r="K323" s="3" t="s">
        <v>832</v>
      </c>
      <c r="O323" s="7"/>
      <c r="P323" s="3" t="s">
        <v>832</v>
      </c>
      <c r="Q323" s="3" t="b">
        <v>0</v>
      </c>
      <c r="R323" s="3" t="b">
        <v>1</v>
      </c>
    </row>
    <row r="324">
      <c r="A324" s="1">
        <v>318.0</v>
      </c>
      <c r="B324" s="1">
        <v>0.0</v>
      </c>
      <c r="C324" s="2">
        <v>0.0</v>
      </c>
      <c r="D324" s="8">
        <v>43973.0</v>
      </c>
      <c r="E324" s="3" t="s">
        <v>524</v>
      </c>
      <c r="F324" s="3" t="s">
        <v>833</v>
      </c>
      <c r="G324" s="3" t="s">
        <v>683</v>
      </c>
      <c r="H324" s="9">
        <v>43893.0</v>
      </c>
      <c r="I324" s="3" t="s">
        <v>35</v>
      </c>
      <c r="J324" s="3" t="s">
        <v>548</v>
      </c>
      <c r="K324" s="3" t="s">
        <v>834</v>
      </c>
      <c r="O324" s="7"/>
      <c r="P324" s="3" t="s">
        <v>834</v>
      </c>
      <c r="Q324" s="3" t="b">
        <v>0</v>
      </c>
      <c r="R324" s="3" t="b">
        <v>0</v>
      </c>
    </row>
    <row r="325">
      <c r="A325" s="1">
        <v>319.0</v>
      </c>
      <c r="B325" s="1">
        <v>0.0</v>
      </c>
      <c r="C325" s="2">
        <v>0.0</v>
      </c>
      <c r="D325" s="8">
        <v>43973.0</v>
      </c>
      <c r="E325" s="3" t="s">
        <v>524</v>
      </c>
      <c r="F325" s="3" t="s">
        <v>835</v>
      </c>
      <c r="G325" s="3" t="s">
        <v>526</v>
      </c>
      <c r="H325" s="9">
        <v>43893.0</v>
      </c>
      <c r="I325" s="3" t="s">
        <v>35</v>
      </c>
      <c r="J325" s="3" t="s">
        <v>548</v>
      </c>
      <c r="K325" s="3" t="s">
        <v>836</v>
      </c>
      <c r="O325" s="7"/>
      <c r="P325" s="3" t="s">
        <v>836</v>
      </c>
      <c r="Q325" s="3" t="b">
        <v>0</v>
      </c>
      <c r="R325" s="3" t="b">
        <v>0</v>
      </c>
    </row>
    <row r="326">
      <c r="A326" s="1">
        <v>320.0</v>
      </c>
      <c r="B326" s="1">
        <v>0.0</v>
      </c>
      <c r="C326" s="2">
        <v>0.0</v>
      </c>
      <c r="D326" s="8">
        <v>43973.0</v>
      </c>
      <c r="E326" s="3" t="s">
        <v>524</v>
      </c>
      <c r="F326" s="3" t="s">
        <v>837</v>
      </c>
      <c r="G326" s="3" t="s">
        <v>683</v>
      </c>
      <c r="H326" s="9">
        <v>43893.0</v>
      </c>
      <c r="I326" s="3" t="s">
        <v>35</v>
      </c>
      <c r="J326" s="3" t="s">
        <v>548</v>
      </c>
      <c r="K326" s="3" t="s">
        <v>838</v>
      </c>
      <c r="O326" s="7"/>
      <c r="P326" s="3" t="s">
        <v>838</v>
      </c>
      <c r="Q326" s="3" t="b">
        <v>0</v>
      </c>
      <c r="R326" s="3" t="b">
        <v>0</v>
      </c>
    </row>
    <row r="327">
      <c r="A327" s="1">
        <v>321.0</v>
      </c>
      <c r="B327" s="1">
        <v>0.0</v>
      </c>
      <c r="C327" s="2">
        <v>0.0</v>
      </c>
      <c r="D327" s="8">
        <v>43973.0</v>
      </c>
      <c r="E327" s="3" t="s">
        <v>524</v>
      </c>
      <c r="F327" s="3" t="s">
        <v>839</v>
      </c>
      <c r="G327" s="3" t="s">
        <v>683</v>
      </c>
      <c r="H327" s="9">
        <v>43893.0</v>
      </c>
      <c r="I327" s="3" t="s">
        <v>35</v>
      </c>
      <c r="J327" s="3" t="s">
        <v>548</v>
      </c>
      <c r="K327" s="3" t="s">
        <v>840</v>
      </c>
      <c r="O327" s="7"/>
      <c r="P327" s="3" t="s">
        <v>840</v>
      </c>
      <c r="Q327" s="3" t="b">
        <v>0</v>
      </c>
      <c r="R327" s="3" t="b">
        <v>0</v>
      </c>
    </row>
    <row r="328">
      <c r="A328" s="1">
        <v>322.0</v>
      </c>
      <c r="B328" s="1">
        <v>0.0</v>
      </c>
      <c r="C328" s="2">
        <v>0.0</v>
      </c>
      <c r="D328" s="8">
        <v>43973.0</v>
      </c>
      <c r="E328" s="3" t="s">
        <v>524</v>
      </c>
      <c r="F328" s="3" t="s">
        <v>841</v>
      </c>
      <c r="G328" s="3" t="s">
        <v>683</v>
      </c>
      <c r="H328" s="9">
        <v>43893.0</v>
      </c>
      <c r="I328" s="3" t="s">
        <v>35</v>
      </c>
      <c r="J328" s="3" t="s">
        <v>548</v>
      </c>
      <c r="K328" s="3" t="s">
        <v>842</v>
      </c>
      <c r="O328" s="7"/>
      <c r="P328" s="3" t="s">
        <v>842</v>
      </c>
      <c r="Q328" s="3" t="b">
        <v>0</v>
      </c>
      <c r="R328" s="3" t="b">
        <v>0</v>
      </c>
    </row>
    <row r="329">
      <c r="A329" s="1">
        <v>323.0</v>
      </c>
      <c r="B329" s="1">
        <v>0.0</v>
      </c>
      <c r="C329" s="2">
        <v>0.0</v>
      </c>
      <c r="D329" s="8">
        <v>43973.0</v>
      </c>
      <c r="E329" s="3" t="s">
        <v>524</v>
      </c>
      <c r="F329" s="3" t="s">
        <v>843</v>
      </c>
      <c r="G329" s="3" t="s">
        <v>683</v>
      </c>
      <c r="H329" s="9">
        <v>43893.0</v>
      </c>
      <c r="I329" s="3" t="s">
        <v>35</v>
      </c>
      <c r="J329" s="3" t="s">
        <v>548</v>
      </c>
      <c r="K329" s="3" t="s">
        <v>844</v>
      </c>
      <c r="O329" s="7"/>
      <c r="P329" s="3" t="s">
        <v>844</v>
      </c>
      <c r="Q329" s="3" t="b">
        <v>0</v>
      </c>
      <c r="R329" s="3" t="b">
        <v>0</v>
      </c>
    </row>
    <row r="330">
      <c r="A330" s="1">
        <v>324.0</v>
      </c>
      <c r="B330" s="1">
        <v>0.0</v>
      </c>
      <c r="C330" s="2">
        <v>0.0</v>
      </c>
      <c r="D330" s="8">
        <v>43973.0</v>
      </c>
      <c r="E330" s="3" t="s">
        <v>524</v>
      </c>
      <c r="F330" s="3" t="s">
        <v>845</v>
      </c>
      <c r="G330" s="3" t="s">
        <v>683</v>
      </c>
      <c r="H330" s="9">
        <v>43893.0</v>
      </c>
      <c r="I330" s="3" t="s">
        <v>35</v>
      </c>
      <c r="J330" s="3" t="s">
        <v>548</v>
      </c>
      <c r="K330" s="3" t="s">
        <v>846</v>
      </c>
      <c r="O330" s="7"/>
      <c r="P330" s="3" t="s">
        <v>846</v>
      </c>
      <c r="Q330" s="3" t="b">
        <v>0</v>
      </c>
      <c r="R330" s="3" t="b">
        <v>0</v>
      </c>
    </row>
    <row r="331">
      <c r="A331" s="1">
        <v>325.0</v>
      </c>
      <c r="B331" s="1">
        <v>0.0</v>
      </c>
      <c r="C331" s="2">
        <v>0.0</v>
      </c>
      <c r="D331" s="8">
        <v>43973.0</v>
      </c>
      <c r="E331" s="3" t="s">
        <v>524</v>
      </c>
      <c r="F331" s="3" t="s">
        <v>847</v>
      </c>
      <c r="G331" s="3" t="s">
        <v>683</v>
      </c>
      <c r="H331" s="9">
        <v>43893.0</v>
      </c>
      <c r="I331" s="3" t="s">
        <v>35</v>
      </c>
      <c r="J331" s="3" t="s">
        <v>548</v>
      </c>
      <c r="K331" s="3" t="s">
        <v>848</v>
      </c>
      <c r="O331" s="7"/>
      <c r="P331" s="3" t="s">
        <v>848</v>
      </c>
      <c r="Q331" s="3" t="b">
        <v>0</v>
      </c>
      <c r="R331" s="3" t="b">
        <v>0</v>
      </c>
    </row>
    <row r="332">
      <c r="A332" s="1">
        <v>326.0</v>
      </c>
      <c r="B332" s="1">
        <v>0.0</v>
      </c>
      <c r="C332" s="2">
        <v>0.0</v>
      </c>
      <c r="D332" s="8">
        <v>43973.0</v>
      </c>
      <c r="E332" s="3" t="s">
        <v>524</v>
      </c>
      <c r="F332" s="3" t="s">
        <v>849</v>
      </c>
      <c r="G332" s="3" t="s">
        <v>683</v>
      </c>
      <c r="H332" s="9">
        <v>43893.0</v>
      </c>
      <c r="I332" s="3" t="s">
        <v>35</v>
      </c>
      <c r="J332" s="3" t="s">
        <v>548</v>
      </c>
      <c r="K332" s="3" t="s">
        <v>850</v>
      </c>
      <c r="O332" s="7"/>
      <c r="P332" s="3" t="s">
        <v>850</v>
      </c>
      <c r="Q332" s="3" t="b">
        <v>0</v>
      </c>
      <c r="R332" s="3" t="b">
        <v>0</v>
      </c>
    </row>
    <row r="333">
      <c r="A333" s="1">
        <v>327.0</v>
      </c>
      <c r="B333" s="1">
        <v>0.0</v>
      </c>
      <c r="C333" s="2">
        <v>0.0</v>
      </c>
      <c r="D333" s="8">
        <v>43973.0</v>
      </c>
      <c r="E333" s="3" t="s">
        <v>524</v>
      </c>
      <c r="F333" s="3" t="s">
        <v>851</v>
      </c>
      <c r="G333" s="3" t="s">
        <v>683</v>
      </c>
      <c r="H333" s="9">
        <v>43893.0</v>
      </c>
      <c r="I333" s="3" t="s">
        <v>35</v>
      </c>
      <c r="J333" s="3" t="s">
        <v>548</v>
      </c>
      <c r="K333" s="3" t="s">
        <v>852</v>
      </c>
      <c r="O333" s="7"/>
      <c r="P333" s="3" t="s">
        <v>852</v>
      </c>
      <c r="Q333" s="3" t="b">
        <v>0</v>
      </c>
      <c r="R333" s="3" t="b">
        <v>0</v>
      </c>
    </row>
    <row r="334">
      <c r="A334" s="1">
        <v>328.0</v>
      </c>
      <c r="B334" s="1">
        <v>0.0</v>
      </c>
      <c r="C334" s="2">
        <v>0.0</v>
      </c>
      <c r="D334" s="8">
        <v>43973.0</v>
      </c>
      <c r="E334" s="3" t="s">
        <v>524</v>
      </c>
      <c r="F334" s="3" t="s">
        <v>853</v>
      </c>
      <c r="G334" s="3" t="s">
        <v>683</v>
      </c>
      <c r="H334" s="9">
        <v>43893.0</v>
      </c>
      <c r="I334" s="3" t="s">
        <v>35</v>
      </c>
      <c r="J334" s="3" t="s">
        <v>548</v>
      </c>
      <c r="K334" s="3" t="s">
        <v>854</v>
      </c>
      <c r="O334" s="7"/>
      <c r="P334" s="3" t="s">
        <v>854</v>
      </c>
      <c r="Q334" s="3" t="b">
        <v>0</v>
      </c>
      <c r="R334" s="3" t="b">
        <v>0</v>
      </c>
    </row>
    <row r="335">
      <c r="A335" s="1">
        <v>329.0</v>
      </c>
      <c r="B335" s="1">
        <v>0.0</v>
      </c>
      <c r="C335" s="2">
        <v>0.0</v>
      </c>
      <c r="D335" s="8">
        <v>43973.0</v>
      </c>
      <c r="E335" s="3" t="s">
        <v>524</v>
      </c>
      <c r="F335" s="3" t="s">
        <v>855</v>
      </c>
      <c r="G335" s="3" t="s">
        <v>683</v>
      </c>
      <c r="H335" s="9">
        <v>43893.0</v>
      </c>
      <c r="I335" s="3" t="s">
        <v>35</v>
      </c>
      <c r="J335" s="3" t="s">
        <v>548</v>
      </c>
      <c r="K335" s="3" t="s">
        <v>856</v>
      </c>
      <c r="O335" s="7"/>
      <c r="P335" s="3" t="s">
        <v>856</v>
      </c>
      <c r="Q335" s="3" t="b">
        <v>0</v>
      </c>
      <c r="R335" s="3" t="b">
        <v>0</v>
      </c>
    </row>
    <row r="336">
      <c r="A336" s="1">
        <v>330.0</v>
      </c>
      <c r="B336" s="1">
        <v>0.0</v>
      </c>
      <c r="C336" s="2">
        <v>0.0</v>
      </c>
      <c r="D336" s="8">
        <v>43973.0</v>
      </c>
      <c r="E336" s="3" t="s">
        <v>524</v>
      </c>
      <c r="F336" s="3" t="s">
        <v>857</v>
      </c>
      <c r="G336" s="3" t="s">
        <v>683</v>
      </c>
      <c r="H336" s="9">
        <v>43893.0</v>
      </c>
      <c r="I336" s="3" t="s">
        <v>35</v>
      </c>
      <c r="J336" s="3" t="s">
        <v>548</v>
      </c>
      <c r="K336" s="3" t="s">
        <v>858</v>
      </c>
      <c r="O336" s="7"/>
      <c r="P336" s="3" t="s">
        <v>858</v>
      </c>
      <c r="Q336" s="3" t="b">
        <v>0</v>
      </c>
      <c r="R336" s="3" t="b">
        <v>0</v>
      </c>
    </row>
    <row r="337">
      <c r="A337" s="1">
        <v>331.0</v>
      </c>
      <c r="B337" s="1">
        <v>0.0</v>
      </c>
      <c r="C337" s="2">
        <v>0.0</v>
      </c>
      <c r="D337" s="8">
        <v>43973.0</v>
      </c>
      <c r="E337" s="3" t="s">
        <v>524</v>
      </c>
      <c r="F337" s="3" t="s">
        <v>859</v>
      </c>
      <c r="G337" s="3" t="s">
        <v>683</v>
      </c>
      <c r="H337" s="9">
        <v>43893.0</v>
      </c>
      <c r="I337" s="3" t="s">
        <v>35</v>
      </c>
      <c r="J337" s="3" t="s">
        <v>548</v>
      </c>
      <c r="K337" s="3" t="s">
        <v>860</v>
      </c>
      <c r="O337" s="7"/>
      <c r="P337" s="3" t="s">
        <v>860</v>
      </c>
      <c r="Q337" s="3" t="b">
        <v>0</v>
      </c>
      <c r="R337" s="3" t="b">
        <v>0</v>
      </c>
    </row>
    <row r="338">
      <c r="A338" s="1">
        <v>332.0</v>
      </c>
      <c r="B338" s="1">
        <v>0.0</v>
      </c>
      <c r="C338" s="2">
        <v>0.0</v>
      </c>
      <c r="D338" s="8">
        <v>43973.0</v>
      </c>
      <c r="E338" s="3" t="s">
        <v>524</v>
      </c>
      <c r="F338" s="3" t="s">
        <v>861</v>
      </c>
      <c r="G338" s="3" t="s">
        <v>683</v>
      </c>
      <c r="H338" s="9">
        <v>43893.0</v>
      </c>
      <c r="I338" s="3" t="s">
        <v>35</v>
      </c>
      <c r="J338" s="3" t="s">
        <v>548</v>
      </c>
      <c r="K338" s="3" t="s">
        <v>862</v>
      </c>
      <c r="O338" s="7"/>
      <c r="P338" s="3" t="s">
        <v>862</v>
      </c>
      <c r="Q338" s="3" t="b">
        <v>0</v>
      </c>
      <c r="R338" s="3" t="b">
        <v>0</v>
      </c>
    </row>
    <row r="339">
      <c r="A339" s="1">
        <v>333.0</v>
      </c>
      <c r="B339" s="1">
        <v>0.0</v>
      </c>
      <c r="C339" s="2">
        <v>0.0</v>
      </c>
      <c r="D339" s="8">
        <v>43973.0</v>
      </c>
      <c r="E339" s="3" t="s">
        <v>524</v>
      </c>
      <c r="F339" s="3" t="s">
        <v>863</v>
      </c>
      <c r="G339" s="3" t="s">
        <v>683</v>
      </c>
      <c r="H339" s="9">
        <v>43893.0</v>
      </c>
      <c r="I339" s="3" t="s">
        <v>35</v>
      </c>
      <c r="J339" s="3" t="s">
        <v>548</v>
      </c>
      <c r="K339" s="3" t="s">
        <v>864</v>
      </c>
      <c r="O339" s="7"/>
      <c r="P339" s="3" t="s">
        <v>864</v>
      </c>
      <c r="Q339" s="3" t="b">
        <v>0</v>
      </c>
      <c r="R339" s="3" t="b">
        <v>0</v>
      </c>
    </row>
    <row r="340">
      <c r="A340" s="1">
        <v>334.0</v>
      </c>
      <c r="B340" s="1">
        <v>0.0</v>
      </c>
      <c r="C340" s="2">
        <v>0.0</v>
      </c>
      <c r="D340" s="8">
        <v>43973.0</v>
      </c>
      <c r="E340" s="3" t="s">
        <v>524</v>
      </c>
      <c r="F340" s="3" t="s">
        <v>865</v>
      </c>
      <c r="G340" s="3" t="s">
        <v>683</v>
      </c>
      <c r="H340" s="9">
        <v>43893.0</v>
      </c>
      <c r="I340" s="3" t="s">
        <v>35</v>
      </c>
      <c r="J340" s="3" t="s">
        <v>548</v>
      </c>
      <c r="K340" s="3" t="s">
        <v>866</v>
      </c>
      <c r="O340" s="7"/>
      <c r="P340" s="3" t="s">
        <v>866</v>
      </c>
      <c r="Q340" s="3" t="b">
        <v>0</v>
      </c>
      <c r="R340" s="3" t="b">
        <v>0</v>
      </c>
    </row>
    <row r="341">
      <c r="A341" s="1">
        <v>335.0</v>
      </c>
      <c r="B341" s="1">
        <v>0.0</v>
      </c>
      <c r="C341" s="2">
        <v>0.0</v>
      </c>
      <c r="D341" s="8">
        <v>43973.0</v>
      </c>
      <c r="E341" s="3" t="s">
        <v>524</v>
      </c>
      <c r="F341" s="3" t="s">
        <v>867</v>
      </c>
      <c r="G341" s="3" t="s">
        <v>683</v>
      </c>
      <c r="H341" s="9">
        <v>43893.0</v>
      </c>
      <c r="I341" s="3" t="s">
        <v>35</v>
      </c>
      <c r="J341" s="3" t="s">
        <v>548</v>
      </c>
      <c r="K341" s="3" t="s">
        <v>868</v>
      </c>
      <c r="O341" s="7"/>
      <c r="P341" s="3" t="s">
        <v>868</v>
      </c>
      <c r="Q341" s="3" t="b">
        <v>0</v>
      </c>
      <c r="R341" s="3" t="b">
        <v>0</v>
      </c>
    </row>
    <row r="342">
      <c r="A342" s="1">
        <v>336.0</v>
      </c>
      <c r="B342" s="1">
        <v>0.0</v>
      </c>
      <c r="C342" s="2">
        <v>0.0</v>
      </c>
      <c r="D342" s="8">
        <v>43973.0</v>
      </c>
      <c r="E342" s="3" t="s">
        <v>524</v>
      </c>
      <c r="F342" s="3" t="s">
        <v>869</v>
      </c>
      <c r="G342" s="3" t="s">
        <v>683</v>
      </c>
      <c r="H342" s="9">
        <v>43893.0</v>
      </c>
      <c r="I342" s="3" t="s">
        <v>35</v>
      </c>
      <c r="J342" s="3" t="s">
        <v>548</v>
      </c>
      <c r="K342" s="3" t="s">
        <v>870</v>
      </c>
      <c r="O342" s="7"/>
      <c r="P342" s="3" t="s">
        <v>870</v>
      </c>
      <c r="Q342" s="3" t="b">
        <v>0</v>
      </c>
      <c r="R342" s="3" t="b">
        <v>0</v>
      </c>
    </row>
    <row r="343">
      <c r="A343" s="1">
        <v>337.0</v>
      </c>
      <c r="B343" s="1">
        <v>0.0</v>
      </c>
      <c r="C343" s="2">
        <v>0.0</v>
      </c>
      <c r="D343" s="8">
        <v>43973.0</v>
      </c>
      <c r="E343" s="3" t="s">
        <v>524</v>
      </c>
      <c r="F343" s="3" t="s">
        <v>871</v>
      </c>
      <c r="G343" s="3" t="s">
        <v>683</v>
      </c>
      <c r="H343" s="9">
        <v>43893.0</v>
      </c>
      <c r="I343" s="3" t="s">
        <v>35</v>
      </c>
      <c r="J343" s="3" t="s">
        <v>548</v>
      </c>
      <c r="K343" s="3" t="s">
        <v>872</v>
      </c>
      <c r="O343" s="7"/>
      <c r="P343" s="3" t="s">
        <v>872</v>
      </c>
      <c r="Q343" s="3" t="b">
        <v>0</v>
      </c>
      <c r="R343" s="3" t="b">
        <v>0</v>
      </c>
    </row>
    <row r="344">
      <c r="A344" s="1">
        <v>338.0</v>
      </c>
      <c r="B344" s="1">
        <v>0.0</v>
      </c>
      <c r="C344" s="2">
        <v>0.0</v>
      </c>
      <c r="D344" s="8">
        <v>43973.0</v>
      </c>
      <c r="E344" s="3" t="s">
        <v>524</v>
      </c>
      <c r="F344" s="3" t="s">
        <v>873</v>
      </c>
      <c r="G344" s="3" t="s">
        <v>683</v>
      </c>
      <c r="H344" s="9">
        <v>43893.0</v>
      </c>
      <c r="I344" s="3" t="s">
        <v>35</v>
      </c>
      <c r="J344" s="3" t="s">
        <v>548</v>
      </c>
      <c r="K344" s="3" t="s">
        <v>874</v>
      </c>
      <c r="O344" s="7"/>
      <c r="P344" s="3" t="s">
        <v>874</v>
      </c>
      <c r="Q344" s="3" t="b">
        <v>0</v>
      </c>
      <c r="R344" s="3" t="b">
        <v>0</v>
      </c>
    </row>
    <row r="345">
      <c r="A345" s="1">
        <v>339.0</v>
      </c>
      <c r="B345" s="1">
        <v>0.0</v>
      </c>
      <c r="C345" s="2">
        <v>0.0</v>
      </c>
      <c r="D345" s="8">
        <v>43973.0</v>
      </c>
      <c r="E345" s="3" t="s">
        <v>524</v>
      </c>
      <c r="F345" s="3" t="s">
        <v>875</v>
      </c>
      <c r="G345" s="3" t="s">
        <v>683</v>
      </c>
      <c r="H345" s="9">
        <v>43893.0</v>
      </c>
      <c r="I345" s="3" t="s">
        <v>35</v>
      </c>
      <c r="J345" s="3" t="s">
        <v>548</v>
      </c>
      <c r="K345" s="3" t="s">
        <v>876</v>
      </c>
      <c r="O345" s="7"/>
      <c r="P345" s="3" t="s">
        <v>876</v>
      </c>
      <c r="Q345" s="3" t="b">
        <v>0</v>
      </c>
      <c r="R345" s="3" t="b">
        <v>0</v>
      </c>
    </row>
    <row r="346">
      <c r="A346" s="1">
        <v>340.0</v>
      </c>
      <c r="B346" s="1">
        <v>0.0</v>
      </c>
      <c r="C346" s="2">
        <v>0.0</v>
      </c>
      <c r="D346" s="8">
        <v>43973.0</v>
      </c>
      <c r="E346" s="3" t="s">
        <v>524</v>
      </c>
      <c r="F346" s="3" t="s">
        <v>877</v>
      </c>
      <c r="G346" s="3" t="s">
        <v>683</v>
      </c>
      <c r="H346" s="9">
        <v>43893.0</v>
      </c>
      <c r="I346" s="3" t="s">
        <v>35</v>
      </c>
      <c r="J346" s="3" t="s">
        <v>548</v>
      </c>
      <c r="K346" s="3" t="s">
        <v>878</v>
      </c>
      <c r="O346" s="7"/>
      <c r="P346" s="3" t="s">
        <v>878</v>
      </c>
      <c r="Q346" s="3" t="b">
        <v>0</v>
      </c>
      <c r="R346" s="3" t="b">
        <v>0</v>
      </c>
    </row>
    <row r="347">
      <c r="A347" s="1">
        <v>341.0</v>
      </c>
      <c r="B347" s="1">
        <v>0.0</v>
      </c>
      <c r="C347" s="2">
        <v>0.0</v>
      </c>
      <c r="D347" s="8">
        <v>43973.0</v>
      </c>
      <c r="E347" s="3" t="s">
        <v>524</v>
      </c>
      <c r="F347" s="3" t="s">
        <v>879</v>
      </c>
      <c r="G347" s="3" t="s">
        <v>683</v>
      </c>
      <c r="H347" s="9">
        <v>43893.0</v>
      </c>
      <c r="I347" s="3" t="s">
        <v>35</v>
      </c>
      <c r="J347" s="3" t="s">
        <v>548</v>
      </c>
      <c r="K347" s="3" t="s">
        <v>880</v>
      </c>
      <c r="O347" s="7"/>
      <c r="P347" s="3" t="s">
        <v>880</v>
      </c>
      <c r="Q347" s="3" t="b">
        <v>0</v>
      </c>
      <c r="R347" s="3" t="b">
        <v>0</v>
      </c>
    </row>
    <row r="348">
      <c r="A348" s="1">
        <v>342.0</v>
      </c>
      <c r="B348" s="1">
        <v>0.0</v>
      </c>
      <c r="C348" s="2">
        <v>0.0</v>
      </c>
      <c r="D348" s="8">
        <v>43973.0</v>
      </c>
      <c r="E348" s="3" t="s">
        <v>524</v>
      </c>
      <c r="F348" s="3" t="s">
        <v>881</v>
      </c>
      <c r="G348" s="3" t="s">
        <v>683</v>
      </c>
      <c r="H348" s="9">
        <v>43893.0</v>
      </c>
      <c r="I348" s="3" t="s">
        <v>35</v>
      </c>
      <c r="J348" s="3" t="s">
        <v>548</v>
      </c>
      <c r="K348" s="3" t="s">
        <v>882</v>
      </c>
      <c r="O348" s="7"/>
      <c r="P348" s="3" t="s">
        <v>882</v>
      </c>
      <c r="Q348" s="3" t="b">
        <v>0</v>
      </c>
      <c r="R348" s="3" t="b">
        <v>0</v>
      </c>
    </row>
    <row r="349">
      <c r="A349" s="1">
        <v>343.0</v>
      </c>
      <c r="B349" s="1">
        <v>0.0</v>
      </c>
      <c r="C349" s="2">
        <v>0.0</v>
      </c>
      <c r="D349" s="8">
        <v>43973.0</v>
      </c>
      <c r="E349" s="3" t="s">
        <v>524</v>
      </c>
      <c r="F349" s="3" t="s">
        <v>883</v>
      </c>
      <c r="G349" s="3" t="s">
        <v>683</v>
      </c>
      <c r="H349" s="9">
        <v>43893.0</v>
      </c>
      <c r="I349" s="3" t="s">
        <v>35</v>
      </c>
      <c r="J349" s="3" t="s">
        <v>548</v>
      </c>
      <c r="K349" s="3" t="s">
        <v>884</v>
      </c>
      <c r="O349" s="7"/>
      <c r="P349" s="3" t="s">
        <v>884</v>
      </c>
      <c r="Q349" s="3" t="b">
        <v>0</v>
      </c>
      <c r="R349" s="3" t="b">
        <v>0</v>
      </c>
    </row>
    <row r="350">
      <c r="A350" s="1">
        <v>344.0</v>
      </c>
      <c r="B350" s="1">
        <v>0.0</v>
      </c>
      <c r="C350" s="2">
        <v>0.0</v>
      </c>
      <c r="D350" s="8">
        <v>43973.0</v>
      </c>
      <c r="E350" s="3" t="s">
        <v>524</v>
      </c>
      <c r="F350" s="3" t="s">
        <v>885</v>
      </c>
      <c r="G350" s="3" t="s">
        <v>683</v>
      </c>
      <c r="H350" s="9">
        <v>43893.0</v>
      </c>
      <c r="I350" s="3" t="s">
        <v>35</v>
      </c>
      <c r="J350" s="3" t="s">
        <v>548</v>
      </c>
      <c r="K350" s="3" t="s">
        <v>886</v>
      </c>
      <c r="O350" s="7"/>
      <c r="P350" s="3" t="s">
        <v>886</v>
      </c>
      <c r="Q350" s="3" t="b">
        <v>0</v>
      </c>
      <c r="R350" s="3" t="b">
        <v>0</v>
      </c>
    </row>
    <row r="351">
      <c r="A351" s="1">
        <v>345.0</v>
      </c>
      <c r="B351" s="1">
        <v>0.0</v>
      </c>
      <c r="C351" s="2">
        <v>0.0</v>
      </c>
      <c r="D351" s="8">
        <v>43973.0</v>
      </c>
      <c r="E351" s="3" t="s">
        <v>524</v>
      </c>
      <c r="F351" s="3" t="s">
        <v>887</v>
      </c>
      <c r="G351" s="3" t="s">
        <v>683</v>
      </c>
      <c r="H351" s="9">
        <v>43893.0</v>
      </c>
      <c r="I351" s="3" t="s">
        <v>35</v>
      </c>
      <c r="J351" s="3" t="s">
        <v>548</v>
      </c>
      <c r="K351" s="3" t="s">
        <v>888</v>
      </c>
      <c r="O351" s="7"/>
      <c r="P351" s="3" t="s">
        <v>888</v>
      </c>
      <c r="Q351" s="3" t="b">
        <v>0</v>
      </c>
      <c r="R351" s="3" t="b">
        <v>0</v>
      </c>
    </row>
    <row r="352">
      <c r="A352" s="1">
        <v>346.0</v>
      </c>
      <c r="B352" s="1">
        <v>0.0</v>
      </c>
      <c r="C352" s="2">
        <v>0.0</v>
      </c>
      <c r="D352" s="8">
        <v>43973.0</v>
      </c>
      <c r="E352" s="3" t="s">
        <v>524</v>
      </c>
      <c r="F352" s="3" t="s">
        <v>889</v>
      </c>
      <c r="G352" s="3" t="s">
        <v>683</v>
      </c>
      <c r="H352" s="9">
        <v>43893.0</v>
      </c>
      <c r="I352" s="3" t="s">
        <v>35</v>
      </c>
      <c r="J352" s="3" t="s">
        <v>548</v>
      </c>
      <c r="K352" s="3" t="s">
        <v>890</v>
      </c>
      <c r="O352" s="7"/>
      <c r="P352" s="3" t="s">
        <v>890</v>
      </c>
      <c r="Q352" s="3" t="b">
        <v>0</v>
      </c>
      <c r="R352" s="3" t="b">
        <v>0</v>
      </c>
    </row>
    <row r="353">
      <c r="A353" s="1">
        <v>347.0</v>
      </c>
      <c r="B353" s="1">
        <v>0.0</v>
      </c>
      <c r="C353" s="2">
        <v>0.0</v>
      </c>
      <c r="D353" s="8">
        <v>43973.0</v>
      </c>
      <c r="E353" s="3" t="s">
        <v>524</v>
      </c>
      <c r="F353" s="3" t="s">
        <v>891</v>
      </c>
      <c r="G353" s="3" t="s">
        <v>683</v>
      </c>
      <c r="H353" s="9">
        <v>43893.0</v>
      </c>
      <c r="I353" s="3" t="s">
        <v>35</v>
      </c>
      <c r="J353" s="3" t="s">
        <v>548</v>
      </c>
      <c r="K353" s="3" t="s">
        <v>892</v>
      </c>
      <c r="O353" s="7"/>
      <c r="P353" s="3" t="s">
        <v>892</v>
      </c>
      <c r="Q353" s="3" t="b">
        <v>0</v>
      </c>
      <c r="R353" s="3" t="b">
        <v>0</v>
      </c>
    </row>
    <row r="354">
      <c r="A354" s="1">
        <v>348.0</v>
      </c>
      <c r="B354" s="1">
        <v>0.0</v>
      </c>
      <c r="C354" s="2">
        <v>0.0</v>
      </c>
      <c r="D354" s="8">
        <v>43973.0</v>
      </c>
      <c r="E354" s="3" t="s">
        <v>524</v>
      </c>
      <c r="F354" s="3" t="s">
        <v>893</v>
      </c>
      <c r="G354" s="3" t="s">
        <v>683</v>
      </c>
      <c r="H354" s="9">
        <v>43893.0</v>
      </c>
      <c r="I354" s="3" t="s">
        <v>35</v>
      </c>
      <c r="J354" s="3" t="s">
        <v>548</v>
      </c>
      <c r="K354" s="3" t="s">
        <v>894</v>
      </c>
      <c r="O354" s="7"/>
      <c r="P354" s="3" t="s">
        <v>894</v>
      </c>
      <c r="Q354" s="3" t="b">
        <v>0</v>
      </c>
      <c r="R354" s="3" t="b">
        <v>0</v>
      </c>
    </row>
    <row r="355">
      <c r="A355" s="1">
        <v>365.0</v>
      </c>
      <c r="B355" s="1">
        <v>316.0</v>
      </c>
      <c r="C355" s="2">
        <v>0.0</v>
      </c>
      <c r="D355" s="8">
        <v>44005.91459074074</v>
      </c>
      <c r="E355" s="3" t="s">
        <v>524</v>
      </c>
      <c r="F355" s="3" t="s">
        <v>895</v>
      </c>
      <c r="G355" s="3" t="s">
        <v>829</v>
      </c>
      <c r="H355" s="9">
        <v>43893.0</v>
      </c>
      <c r="I355" s="3" t="s">
        <v>35</v>
      </c>
      <c r="J355" s="3" t="s">
        <v>548</v>
      </c>
      <c r="K355" s="3" t="s">
        <v>830</v>
      </c>
      <c r="L355" s="3" t="s">
        <v>896</v>
      </c>
      <c r="M355" s="3" t="s">
        <v>897</v>
      </c>
      <c r="O355" s="3" t="s">
        <v>898</v>
      </c>
      <c r="P355" s="3" t="s">
        <v>899</v>
      </c>
      <c r="Q355" s="3" t="b">
        <v>0</v>
      </c>
      <c r="R355" s="3" t="b">
        <v>0</v>
      </c>
    </row>
    <row r="356">
      <c r="A356" s="1">
        <v>366.0</v>
      </c>
      <c r="B356" s="1">
        <v>316.0</v>
      </c>
      <c r="C356" s="2">
        <v>0.0</v>
      </c>
      <c r="D356" s="8">
        <v>44005.91511400463</v>
      </c>
      <c r="E356" s="3" t="s">
        <v>524</v>
      </c>
      <c r="F356" s="3" t="s">
        <v>900</v>
      </c>
      <c r="G356" s="3" t="s">
        <v>829</v>
      </c>
      <c r="H356" s="9">
        <v>43893.0</v>
      </c>
      <c r="I356" s="3" t="s">
        <v>35</v>
      </c>
      <c r="J356" s="3" t="s">
        <v>548</v>
      </c>
      <c r="K356" s="3" t="s">
        <v>830</v>
      </c>
      <c r="L356" s="3" t="s">
        <v>896</v>
      </c>
      <c r="M356" s="3" t="s">
        <v>901</v>
      </c>
      <c r="O356" s="3" t="s">
        <v>898</v>
      </c>
      <c r="P356" s="3" t="s">
        <v>902</v>
      </c>
      <c r="Q356" s="3" t="b">
        <v>0</v>
      </c>
      <c r="R356" s="3" t="b">
        <v>0</v>
      </c>
    </row>
    <row r="357">
      <c r="A357" s="3">
        <v>371.0</v>
      </c>
      <c r="B357" s="3">
        <v>316.0</v>
      </c>
      <c r="C357" s="2">
        <v>0.0</v>
      </c>
      <c r="D357" s="8">
        <v>44025.9204874537</v>
      </c>
      <c r="E357" s="3" t="s">
        <v>524</v>
      </c>
      <c r="F357" s="3" t="s">
        <v>903</v>
      </c>
      <c r="G357" s="3" t="s">
        <v>829</v>
      </c>
      <c r="H357" s="9">
        <v>43893.0</v>
      </c>
      <c r="I357" s="3" t="s">
        <v>35</v>
      </c>
      <c r="J357" s="3" t="s">
        <v>548</v>
      </c>
      <c r="K357" s="3" t="s">
        <v>830</v>
      </c>
      <c r="L357" s="3" t="s">
        <v>904</v>
      </c>
      <c r="M357" s="3" t="s">
        <v>905</v>
      </c>
      <c r="N357" s="3" t="s">
        <v>906</v>
      </c>
      <c r="O357" s="3" t="s">
        <v>907</v>
      </c>
      <c r="P357" s="3" t="s">
        <v>908</v>
      </c>
      <c r="Q357" s="3" t="b">
        <v>0</v>
      </c>
      <c r="R357" s="3" t="b">
        <v>0</v>
      </c>
    </row>
    <row r="358">
      <c r="A358" s="3">
        <v>376.0</v>
      </c>
      <c r="B358" s="3">
        <v>316.0</v>
      </c>
      <c r="C358" s="2">
        <v>0.0</v>
      </c>
      <c r="D358" s="8">
        <v>44111.45062164352</v>
      </c>
      <c r="E358" s="3" t="s">
        <v>524</v>
      </c>
      <c r="F358" s="3" t="s">
        <v>909</v>
      </c>
      <c r="G358" s="3" t="s">
        <v>829</v>
      </c>
      <c r="H358" s="9">
        <v>43893.0</v>
      </c>
      <c r="I358" s="3" t="s">
        <v>35</v>
      </c>
      <c r="J358" s="3" t="s">
        <v>548</v>
      </c>
      <c r="L358" s="3" t="s">
        <v>910</v>
      </c>
      <c r="M358" s="3" t="s">
        <v>911</v>
      </c>
      <c r="N358" s="3" t="s">
        <v>912</v>
      </c>
      <c r="O358" s="3" t="s">
        <v>913</v>
      </c>
      <c r="P358" s="3" t="s">
        <v>914</v>
      </c>
      <c r="Q358" s="3" t="b">
        <v>0</v>
      </c>
      <c r="R358" s="3" t="b">
        <v>1</v>
      </c>
    </row>
    <row r="359">
      <c r="A359" s="3">
        <v>380.0</v>
      </c>
      <c r="B359" s="3">
        <v>316.0</v>
      </c>
      <c r="C359" s="2">
        <v>0.0</v>
      </c>
      <c r="D359" s="8">
        <v>44131.63812628472</v>
      </c>
      <c r="E359" s="3" t="s">
        <v>524</v>
      </c>
      <c r="F359" s="3" t="s">
        <v>915</v>
      </c>
      <c r="G359" s="3" t="s">
        <v>829</v>
      </c>
      <c r="H359" s="9">
        <v>43893.0</v>
      </c>
      <c r="I359" s="3" t="s">
        <v>35</v>
      </c>
      <c r="J359" s="3" t="s">
        <v>548</v>
      </c>
      <c r="L359" s="3" t="s">
        <v>916</v>
      </c>
      <c r="M359" s="3" t="s">
        <v>911</v>
      </c>
      <c r="N359" s="3" t="s">
        <v>912</v>
      </c>
      <c r="O359" s="3" t="s">
        <v>913</v>
      </c>
      <c r="P359" s="3" t="s">
        <v>917</v>
      </c>
      <c r="Q359" s="3" t="b">
        <v>0</v>
      </c>
      <c r="R359" s="3" t="b">
        <v>1</v>
      </c>
    </row>
    <row r="360">
      <c r="A360" s="1">
        <v>349.0</v>
      </c>
      <c r="B360" s="1">
        <v>0.0</v>
      </c>
      <c r="C360" s="2">
        <v>0.0</v>
      </c>
      <c r="D360" s="8">
        <v>43973.0</v>
      </c>
      <c r="E360" s="3" t="s">
        <v>524</v>
      </c>
      <c r="F360" s="3" t="s">
        <v>918</v>
      </c>
      <c r="G360" s="3" t="s">
        <v>683</v>
      </c>
      <c r="H360" s="9">
        <v>43901.0</v>
      </c>
      <c r="I360" s="3" t="s">
        <v>35</v>
      </c>
      <c r="J360" s="3" t="s">
        <v>548</v>
      </c>
      <c r="K360" s="3" t="s">
        <v>919</v>
      </c>
      <c r="O360" s="7"/>
      <c r="P360" s="3" t="s">
        <v>919</v>
      </c>
      <c r="Q360" s="3" t="b">
        <v>0</v>
      </c>
      <c r="R360" s="3" t="b">
        <v>0</v>
      </c>
    </row>
    <row r="361">
      <c r="A361" s="1">
        <v>350.0</v>
      </c>
      <c r="B361" s="1">
        <v>0.0</v>
      </c>
      <c r="C361" s="2">
        <v>0.0</v>
      </c>
      <c r="D361" s="8">
        <v>43973.0</v>
      </c>
      <c r="E361" s="3" t="s">
        <v>524</v>
      </c>
      <c r="F361" s="3" t="s">
        <v>920</v>
      </c>
      <c r="G361" s="3" t="s">
        <v>683</v>
      </c>
      <c r="H361" s="9">
        <v>43901.0</v>
      </c>
      <c r="I361" s="3" t="s">
        <v>35</v>
      </c>
      <c r="J361" s="3" t="s">
        <v>548</v>
      </c>
      <c r="K361" s="3" t="s">
        <v>921</v>
      </c>
      <c r="O361" s="7"/>
      <c r="P361" s="3" t="s">
        <v>921</v>
      </c>
      <c r="Q361" s="3" t="b">
        <v>0</v>
      </c>
      <c r="R361" s="3" t="b">
        <v>0</v>
      </c>
    </row>
    <row r="362">
      <c r="A362" s="1">
        <v>351.0</v>
      </c>
      <c r="B362" s="1">
        <v>0.0</v>
      </c>
      <c r="C362" s="2">
        <v>0.0</v>
      </c>
      <c r="D362" s="8">
        <v>43973.0</v>
      </c>
      <c r="E362" s="3" t="s">
        <v>524</v>
      </c>
      <c r="F362" s="3" t="s">
        <v>922</v>
      </c>
      <c r="G362" s="3" t="s">
        <v>683</v>
      </c>
      <c r="H362" s="9">
        <v>43901.0</v>
      </c>
      <c r="I362" s="3" t="s">
        <v>35</v>
      </c>
      <c r="J362" s="3" t="s">
        <v>548</v>
      </c>
      <c r="K362" s="3" t="s">
        <v>923</v>
      </c>
      <c r="O362" s="7"/>
      <c r="P362" s="3" t="s">
        <v>923</v>
      </c>
      <c r="Q362" s="3" t="b">
        <v>0</v>
      </c>
      <c r="R362" s="3" t="b">
        <v>1</v>
      </c>
    </row>
    <row r="363">
      <c r="A363" s="1">
        <v>352.0</v>
      </c>
      <c r="B363" s="1">
        <v>0.0</v>
      </c>
      <c r="C363" s="2">
        <v>0.0</v>
      </c>
      <c r="D363" s="8">
        <v>43973.0</v>
      </c>
      <c r="E363" s="3" t="s">
        <v>524</v>
      </c>
      <c r="F363" s="3" t="s">
        <v>924</v>
      </c>
      <c r="G363" s="3" t="s">
        <v>683</v>
      </c>
      <c r="H363" s="9">
        <v>43901.0</v>
      </c>
      <c r="I363" s="3" t="s">
        <v>35</v>
      </c>
      <c r="J363" s="3" t="s">
        <v>548</v>
      </c>
      <c r="K363" s="3" t="s">
        <v>925</v>
      </c>
      <c r="O363" s="7"/>
      <c r="P363" s="3" t="s">
        <v>925</v>
      </c>
      <c r="Q363" s="3" t="b">
        <v>0</v>
      </c>
      <c r="R363" s="3" t="b">
        <v>0</v>
      </c>
    </row>
    <row r="364">
      <c r="A364" s="1">
        <v>353.0</v>
      </c>
      <c r="B364" s="1">
        <v>0.0</v>
      </c>
      <c r="C364" s="2">
        <v>0.0</v>
      </c>
      <c r="D364" s="8">
        <v>43973.0</v>
      </c>
      <c r="E364" s="3" t="s">
        <v>524</v>
      </c>
      <c r="F364" s="3" t="s">
        <v>926</v>
      </c>
      <c r="G364" s="3" t="s">
        <v>683</v>
      </c>
      <c r="H364" s="9">
        <v>43901.0</v>
      </c>
      <c r="I364" s="3" t="s">
        <v>35</v>
      </c>
      <c r="J364" s="3" t="s">
        <v>548</v>
      </c>
      <c r="K364" s="3" t="s">
        <v>919</v>
      </c>
      <c r="O364" s="7"/>
      <c r="P364" s="3" t="s">
        <v>919</v>
      </c>
      <c r="Q364" s="3" t="b">
        <v>0</v>
      </c>
      <c r="R364" s="3" t="b">
        <v>0</v>
      </c>
    </row>
    <row r="365">
      <c r="A365" s="1">
        <v>354.0</v>
      </c>
      <c r="B365" s="1">
        <v>0.0</v>
      </c>
      <c r="C365" s="2">
        <v>0.0</v>
      </c>
      <c r="D365" s="8">
        <v>43973.0</v>
      </c>
      <c r="E365" s="3" t="s">
        <v>524</v>
      </c>
      <c r="F365" s="3" t="s">
        <v>927</v>
      </c>
      <c r="G365" s="3" t="s">
        <v>683</v>
      </c>
      <c r="H365" s="9">
        <v>43901.0</v>
      </c>
      <c r="I365" s="3" t="s">
        <v>35</v>
      </c>
      <c r="J365" s="3" t="s">
        <v>548</v>
      </c>
      <c r="K365" s="3" t="s">
        <v>928</v>
      </c>
      <c r="O365" s="7"/>
      <c r="P365" s="3" t="s">
        <v>928</v>
      </c>
      <c r="Q365" s="3" t="b">
        <v>0</v>
      </c>
      <c r="R365" s="3" t="b">
        <v>0</v>
      </c>
    </row>
    <row r="366">
      <c r="A366" s="1">
        <v>355.0</v>
      </c>
      <c r="B366" s="1">
        <v>0.0</v>
      </c>
      <c r="C366" s="2">
        <v>0.0</v>
      </c>
      <c r="D366" s="8">
        <v>43973.0</v>
      </c>
      <c r="E366" s="3" t="s">
        <v>524</v>
      </c>
      <c r="F366" s="3" t="s">
        <v>929</v>
      </c>
      <c r="G366" s="3" t="s">
        <v>683</v>
      </c>
      <c r="H366" s="9">
        <v>43901.0</v>
      </c>
      <c r="I366" s="3" t="s">
        <v>35</v>
      </c>
      <c r="J366" s="3" t="s">
        <v>548</v>
      </c>
      <c r="K366" s="3" t="s">
        <v>930</v>
      </c>
      <c r="O366" s="7"/>
      <c r="P366" s="3" t="s">
        <v>930</v>
      </c>
      <c r="Q366" s="3" t="b">
        <v>0</v>
      </c>
      <c r="R366" s="3" t="b">
        <v>0</v>
      </c>
    </row>
    <row r="367">
      <c r="A367" s="1">
        <v>356.0</v>
      </c>
      <c r="B367" s="1">
        <v>0.0</v>
      </c>
      <c r="C367" s="2">
        <v>0.0</v>
      </c>
      <c r="D367" s="8">
        <v>43973.0</v>
      </c>
      <c r="E367" s="3" t="s">
        <v>524</v>
      </c>
      <c r="F367" s="3" t="s">
        <v>931</v>
      </c>
      <c r="G367" s="3" t="s">
        <v>526</v>
      </c>
      <c r="H367" s="9">
        <v>43901.0</v>
      </c>
      <c r="I367" s="3" t="s">
        <v>35</v>
      </c>
      <c r="J367" s="7"/>
      <c r="K367" s="3" t="s">
        <v>932</v>
      </c>
      <c r="O367" s="7"/>
      <c r="P367" s="3" t="s">
        <v>932</v>
      </c>
      <c r="Q367" s="3" t="b">
        <v>0</v>
      </c>
      <c r="R367" s="3" t="b">
        <v>0</v>
      </c>
    </row>
    <row r="368">
      <c r="A368" s="1">
        <v>357.0</v>
      </c>
      <c r="B368" s="1">
        <v>0.0</v>
      </c>
      <c r="C368" s="2">
        <v>0.0</v>
      </c>
      <c r="D368" s="8">
        <v>43973.0</v>
      </c>
      <c r="E368" s="3" t="s">
        <v>524</v>
      </c>
      <c r="F368" s="3" t="s">
        <v>933</v>
      </c>
      <c r="G368" s="3" t="s">
        <v>683</v>
      </c>
      <c r="H368" s="9">
        <v>43901.0</v>
      </c>
      <c r="I368" s="3" t="s">
        <v>35</v>
      </c>
      <c r="J368" s="3" t="s">
        <v>548</v>
      </c>
      <c r="K368" s="3" t="s">
        <v>934</v>
      </c>
      <c r="O368" s="7"/>
      <c r="P368" s="3" t="s">
        <v>934</v>
      </c>
      <c r="Q368" s="3" t="b">
        <v>0</v>
      </c>
      <c r="R368" s="3" t="b">
        <v>0</v>
      </c>
    </row>
    <row r="369">
      <c r="A369" s="1">
        <v>358.0</v>
      </c>
      <c r="B369" s="1">
        <v>0.0</v>
      </c>
      <c r="C369" s="2">
        <v>0.0</v>
      </c>
      <c r="D369" s="8">
        <v>43973.0</v>
      </c>
      <c r="E369" s="3" t="s">
        <v>524</v>
      </c>
      <c r="F369" s="3" t="s">
        <v>935</v>
      </c>
      <c r="G369" s="3" t="s">
        <v>683</v>
      </c>
      <c r="H369" s="9">
        <v>43901.0</v>
      </c>
      <c r="I369" s="3" t="s">
        <v>35</v>
      </c>
      <c r="J369" s="3" t="s">
        <v>548</v>
      </c>
      <c r="K369" s="3" t="s">
        <v>936</v>
      </c>
      <c r="O369" s="7"/>
      <c r="P369" s="3" t="s">
        <v>936</v>
      </c>
      <c r="Q369" s="3" t="b">
        <v>0</v>
      </c>
      <c r="R369" s="3" t="b">
        <v>0</v>
      </c>
    </row>
    <row r="370">
      <c r="A370" s="1">
        <v>359.0</v>
      </c>
      <c r="B370" s="1">
        <v>0.0</v>
      </c>
      <c r="C370" s="2">
        <v>0.0</v>
      </c>
      <c r="D370" s="8">
        <v>43973.0</v>
      </c>
      <c r="E370" s="3" t="s">
        <v>524</v>
      </c>
      <c r="F370" s="3" t="s">
        <v>937</v>
      </c>
      <c r="G370" s="3" t="s">
        <v>683</v>
      </c>
      <c r="H370" s="9">
        <v>43901.0</v>
      </c>
      <c r="I370" s="3" t="s">
        <v>35</v>
      </c>
      <c r="J370" s="3" t="s">
        <v>548</v>
      </c>
      <c r="K370" s="3" t="s">
        <v>938</v>
      </c>
      <c r="O370" s="7"/>
      <c r="P370" s="3" t="s">
        <v>938</v>
      </c>
      <c r="Q370" s="3" t="b">
        <v>0</v>
      </c>
      <c r="R370" s="3" t="b">
        <v>0</v>
      </c>
    </row>
    <row r="371">
      <c r="A371" s="1">
        <v>360.0</v>
      </c>
      <c r="B371" s="1">
        <v>0.0</v>
      </c>
      <c r="C371" s="2">
        <v>0.0</v>
      </c>
      <c r="D371" s="8">
        <v>43973.0</v>
      </c>
      <c r="E371" s="3" t="s">
        <v>524</v>
      </c>
      <c r="F371" s="3" t="s">
        <v>939</v>
      </c>
      <c r="G371" s="3" t="s">
        <v>683</v>
      </c>
      <c r="H371" s="9">
        <v>43901.0</v>
      </c>
      <c r="I371" s="3" t="s">
        <v>35</v>
      </c>
      <c r="J371" s="3" t="s">
        <v>548</v>
      </c>
      <c r="K371" s="3" t="s">
        <v>940</v>
      </c>
      <c r="O371" s="7"/>
      <c r="P371" s="3" t="s">
        <v>940</v>
      </c>
      <c r="Q371" s="3" t="b">
        <v>0</v>
      </c>
      <c r="R371" s="3" t="b">
        <v>0</v>
      </c>
    </row>
    <row r="372">
      <c r="A372" s="1">
        <v>361.0</v>
      </c>
      <c r="B372" s="1">
        <v>0.0</v>
      </c>
      <c r="C372" s="2">
        <v>0.0</v>
      </c>
      <c r="D372" s="8">
        <v>43973.0</v>
      </c>
      <c r="E372" s="3" t="s">
        <v>524</v>
      </c>
      <c r="F372" s="3" t="s">
        <v>941</v>
      </c>
      <c r="G372" s="3" t="s">
        <v>683</v>
      </c>
      <c r="H372" s="9">
        <v>43901.0</v>
      </c>
      <c r="I372" s="3" t="s">
        <v>35</v>
      </c>
      <c r="J372" s="3" t="s">
        <v>548</v>
      </c>
      <c r="K372" s="3" t="s">
        <v>942</v>
      </c>
      <c r="O372" s="7"/>
      <c r="P372" s="3" t="s">
        <v>942</v>
      </c>
      <c r="Q372" s="3" t="b">
        <v>0</v>
      </c>
      <c r="R372" s="3" t="b">
        <v>0</v>
      </c>
    </row>
    <row r="373">
      <c r="A373" s="1">
        <v>362.0</v>
      </c>
      <c r="B373" s="1">
        <v>0.0</v>
      </c>
      <c r="C373" s="2">
        <v>0.0</v>
      </c>
      <c r="D373" s="8">
        <v>43973.0</v>
      </c>
      <c r="E373" s="3" t="s">
        <v>524</v>
      </c>
      <c r="F373" s="3" t="s">
        <v>943</v>
      </c>
      <c r="G373" s="3" t="s">
        <v>683</v>
      </c>
      <c r="H373" s="9">
        <v>43901.0</v>
      </c>
      <c r="I373" s="3" t="s">
        <v>35</v>
      </c>
      <c r="J373" s="3" t="s">
        <v>548</v>
      </c>
      <c r="K373" s="3" t="s">
        <v>944</v>
      </c>
      <c r="O373" s="7"/>
      <c r="P373" s="3" t="s">
        <v>944</v>
      </c>
      <c r="Q373" s="3" t="b">
        <v>0</v>
      </c>
      <c r="R373" s="3" t="b">
        <v>0</v>
      </c>
    </row>
    <row r="374">
      <c r="A374" s="1">
        <v>363.0</v>
      </c>
      <c r="B374" s="1">
        <v>0.0</v>
      </c>
      <c r="C374" s="2">
        <v>0.0</v>
      </c>
      <c r="D374" s="8">
        <v>43973.0</v>
      </c>
      <c r="E374" s="3" t="s">
        <v>524</v>
      </c>
      <c r="F374" s="3" t="s">
        <v>945</v>
      </c>
      <c r="G374" s="3" t="s">
        <v>683</v>
      </c>
      <c r="H374" s="9">
        <v>43901.0</v>
      </c>
      <c r="I374" s="3" t="s">
        <v>35</v>
      </c>
      <c r="J374" s="3" t="s">
        <v>548</v>
      </c>
      <c r="K374" s="3" t="s">
        <v>946</v>
      </c>
      <c r="O374" s="7"/>
      <c r="P374" s="3" t="s">
        <v>946</v>
      </c>
      <c r="Q374" s="3" t="b">
        <v>0</v>
      </c>
      <c r="R374" s="3" t="b">
        <v>0</v>
      </c>
    </row>
    <row r="375">
      <c r="A375" s="3">
        <v>375.0</v>
      </c>
      <c r="B375" s="3">
        <v>0.0</v>
      </c>
      <c r="C375" s="2">
        <v>0.0</v>
      </c>
      <c r="D375" s="8">
        <v>44090.923922118054</v>
      </c>
      <c r="E375" s="3" t="s">
        <v>524</v>
      </c>
      <c r="F375" s="3" t="s">
        <v>947</v>
      </c>
      <c r="G375" s="3" t="s">
        <v>763</v>
      </c>
      <c r="H375" s="9">
        <v>44048.0</v>
      </c>
      <c r="I375" s="3" t="s">
        <v>519</v>
      </c>
      <c r="J375" s="3" t="s">
        <v>45</v>
      </c>
      <c r="L375" s="3" t="s">
        <v>948</v>
      </c>
      <c r="M375" s="3" t="s">
        <v>949</v>
      </c>
      <c r="O375" s="3" t="s">
        <v>950</v>
      </c>
      <c r="P375" s="3" t="s">
        <v>951</v>
      </c>
      <c r="Q375" s="3" t="b">
        <v>0</v>
      </c>
      <c r="R375" s="3" t="b">
        <v>0</v>
      </c>
    </row>
    <row r="376">
      <c r="A376" s="3">
        <v>372.0</v>
      </c>
      <c r="B376" s="3">
        <v>0.0</v>
      </c>
      <c r="C376" s="2">
        <v>373.0</v>
      </c>
      <c r="D376" s="8">
        <v>44085.616830127314</v>
      </c>
      <c r="E376" s="3" t="s">
        <v>952</v>
      </c>
      <c r="F376" s="3" t="s">
        <v>953</v>
      </c>
      <c r="G376" s="3" t="s">
        <v>954</v>
      </c>
      <c r="H376" s="9">
        <v>44085.0</v>
      </c>
      <c r="I376" s="3" t="s">
        <v>35</v>
      </c>
      <c r="J376" s="3" t="s">
        <v>45</v>
      </c>
      <c r="L376" s="3" t="s">
        <v>955</v>
      </c>
      <c r="M376" s="3" t="s">
        <v>956</v>
      </c>
      <c r="N376" s="3" t="s">
        <v>957</v>
      </c>
      <c r="O376" s="3" t="s">
        <v>958</v>
      </c>
      <c r="P376" s="3" t="s">
        <v>959</v>
      </c>
      <c r="Q376" s="3" t="b">
        <v>0</v>
      </c>
      <c r="R376" s="3" t="b">
        <v>0</v>
      </c>
    </row>
    <row r="377">
      <c r="A377" s="3">
        <v>373.0</v>
      </c>
      <c r="B377" s="3">
        <v>372.0</v>
      </c>
      <c r="C377" s="2">
        <v>374.0</v>
      </c>
      <c r="D377" s="8">
        <v>44085.617609560184</v>
      </c>
      <c r="E377" s="3" t="s">
        <v>952</v>
      </c>
      <c r="F377" s="3" t="s">
        <v>960</v>
      </c>
      <c r="G377" s="3" t="s">
        <v>954</v>
      </c>
      <c r="H377" s="9">
        <v>44085.0</v>
      </c>
      <c r="I377" s="3" t="s">
        <v>35</v>
      </c>
      <c r="J377" s="3" t="s">
        <v>45</v>
      </c>
      <c r="L377" s="3" t="s">
        <v>961</v>
      </c>
      <c r="M377" s="3" t="s">
        <v>962</v>
      </c>
      <c r="N377" s="3" t="s">
        <v>957</v>
      </c>
      <c r="O377" s="3" t="s">
        <v>963</v>
      </c>
      <c r="P377" s="3" t="s">
        <v>964</v>
      </c>
      <c r="Q377" s="3" t="b">
        <v>0</v>
      </c>
      <c r="R377" s="3" t="b">
        <v>0</v>
      </c>
    </row>
    <row r="378">
      <c r="A378" s="3">
        <v>374.0</v>
      </c>
      <c r="B378" s="3">
        <v>373.0</v>
      </c>
      <c r="C378" s="2">
        <v>0.0</v>
      </c>
      <c r="D378" s="8">
        <v>44090.91681226852</v>
      </c>
      <c r="E378" s="3" t="s">
        <v>524</v>
      </c>
      <c r="F378" s="3" t="s">
        <v>965</v>
      </c>
      <c r="G378" s="3" t="s">
        <v>954</v>
      </c>
      <c r="H378" s="9">
        <v>44085.0</v>
      </c>
      <c r="I378" s="3" t="s">
        <v>35</v>
      </c>
      <c r="J378" s="3" t="s">
        <v>45</v>
      </c>
      <c r="L378" s="3" t="s">
        <v>966</v>
      </c>
      <c r="M378" s="3" t="s">
        <v>962</v>
      </c>
      <c r="N378" s="3" t="s">
        <v>957</v>
      </c>
      <c r="O378" s="3" t="s">
        <v>963</v>
      </c>
      <c r="P378" s="3" t="s">
        <v>967</v>
      </c>
      <c r="Q378" s="3" t="b">
        <v>0</v>
      </c>
      <c r="R378" s="3" t="b">
        <v>0</v>
      </c>
    </row>
    <row r="379">
      <c r="A379" s="3">
        <v>377.0</v>
      </c>
      <c r="B379" s="3">
        <v>0.0</v>
      </c>
      <c r="C379" s="2">
        <v>378.0</v>
      </c>
      <c r="D379" s="8">
        <v>44124.70145162037</v>
      </c>
      <c r="E379" s="3" t="s">
        <v>952</v>
      </c>
      <c r="F379" s="3" t="s">
        <v>968</v>
      </c>
      <c r="G379" s="3" t="s">
        <v>526</v>
      </c>
      <c r="H379" s="10">
        <v>44123.0</v>
      </c>
      <c r="I379" s="3" t="s">
        <v>35</v>
      </c>
      <c r="J379" s="3" t="s">
        <v>45</v>
      </c>
      <c r="L379" s="3" t="s">
        <v>969</v>
      </c>
      <c r="M379" s="3" t="s">
        <v>970</v>
      </c>
      <c r="N379" s="3" t="s">
        <v>971</v>
      </c>
      <c r="O379" s="3" t="s">
        <v>972</v>
      </c>
      <c r="P379" s="3" t="s">
        <v>973</v>
      </c>
      <c r="Q379" s="3" t="b">
        <v>0</v>
      </c>
      <c r="R379" s="3" t="b">
        <v>0</v>
      </c>
    </row>
    <row r="380">
      <c r="A380" s="3">
        <v>378.0</v>
      </c>
      <c r="B380" s="3">
        <v>377.0</v>
      </c>
      <c r="C380" s="2">
        <v>0.0</v>
      </c>
      <c r="D380" s="8">
        <v>44125.5379108912</v>
      </c>
      <c r="E380" s="3" t="s">
        <v>524</v>
      </c>
      <c r="F380" s="3" t="s">
        <v>974</v>
      </c>
      <c r="G380" s="3" t="s">
        <v>526</v>
      </c>
      <c r="H380" s="10">
        <v>44123.0</v>
      </c>
      <c r="I380" s="3" t="s">
        <v>35</v>
      </c>
      <c r="J380" s="3" t="s">
        <v>45</v>
      </c>
      <c r="L380" s="3" t="s">
        <v>969</v>
      </c>
      <c r="M380" s="3" t="s">
        <v>975</v>
      </c>
      <c r="N380" s="3" t="s">
        <v>971</v>
      </c>
      <c r="O380" s="3" t="s">
        <v>972</v>
      </c>
      <c r="P380" s="3" t="s">
        <v>976</v>
      </c>
      <c r="Q380" s="3" t="b">
        <v>0</v>
      </c>
      <c r="R380" s="3" t="b">
        <v>0</v>
      </c>
    </row>
    <row r="381">
      <c r="A381" s="3">
        <v>379.0</v>
      </c>
      <c r="B381" s="3">
        <v>0.0</v>
      </c>
      <c r="C381" s="2">
        <v>0.0</v>
      </c>
      <c r="D381" s="8">
        <v>44126.723231805554</v>
      </c>
      <c r="E381" s="3" t="s">
        <v>952</v>
      </c>
      <c r="F381" s="3" t="s">
        <v>977</v>
      </c>
      <c r="G381" s="3" t="s">
        <v>50</v>
      </c>
      <c r="H381" s="11">
        <v>44126.0</v>
      </c>
      <c r="I381" s="3" t="s">
        <v>978</v>
      </c>
      <c r="J381" s="3" t="s">
        <v>45</v>
      </c>
      <c r="L381" s="3" t="s">
        <v>979</v>
      </c>
      <c r="M381" s="3" t="s">
        <v>980</v>
      </c>
      <c r="O381" s="3" t="s">
        <v>981</v>
      </c>
      <c r="P381" s="3" t="s">
        <v>982</v>
      </c>
      <c r="Q381" s="3" t="b">
        <v>0</v>
      </c>
      <c r="R381" s="3" t="b">
        <v>0</v>
      </c>
    </row>
    <row r="382">
      <c r="A382" s="3">
        <v>381.0</v>
      </c>
      <c r="B382" s="3">
        <v>0.0</v>
      </c>
      <c r="C382" s="2" t="s">
        <v>983</v>
      </c>
      <c r="D382" s="8">
        <v>44173.60035222222</v>
      </c>
      <c r="E382" s="3" t="s">
        <v>524</v>
      </c>
      <c r="F382" s="3" t="s">
        <v>984</v>
      </c>
      <c r="G382" s="3" t="s">
        <v>985</v>
      </c>
      <c r="H382" s="10">
        <v>44152.0</v>
      </c>
      <c r="I382" s="3" t="s">
        <v>978</v>
      </c>
      <c r="J382" s="3" t="s">
        <v>45</v>
      </c>
      <c r="K382" s="3" t="s">
        <v>986</v>
      </c>
      <c r="O382" s="7"/>
      <c r="P382" s="3" t="s">
        <v>986</v>
      </c>
      <c r="Q382" s="3" t="b">
        <v>0</v>
      </c>
      <c r="R382" s="3" t="b">
        <v>0</v>
      </c>
    </row>
    <row r="383">
      <c r="A383" s="3">
        <v>382.0</v>
      </c>
      <c r="B383" s="3">
        <v>381.0</v>
      </c>
      <c r="C383" s="2">
        <v>388.0</v>
      </c>
      <c r="D383" s="8">
        <v>44173.60648164352</v>
      </c>
      <c r="E383" s="3" t="s">
        <v>524</v>
      </c>
      <c r="F383" s="3" t="s">
        <v>987</v>
      </c>
      <c r="G383" s="3" t="s">
        <v>985</v>
      </c>
      <c r="H383" s="10">
        <v>44152.0</v>
      </c>
      <c r="I383" s="3" t="s">
        <v>978</v>
      </c>
      <c r="J383" s="3" t="s">
        <v>45</v>
      </c>
      <c r="L383" s="3" t="s">
        <v>988</v>
      </c>
      <c r="M383" s="3" t="s">
        <v>989</v>
      </c>
      <c r="N383" s="3" t="s">
        <v>990</v>
      </c>
      <c r="O383" s="3" t="s">
        <v>991</v>
      </c>
      <c r="P383" s="3" t="s">
        <v>992</v>
      </c>
      <c r="Q383" s="3" t="b">
        <v>0</v>
      </c>
      <c r="R383" s="3" t="b">
        <v>0</v>
      </c>
    </row>
    <row r="384">
      <c r="A384" s="3">
        <v>383.0</v>
      </c>
      <c r="B384" s="3">
        <v>381.0</v>
      </c>
      <c r="C384" s="2">
        <v>0.0</v>
      </c>
      <c r="D384" s="8">
        <v>44173.60683695602</v>
      </c>
      <c r="E384" s="3" t="s">
        <v>524</v>
      </c>
      <c r="F384" s="3" t="s">
        <v>993</v>
      </c>
      <c r="G384" s="3" t="s">
        <v>985</v>
      </c>
      <c r="H384" s="10">
        <v>44152.0</v>
      </c>
      <c r="I384" s="3" t="s">
        <v>978</v>
      </c>
      <c r="J384" s="3" t="s">
        <v>45</v>
      </c>
      <c r="L384" s="3" t="s">
        <v>994</v>
      </c>
      <c r="M384" s="3" t="s">
        <v>989</v>
      </c>
      <c r="N384" s="3" t="s">
        <v>990</v>
      </c>
      <c r="O384" s="3" t="s">
        <v>991</v>
      </c>
      <c r="P384" s="3" t="s">
        <v>995</v>
      </c>
      <c r="Q384" s="3" t="b">
        <v>0</v>
      </c>
      <c r="R384" s="3" t="b">
        <v>0</v>
      </c>
    </row>
    <row r="385">
      <c r="A385" s="3">
        <v>384.0</v>
      </c>
      <c r="B385" s="3">
        <v>0.0</v>
      </c>
      <c r="C385" s="2">
        <v>0.0</v>
      </c>
      <c r="D385" s="8">
        <v>44173.675566817124</v>
      </c>
      <c r="E385" s="3" t="s">
        <v>524</v>
      </c>
      <c r="F385" s="3" t="s">
        <v>996</v>
      </c>
      <c r="G385" s="3" t="s">
        <v>985</v>
      </c>
      <c r="H385" s="9">
        <v>44173.0</v>
      </c>
      <c r="I385" s="3" t="s">
        <v>978</v>
      </c>
      <c r="J385" s="3" t="s">
        <v>22</v>
      </c>
      <c r="K385" s="3" t="s">
        <v>997</v>
      </c>
      <c r="O385" s="7"/>
      <c r="P385" s="3" t="s">
        <v>997</v>
      </c>
      <c r="Q385" s="3" t="b">
        <v>0</v>
      </c>
      <c r="R385" s="3" t="b">
        <v>0</v>
      </c>
    </row>
    <row r="386">
      <c r="A386" s="3">
        <v>385.0</v>
      </c>
      <c r="B386" s="3">
        <v>0.0</v>
      </c>
      <c r="C386" s="2">
        <v>0.0</v>
      </c>
      <c r="D386" s="8">
        <v>44238.41949122685</v>
      </c>
      <c r="E386" s="3" t="s">
        <v>524</v>
      </c>
      <c r="F386" s="3" t="s">
        <v>998</v>
      </c>
      <c r="G386" s="3" t="s">
        <v>999</v>
      </c>
      <c r="H386" s="9">
        <v>44238.0</v>
      </c>
      <c r="I386" s="3" t="s">
        <v>1000</v>
      </c>
      <c r="J386" s="3" t="s">
        <v>45</v>
      </c>
      <c r="K386" s="3" t="s">
        <v>1001</v>
      </c>
      <c r="L386" s="3" t="s">
        <v>1002</v>
      </c>
      <c r="M386" s="3" t="s">
        <v>1003</v>
      </c>
      <c r="N386" s="3" t="s">
        <v>971</v>
      </c>
      <c r="O386" s="3" t="s">
        <v>1004</v>
      </c>
      <c r="P386" s="3" t="s">
        <v>1005</v>
      </c>
      <c r="Q386" s="3" t="b">
        <v>0</v>
      </c>
      <c r="R386" s="3" t="b">
        <v>0</v>
      </c>
    </row>
    <row r="387">
      <c r="A387" s="3">
        <v>386.0</v>
      </c>
      <c r="B387" s="3">
        <v>0.0</v>
      </c>
      <c r="C387" s="2">
        <v>0.0</v>
      </c>
      <c r="D387" s="8">
        <v>44238.42680219907</v>
      </c>
      <c r="E387" s="3" t="s">
        <v>524</v>
      </c>
      <c r="F387" s="3" t="s">
        <v>1006</v>
      </c>
      <c r="G387" s="3" t="s">
        <v>999</v>
      </c>
      <c r="H387" s="9">
        <v>44238.0</v>
      </c>
      <c r="I387" s="3" t="s">
        <v>1000</v>
      </c>
      <c r="J387" s="3" t="s">
        <v>45</v>
      </c>
      <c r="K387" s="3" t="s">
        <v>1007</v>
      </c>
      <c r="O387" s="7"/>
      <c r="P387" s="3" t="s">
        <v>1007</v>
      </c>
      <c r="Q387" s="3" t="b">
        <v>0</v>
      </c>
      <c r="R387" s="3" t="b">
        <v>0</v>
      </c>
    </row>
    <row r="388">
      <c r="A388" s="3">
        <v>387.0</v>
      </c>
      <c r="B388" s="3">
        <v>0.0</v>
      </c>
      <c r="C388" s="2">
        <v>0.0</v>
      </c>
      <c r="D388" s="8">
        <v>44265.638898819445</v>
      </c>
      <c r="E388" s="3" t="s">
        <v>952</v>
      </c>
      <c r="F388" s="3" t="s">
        <v>1008</v>
      </c>
      <c r="G388" s="3" t="s">
        <v>1009</v>
      </c>
      <c r="H388" s="12">
        <v>44245.0</v>
      </c>
      <c r="I388" s="3" t="s">
        <v>547</v>
      </c>
      <c r="J388" s="3" t="s">
        <v>22</v>
      </c>
      <c r="K388" s="3" t="s">
        <v>1010</v>
      </c>
      <c r="O388" s="7"/>
      <c r="P388" s="3" t="s">
        <v>1010</v>
      </c>
      <c r="Q388" s="3" t="b">
        <v>0</v>
      </c>
      <c r="R388" s="3" t="b">
        <v>1</v>
      </c>
    </row>
    <row r="389">
      <c r="A389" s="3">
        <v>388.0</v>
      </c>
      <c r="B389" s="3">
        <v>382.0</v>
      </c>
      <c r="C389" s="2">
        <v>0.0</v>
      </c>
      <c r="D389" s="8">
        <v>44330.473546967594</v>
      </c>
      <c r="E389" s="3" t="s">
        <v>524</v>
      </c>
      <c r="F389" s="3" t="s">
        <v>1011</v>
      </c>
      <c r="G389" s="3" t="s">
        <v>985</v>
      </c>
      <c r="H389" s="10">
        <v>44152.0</v>
      </c>
      <c r="I389" s="3" t="s">
        <v>978</v>
      </c>
      <c r="J389" s="3" t="s">
        <v>45</v>
      </c>
      <c r="L389" s="3" t="s">
        <v>1012</v>
      </c>
      <c r="M389" s="3" t="s">
        <v>989</v>
      </c>
      <c r="N389" s="3" t="s">
        <v>1013</v>
      </c>
      <c r="O389" s="3" t="s">
        <v>1014</v>
      </c>
      <c r="P389" s="3" t="s">
        <v>1015</v>
      </c>
      <c r="Q389" s="3" t="b">
        <v>0</v>
      </c>
      <c r="R389" s="3" t="b">
        <v>0</v>
      </c>
    </row>
    <row r="390">
      <c r="A390" s="3">
        <v>389.0</v>
      </c>
      <c r="B390" s="3">
        <v>0.0</v>
      </c>
      <c r="C390" s="2">
        <v>0.0</v>
      </c>
      <c r="D390" s="8">
        <v>44357.44483090278</v>
      </c>
      <c r="E390" s="3" t="s">
        <v>524</v>
      </c>
      <c r="F390" s="3" t="s">
        <v>1016</v>
      </c>
      <c r="G390" s="3" t="s">
        <v>1017</v>
      </c>
      <c r="H390" s="9">
        <v>44348.0</v>
      </c>
      <c r="I390" s="3" t="s">
        <v>1018</v>
      </c>
      <c r="J390" s="3" t="s">
        <v>31</v>
      </c>
      <c r="K390" s="3" t="s">
        <v>1019</v>
      </c>
      <c r="O390" s="7"/>
      <c r="P390" s="3" t="s">
        <v>1019</v>
      </c>
      <c r="Q390" s="3" t="b">
        <v>0</v>
      </c>
      <c r="R390" s="3" t="b">
        <v>0</v>
      </c>
    </row>
    <row r="391">
      <c r="A391" s="3">
        <v>390.0</v>
      </c>
      <c r="B391" s="3">
        <v>0.0</v>
      </c>
      <c r="C391" s="2">
        <v>0.0</v>
      </c>
      <c r="D391" s="8">
        <v>44357.45821261574</v>
      </c>
      <c r="E391" s="3" t="s">
        <v>524</v>
      </c>
      <c r="F391" s="3" t="s">
        <v>1020</v>
      </c>
      <c r="G391" s="3" t="s">
        <v>1017</v>
      </c>
      <c r="H391" s="9">
        <v>44348.0</v>
      </c>
      <c r="I391" s="3" t="s">
        <v>1018</v>
      </c>
      <c r="J391" s="3" t="s">
        <v>31</v>
      </c>
      <c r="K391" s="3" t="s">
        <v>1021</v>
      </c>
      <c r="O391" s="7"/>
      <c r="P391" s="3" t="s">
        <v>1021</v>
      </c>
      <c r="Q391" s="3" t="b">
        <v>0</v>
      </c>
      <c r="R391" s="3" t="b">
        <v>0</v>
      </c>
    </row>
    <row r="392">
      <c r="A392" s="3">
        <v>391.0</v>
      </c>
      <c r="B392" s="3">
        <v>0.0</v>
      </c>
      <c r="C392" s="2">
        <v>0.0</v>
      </c>
      <c r="D392" s="8">
        <v>44357.65026275463</v>
      </c>
      <c r="E392" s="3" t="s">
        <v>524</v>
      </c>
      <c r="F392" s="3" t="s">
        <v>1022</v>
      </c>
      <c r="G392" s="3" t="s">
        <v>1017</v>
      </c>
      <c r="H392" s="9">
        <v>44348.0</v>
      </c>
      <c r="I392" s="3" t="s">
        <v>1018</v>
      </c>
      <c r="J392" s="3" t="s">
        <v>31</v>
      </c>
      <c r="K392" s="3" t="s">
        <v>1023</v>
      </c>
      <c r="O392" s="7"/>
      <c r="P392" s="3" t="s">
        <v>1023</v>
      </c>
      <c r="Q392" s="3" t="b">
        <v>0</v>
      </c>
      <c r="R392" s="3" t="b">
        <v>1</v>
      </c>
    </row>
    <row r="393">
      <c r="A393" s="3">
        <v>392.0</v>
      </c>
      <c r="B393" s="3">
        <v>0.0</v>
      </c>
      <c r="C393" s="2">
        <v>0.0</v>
      </c>
      <c r="D393" s="8">
        <v>44392.44681804398</v>
      </c>
      <c r="E393" s="3" t="s">
        <v>524</v>
      </c>
      <c r="F393" s="3" t="s">
        <v>1024</v>
      </c>
      <c r="G393" s="3" t="s">
        <v>1025</v>
      </c>
      <c r="H393" s="9">
        <v>44390.0</v>
      </c>
      <c r="I393" s="3" t="s">
        <v>1018</v>
      </c>
      <c r="J393" s="3" t="s">
        <v>45</v>
      </c>
      <c r="K393" s="3" t="s">
        <v>1026</v>
      </c>
      <c r="O393" s="7"/>
      <c r="P393" s="3" t="s">
        <v>1026</v>
      </c>
      <c r="Q393" s="3" t="b">
        <v>0</v>
      </c>
      <c r="R393" s="3" t="b">
        <v>0</v>
      </c>
    </row>
    <row r="394">
      <c r="A394" s="3">
        <v>393.0</v>
      </c>
      <c r="B394" s="3">
        <v>0.0</v>
      </c>
      <c r="C394" s="2">
        <v>0.0</v>
      </c>
      <c r="D394" s="8">
        <v>44412.61356846065</v>
      </c>
      <c r="E394" s="3" t="s">
        <v>524</v>
      </c>
      <c r="F394" s="3" t="s">
        <v>1027</v>
      </c>
      <c r="G394" s="3" t="s">
        <v>1028</v>
      </c>
      <c r="H394" s="9">
        <v>44411.0</v>
      </c>
      <c r="I394" s="3" t="s">
        <v>1029</v>
      </c>
      <c r="J394" s="3" t="s">
        <v>548</v>
      </c>
      <c r="K394" s="3" t="s">
        <v>1030</v>
      </c>
      <c r="O394" s="7"/>
      <c r="P394" s="3" t="s">
        <v>1030</v>
      </c>
      <c r="Q394" s="3" t="b">
        <v>0</v>
      </c>
      <c r="R394" s="3" t="b">
        <v>0</v>
      </c>
    </row>
    <row r="395">
      <c r="A395" s="3">
        <v>394.0</v>
      </c>
      <c r="B395" s="3">
        <v>0.0</v>
      </c>
      <c r="C395" s="2">
        <v>0.0</v>
      </c>
      <c r="D395" s="8">
        <v>44412.613850856476</v>
      </c>
      <c r="E395" s="3" t="s">
        <v>524</v>
      </c>
      <c r="F395" s="3" t="s">
        <v>1031</v>
      </c>
      <c r="G395" s="3" t="s">
        <v>1028</v>
      </c>
      <c r="H395" s="9">
        <v>44411.0</v>
      </c>
      <c r="I395" s="3" t="s">
        <v>1029</v>
      </c>
      <c r="J395" s="3" t="s">
        <v>548</v>
      </c>
      <c r="K395" s="3" t="s">
        <v>1032</v>
      </c>
      <c r="O395" s="7"/>
      <c r="P395" s="3" t="s">
        <v>1032</v>
      </c>
      <c r="Q395" s="3" t="b">
        <v>0</v>
      </c>
      <c r="R395" s="3" t="b">
        <v>0</v>
      </c>
    </row>
    <row r="396">
      <c r="A396" s="3">
        <v>395.0</v>
      </c>
      <c r="B396" s="3">
        <v>0.0</v>
      </c>
      <c r="C396" s="2">
        <v>0.0</v>
      </c>
      <c r="D396" s="8">
        <v>44412.61440910879</v>
      </c>
      <c r="E396" s="3" t="s">
        <v>524</v>
      </c>
      <c r="F396" s="3" t="s">
        <v>1033</v>
      </c>
      <c r="G396" s="3" t="s">
        <v>1028</v>
      </c>
      <c r="H396" s="9">
        <v>44411.0</v>
      </c>
      <c r="I396" s="3" t="s">
        <v>1029</v>
      </c>
      <c r="J396" s="3" t="s">
        <v>548</v>
      </c>
      <c r="K396" s="3" t="s">
        <v>1034</v>
      </c>
      <c r="O396" s="7"/>
      <c r="P396" s="3" t="s">
        <v>1034</v>
      </c>
      <c r="Q396" s="3" t="b">
        <v>0</v>
      </c>
      <c r="R396" s="3" t="b">
        <v>0</v>
      </c>
    </row>
    <row r="397">
      <c r="A397" s="3">
        <v>396.0</v>
      </c>
      <c r="B397" s="3">
        <v>0.0</v>
      </c>
      <c r="C397" s="2">
        <v>0.0</v>
      </c>
      <c r="D397" s="8">
        <v>44412.622096481486</v>
      </c>
      <c r="E397" s="3" t="s">
        <v>524</v>
      </c>
      <c r="F397" s="3" t="s">
        <v>1035</v>
      </c>
      <c r="G397" s="3" t="s">
        <v>1036</v>
      </c>
      <c r="H397" s="9">
        <v>44411.0</v>
      </c>
      <c r="I397" s="3" t="s">
        <v>1029</v>
      </c>
      <c r="J397" s="3" t="s">
        <v>548</v>
      </c>
      <c r="K397" s="3" t="s">
        <v>1037</v>
      </c>
      <c r="O397" s="7"/>
      <c r="P397" s="3" t="s">
        <v>1037</v>
      </c>
      <c r="Q397" s="3" t="b">
        <v>0</v>
      </c>
      <c r="R397" s="3" t="b">
        <v>0</v>
      </c>
    </row>
    <row r="398">
      <c r="A398" s="13"/>
      <c r="B398" s="13"/>
      <c r="C398" s="14"/>
      <c r="D398" s="15"/>
      <c r="E398" s="7"/>
      <c r="G398" s="3"/>
      <c r="H398" s="16"/>
      <c r="I398" s="7"/>
      <c r="J398" s="7"/>
      <c r="O398" s="7"/>
    </row>
    <row r="399">
      <c r="A399" s="13"/>
      <c r="B399" s="13"/>
      <c r="C399" s="14"/>
      <c r="D399" s="15"/>
      <c r="E399" s="7"/>
      <c r="G399" s="3"/>
      <c r="H399" s="16"/>
      <c r="I399" s="7"/>
      <c r="J399" s="7"/>
      <c r="O399" s="7"/>
    </row>
    <row r="400">
      <c r="A400" s="13"/>
      <c r="B400" s="13"/>
      <c r="C400" s="14"/>
      <c r="D400" s="15"/>
      <c r="E400" s="7"/>
      <c r="G400" s="3"/>
      <c r="H400" s="16"/>
      <c r="I400" s="7"/>
      <c r="J400" s="7"/>
      <c r="O400" s="7"/>
    </row>
    <row r="401">
      <c r="A401" s="13"/>
      <c r="B401" s="13"/>
      <c r="C401" s="14"/>
      <c r="D401" s="15"/>
      <c r="E401" s="7"/>
      <c r="G401" s="3"/>
      <c r="H401" s="16"/>
      <c r="I401" s="7"/>
      <c r="J401" s="7"/>
      <c r="O401" s="7"/>
    </row>
    <row r="402">
      <c r="A402" s="13"/>
      <c r="B402" s="13"/>
      <c r="C402" s="14"/>
      <c r="D402" s="15"/>
      <c r="E402" s="7"/>
      <c r="G402" s="3"/>
      <c r="H402" s="16"/>
      <c r="I402" s="7"/>
      <c r="J402" s="7"/>
      <c r="O402" s="7"/>
    </row>
    <row r="403">
      <c r="A403" s="13"/>
      <c r="B403" s="13"/>
      <c r="C403" s="14"/>
      <c r="D403" s="15"/>
      <c r="E403" s="7"/>
      <c r="G403" s="3"/>
      <c r="H403" s="16"/>
      <c r="I403" s="7"/>
      <c r="J403" s="7"/>
      <c r="O403" s="7"/>
    </row>
    <row r="404">
      <c r="A404" s="13"/>
      <c r="B404" s="13"/>
      <c r="C404" s="14"/>
      <c r="D404" s="15"/>
      <c r="E404" s="7"/>
      <c r="G404" s="3"/>
      <c r="H404" s="16"/>
      <c r="I404" s="7"/>
      <c r="J404" s="7"/>
      <c r="O404" s="7"/>
    </row>
    <row r="405">
      <c r="A405" s="13"/>
      <c r="B405" s="13"/>
      <c r="C405" s="14"/>
      <c r="D405" s="15"/>
      <c r="E405" s="7"/>
      <c r="G405" s="3"/>
      <c r="H405" s="16"/>
      <c r="I405" s="7"/>
      <c r="J405" s="7"/>
      <c r="O405" s="7"/>
    </row>
    <row r="406">
      <c r="A406" s="13"/>
      <c r="B406" s="13"/>
      <c r="C406" s="14"/>
      <c r="D406" s="15"/>
      <c r="E406" s="7"/>
      <c r="G406" s="3"/>
      <c r="H406" s="16"/>
      <c r="I406" s="7"/>
      <c r="J406" s="7"/>
      <c r="O406" s="7"/>
    </row>
    <row r="407">
      <c r="A407" s="13"/>
      <c r="B407" s="13"/>
      <c r="C407" s="14"/>
      <c r="D407" s="15"/>
      <c r="E407" s="7"/>
      <c r="G407" s="3"/>
      <c r="H407" s="16"/>
      <c r="I407" s="7"/>
      <c r="J407" s="7"/>
      <c r="O407" s="7"/>
    </row>
    <row r="408">
      <c r="A408" s="13"/>
      <c r="B408" s="13"/>
      <c r="C408" s="14"/>
      <c r="D408" s="15"/>
      <c r="E408" s="7"/>
      <c r="G408" s="3"/>
      <c r="H408" s="16"/>
      <c r="I408" s="7"/>
      <c r="J408" s="7"/>
      <c r="O408" s="7"/>
    </row>
    <row r="409">
      <c r="A409" s="13"/>
      <c r="B409" s="13"/>
      <c r="C409" s="14"/>
      <c r="D409" s="15"/>
      <c r="E409" s="7"/>
      <c r="G409" s="3"/>
      <c r="H409" s="16"/>
      <c r="I409" s="7"/>
      <c r="J409" s="7"/>
      <c r="O409" s="7"/>
    </row>
    <row r="410">
      <c r="A410" s="13"/>
      <c r="B410" s="13"/>
      <c r="C410" s="14"/>
      <c r="D410" s="15"/>
      <c r="E410" s="7"/>
      <c r="G410" s="3"/>
      <c r="H410" s="16"/>
      <c r="I410" s="7"/>
      <c r="J410" s="7"/>
      <c r="O410" s="7"/>
    </row>
    <row r="411">
      <c r="A411" s="13"/>
      <c r="B411" s="13"/>
      <c r="C411" s="14"/>
      <c r="D411" s="15"/>
      <c r="E411" s="7"/>
      <c r="G411" s="3"/>
      <c r="H411" s="16"/>
      <c r="I411" s="7"/>
      <c r="J411" s="7"/>
      <c r="O411" s="7"/>
    </row>
    <row r="412">
      <c r="A412" s="13"/>
      <c r="B412" s="13"/>
      <c r="C412" s="14"/>
      <c r="D412" s="15"/>
      <c r="E412" s="7"/>
      <c r="G412" s="3"/>
      <c r="H412" s="16"/>
      <c r="I412" s="7"/>
      <c r="J412" s="7"/>
      <c r="O412" s="7"/>
    </row>
    <row r="413">
      <c r="A413" s="13"/>
      <c r="B413" s="13"/>
      <c r="C413" s="14"/>
      <c r="D413" s="15"/>
      <c r="E413" s="7"/>
      <c r="G413" s="3"/>
      <c r="H413" s="16"/>
      <c r="I413" s="7"/>
      <c r="J413" s="7"/>
      <c r="O413" s="7"/>
    </row>
    <row r="414">
      <c r="A414" s="13"/>
      <c r="B414" s="13"/>
      <c r="C414" s="14"/>
      <c r="D414" s="15"/>
      <c r="E414" s="7"/>
      <c r="G414" s="3"/>
      <c r="H414" s="16"/>
      <c r="I414" s="7"/>
      <c r="J414" s="7"/>
      <c r="O414" s="7"/>
    </row>
    <row r="415">
      <c r="A415" s="13"/>
      <c r="B415" s="13"/>
      <c r="C415" s="14"/>
      <c r="D415" s="15"/>
      <c r="E415" s="7"/>
      <c r="G415" s="3"/>
      <c r="H415" s="16"/>
      <c r="I415" s="7"/>
      <c r="J415" s="7"/>
      <c r="O415" s="7"/>
    </row>
    <row r="416">
      <c r="A416" s="13"/>
      <c r="B416" s="13"/>
      <c r="C416" s="14"/>
      <c r="D416" s="15"/>
      <c r="E416" s="7"/>
      <c r="G416" s="3"/>
      <c r="H416" s="16"/>
      <c r="I416" s="7"/>
      <c r="J416" s="7"/>
      <c r="O416" s="7"/>
    </row>
    <row r="417">
      <c r="A417" s="13"/>
      <c r="B417" s="13"/>
      <c r="C417" s="14"/>
      <c r="D417" s="15"/>
      <c r="E417" s="7"/>
      <c r="G417" s="3"/>
      <c r="H417" s="16"/>
      <c r="I417" s="7"/>
      <c r="J417" s="7"/>
      <c r="O417" s="7"/>
    </row>
    <row r="418">
      <c r="A418" s="13"/>
      <c r="B418" s="13"/>
      <c r="C418" s="14"/>
      <c r="D418" s="15"/>
      <c r="E418" s="7"/>
      <c r="G418" s="3"/>
      <c r="H418" s="16"/>
      <c r="I418" s="7"/>
      <c r="J418" s="7"/>
      <c r="O418" s="7"/>
    </row>
    <row r="419">
      <c r="A419" s="13"/>
      <c r="B419" s="13"/>
      <c r="C419" s="14"/>
      <c r="D419" s="15"/>
      <c r="E419" s="7"/>
      <c r="G419" s="3"/>
      <c r="H419" s="16"/>
      <c r="I419" s="7"/>
      <c r="J419" s="7"/>
      <c r="O419" s="7"/>
    </row>
    <row r="420">
      <c r="A420" s="13"/>
      <c r="B420" s="13"/>
      <c r="C420" s="14"/>
      <c r="D420" s="15"/>
      <c r="E420" s="7"/>
      <c r="G420" s="3"/>
      <c r="H420" s="16"/>
      <c r="I420" s="7"/>
      <c r="J420" s="7"/>
      <c r="O420" s="7"/>
    </row>
    <row r="421">
      <c r="A421" s="13"/>
      <c r="B421" s="13"/>
      <c r="C421" s="14"/>
      <c r="D421" s="15"/>
      <c r="E421" s="7"/>
      <c r="G421" s="3"/>
      <c r="H421" s="16"/>
      <c r="I421" s="7"/>
      <c r="J421" s="7"/>
      <c r="O421" s="7"/>
    </row>
    <row r="422">
      <c r="A422" s="13"/>
      <c r="B422" s="13"/>
      <c r="C422" s="14"/>
      <c r="D422" s="15"/>
      <c r="E422" s="7"/>
      <c r="G422" s="3"/>
      <c r="H422" s="16"/>
      <c r="I422" s="7"/>
      <c r="J422" s="7"/>
      <c r="O422" s="7"/>
    </row>
    <row r="423">
      <c r="A423" s="13"/>
      <c r="B423" s="13"/>
      <c r="C423" s="14"/>
      <c r="D423" s="15"/>
      <c r="E423" s="7"/>
      <c r="G423" s="3"/>
      <c r="H423" s="16"/>
      <c r="I423" s="7"/>
      <c r="J423" s="7"/>
      <c r="O423" s="7"/>
    </row>
    <row r="424">
      <c r="A424" s="13"/>
      <c r="B424" s="13"/>
      <c r="C424" s="14"/>
      <c r="D424" s="15"/>
      <c r="E424" s="7"/>
      <c r="G424" s="3"/>
      <c r="H424" s="16"/>
      <c r="I424" s="7"/>
      <c r="J424" s="7"/>
      <c r="O424" s="7"/>
    </row>
    <row r="425">
      <c r="A425" s="13"/>
      <c r="B425" s="13"/>
      <c r="C425" s="14"/>
      <c r="D425" s="15"/>
      <c r="E425" s="7"/>
      <c r="G425" s="3"/>
      <c r="H425" s="16"/>
      <c r="I425" s="7"/>
      <c r="J425" s="7"/>
      <c r="O425" s="7"/>
    </row>
    <row r="426">
      <c r="A426" s="13"/>
      <c r="B426" s="13"/>
      <c r="C426" s="14"/>
      <c r="D426" s="15"/>
      <c r="E426" s="7"/>
      <c r="G426" s="3"/>
      <c r="H426" s="16"/>
      <c r="I426" s="7"/>
      <c r="J426" s="7"/>
      <c r="O426" s="7"/>
    </row>
    <row r="427">
      <c r="A427" s="13"/>
      <c r="B427" s="13"/>
      <c r="C427" s="14"/>
      <c r="D427" s="15"/>
      <c r="E427" s="7"/>
      <c r="G427" s="3"/>
      <c r="H427" s="16"/>
      <c r="I427" s="7"/>
      <c r="J427" s="7"/>
      <c r="O427" s="7"/>
    </row>
    <row r="428">
      <c r="A428" s="13"/>
      <c r="B428" s="13"/>
      <c r="C428" s="14"/>
      <c r="D428" s="15"/>
      <c r="E428" s="7"/>
      <c r="G428" s="3"/>
      <c r="H428" s="16"/>
      <c r="I428" s="7"/>
      <c r="J428" s="7"/>
      <c r="O428" s="7"/>
    </row>
    <row r="429">
      <c r="A429" s="13"/>
      <c r="B429" s="13"/>
      <c r="C429" s="14"/>
      <c r="D429" s="15"/>
      <c r="E429" s="7"/>
      <c r="G429" s="3"/>
      <c r="H429" s="16"/>
      <c r="I429" s="7"/>
      <c r="J429" s="7"/>
      <c r="O429" s="7"/>
    </row>
    <row r="430">
      <c r="A430" s="13"/>
      <c r="B430" s="13"/>
      <c r="C430" s="14"/>
      <c r="D430" s="15"/>
      <c r="E430" s="7"/>
      <c r="G430" s="3"/>
      <c r="H430" s="16"/>
      <c r="I430" s="7"/>
      <c r="J430" s="7"/>
      <c r="O430" s="7"/>
    </row>
    <row r="431">
      <c r="A431" s="13"/>
      <c r="B431" s="13"/>
      <c r="C431" s="14"/>
      <c r="D431" s="15"/>
      <c r="E431" s="7"/>
      <c r="G431" s="3"/>
      <c r="H431" s="16"/>
      <c r="I431" s="7"/>
      <c r="J431" s="7"/>
      <c r="O431" s="7"/>
    </row>
    <row r="432">
      <c r="A432" s="13"/>
      <c r="B432" s="13"/>
      <c r="C432" s="14"/>
      <c r="D432" s="15"/>
      <c r="E432" s="7"/>
      <c r="G432" s="3"/>
      <c r="H432" s="16"/>
      <c r="I432" s="7"/>
      <c r="J432" s="7"/>
      <c r="O432" s="7"/>
    </row>
    <row r="433">
      <c r="A433" s="13"/>
      <c r="B433" s="13"/>
      <c r="C433" s="14"/>
      <c r="D433" s="15"/>
      <c r="E433" s="7"/>
      <c r="G433" s="3"/>
      <c r="H433" s="16"/>
      <c r="I433" s="7"/>
      <c r="J433" s="7"/>
      <c r="O433" s="7"/>
    </row>
    <row r="434">
      <c r="A434" s="13"/>
      <c r="B434" s="13"/>
      <c r="C434" s="14"/>
      <c r="D434" s="15"/>
      <c r="E434" s="7"/>
      <c r="G434" s="3"/>
      <c r="H434" s="16"/>
      <c r="I434" s="7"/>
      <c r="J434" s="7"/>
      <c r="O434" s="7"/>
    </row>
    <row r="435">
      <c r="A435" s="13"/>
      <c r="B435" s="13"/>
      <c r="C435" s="14"/>
      <c r="D435" s="15"/>
      <c r="E435" s="7"/>
      <c r="G435" s="3"/>
      <c r="H435" s="16"/>
      <c r="I435" s="7"/>
      <c r="J435" s="7"/>
      <c r="O435" s="7"/>
    </row>
    <row r="436">
      <c r="A436" s="13"/>
      <c r="B436" s="13"/>
      <c r="C436" s="14"/>
      <c r="D436" s="15"/>
      <c r="E436" s="7"/>
      <c r="G436" s="3"/>
      <c r="H436" s="16"/>
      <c r="I436" s="7"/>
      <c r="J436" s="7"/>
      <c r="O436" s="7"/>
    </row>
    <row r="437">
      <c r="A437" s="13"/>
      <c r="B437" s="13"/>
      <c r="C437" s="14"/>
      <c r="D437" s="15"/>
      <c r="E437" s="7"/>
      <c r="G437" s="3"/>
      <c r="H437" s="16"/>
      <c r="I437" s="7"/>
      <c r="J437" s="7"/>
      <c r="O437" s="7"/>
    </row>
    <row r="438">
      <c r="A438" s="13"/>
      <c r="B438" s="13"/>
      <c r="C438" s="14"/>
      <c r="D438" s="15"/>
      <c r="E438" s="7"/>
      <c r="G438" s="3"/>
      <c r="H438" s="16"/>
      <c r="I438" s="7"/>
      <c r="J438" s="7"/>
      <c r="O438" s="7"/>
    </row>
    <row r="439">
      <c r="A439" s="13"/>
      <c r="B439" s="13"/>
      <c r="C439" s="14"/>
      <c r="D439" s="15"/>
      <c r="E439" s="7"/>
      <c r="G439" s="3"/>
      <c r="H439" s="16"/>
      <c r="I439" s="7"/>
      <c r="J439" s="7"/>
      <c r="O439" s="7"/>
    </row>
    <row r="440">
      <c r="A440" s="13"/>
      <c r="B440" s="13"/>
      <c r="C440" s="14"/>
      <c r="D440" s="15"/>
      <c r="E440" s="7"/>
      <c r="G440" s="3"/>
      <c r="H440" s="16"/>
      <c r="I440" s="7"/>
      <c r="J440" s="7"/>
      <c r="O440" s="7"/>
    </row>
    <row r="441">
      <c r="A441" s="13"/>
      <c r="B441" s="13"/>
      <c r="C441" s="14"/>
      <c r="D441" s="15"/>
      <c r="E441" s="7"/>
      <c r="G441" s="3"/>
      <c r="H441" s="16"/>
      <c r="I441" s="7"/>
      <c r="J441" s="7"/>
      <c r="O441" s="7"/>
    </row>
    <row r="442">
      <c r="A442" s="13"/>
      <c r="B442" s="13"/>
      <c r="C442" s="14"/>
      <c r="D442" s="15"/>
      <c r="E442" s="7"/>
      <c r="G442" s="3"/>
      <c r="H442" s="16"/>
      <c r="I442" s="7"/>
      <c r="J442" s="7"/>
      <c r="O442" s="7"/>
    </row>
    <row r="443">
      <c r="A443" s="13"/>
      <c r="B443" s="13"/>
      <c r="C443" s="14"/>
      <c r="D443" s="15"/>
      <c r="E443" s="7"/>
      <c r="G443" s="3"/>
      <c r="H443" s="16"/>
      <c r="I443" s="7"/>
      <c r="J443" s="7"/>
      <c r="O443" s="7"/>
    </row>
    <row r="444">
      <c r="A444" s="13"/>
      <c r="B444" s="13"/>
      <c r="C444" s="14"/>
      <c r="D444" s="15"/>
      <c r="E444" s="7"/>
      <c r="G444" s="3"/>
      <c r="H444" s="16"/>
      <c r="I444" s="7"/>
      <c r="J444" s="7"/>
      <c r="O444" s="7"/>
    </row>
    <row r="445">
      <c r="A445" s="13"/>
      <c r="B445" s="13"/>
      <c r="C445" s="14"/>
      <c r="D445" s="15"/>
      <c r="E445" s="7"/>
      <c r="G445" s="3"/>
      <c r="H445" s="16"/>
      <c r="I445" s="7"/>
      <c r="J445" s="7"/>
      <c r="O445" s="7"/>
    </row>
    <row r="446">
      <c r="A446" s="13"/>
      <c r="B446" s="13"/>
      <c r="C446" s="14"/>
      <c r="D446" s="15"/>
      <c r="E446" s="7"/>
      <c r="G446" s="3"/>
      <c r="H446" s="16"/>
      <c r="I446" s="7"/>
      <c r="J446" s="7"/>
      <c r="O446" s="7"/>
    </row>
    <row r="447">
      <c r="A447" s="13"/>
      <c r="B447" s="13"/>
      <c r="C447" s="14"/>
      <c r="D447" s="15"/>
      <c r="E447" s="7"/>
      <c r="G447" s="3"/>
      <c r="H447" s="16"/>
      <c r="I447" s="7"/>
      <c r="J447" s="7"/>
      <c r="O447" s="7"/>
    </row>
    <row r="448">
      <c r="A448" s="13"/>
      <c r="B448" s="13"/>
      <c r="C448" s="14"/>
      <c r="D448" s="15"/>
      <c r="E448" s="7"/>
      <c r="G448" s="3"/>
      <c r="H448" s="16"/>
      <c r="I448" s="7"/>
      <c r="J448" s="7"/>
      <c r="O448" s="7"/>
    </row>
    <row r="449">
      <c r="A449" s="13"/>
      <c r="B449" s="13"/>
      <c r="C449" s="14"/>
      <c r="D449" s="15"/>
      <c r="E449" s="7"/>
      <c r="G449" s="3"/>
      <c r="H449" s="16"/>
      <c r="I449" s="7"/>
      <c r="J449" s="7"/>
      <c r="O449" s="7"/>
    </row>
    <row r="450">
      <c r="A450" s="13"/>
      <c r="B450" s="13"/>
      <c r="C450" s="14"/>
      <c r="D450" s="15"/>
      <c r="E450" s="7"/>
      <c r="G450" s="3"/>
      <c r="H450" s="16"/>
      <c r="I450" s="7"/>
      <c r="J450" s="7"/>
      <c r="O450" s="7"/>
    </row>
    <row r="451">
      <c r="A451" s="13"/>
      <c r="B451" s="13"/>
      <c r="C451" s="14"/>
      <c r="D451" s="15"/>
      <c r="E451" s="7"/>
      <c r="G451" s="3"/>
      <c r="H451" s="16"/>
      <c r="I451" s="7"/>
      <c r="J451" s="7"/>
      <c r="O451" s="7"/>
    </row>
    <row r="452">
      <c r="A452" s="13"/>
      <c r="B452" s="13"/>
      <c r="C452" s="14"/>
      <c r="D452" s="15"/>
      <c r="E452" s="7"/>
      <c r="G452" s="3"/>
      <c r="H452" s="16"/>
      <c r="I452" s="7"/>
      <c r="J452" s="7"/>
      <c r="O452" s="7"/>
    </row>
    <row r="453">
      <c r="A453" s="13"/>
      <c r="B453" s="13"/>
      <c r="C453" s="14"/>
      <c r="D453" s="15"/>
      <c r="E453" s="7"/>
      <c r="G453" s="3"/>
      <c r="H453" s="16"/>
      <c r="I453" s="7"/>
      <c r="J453" s="7"/>
      <c r="O453" s="7"/>
    </row>
    <row r="454">
      <c r="A454" s="13"/>
      <c r="B454" s="13"/>
      <c r="C454" s="14"/>
      <c r="D454" s="15"/>
      <c r="E454" s="7"/>
      <c r="G454" s="3"/>
      <c r="H454" s="16"/>
      <c r="I454" s="7"/>
      <c r="J454" s="7"/>
      <c r="O454" s="7"/>
    </row>
    <row r="455">
      <c r="A455" s="13"/>
      <c r="B455" s="13"/>
      <c r="C455" s="14"/>
      <c r="D455" s="15"/>
      <c r="E455" s="7"/>
      <c r="G455" s="3"/>
      <c r="H455" s="16"/>
      <c r="I455" s="7"/>
      <c r="J455" s="7"/>
      <c r="O455" s="7"/>
    </row>
    <row r="456">
      <c r="A456" s="13"/>
      <c r="B456" s="13"/>
      <c r="C456" s="14"/>
      <c r="D456" s="15"/>
      <c r="E456" s="7"/>
      <c r="G456" s="3"/>
      <c r="H456" s="16"/>
      <c r="I456" s="7"/>
      <c r="J456" s="7"/>
      <c r="O456" s="7"/>
    </row>
    <row r="457">
      <c r="A457" s="13"/>
      <c r="B457" s="13"/>
      <c r="C457" s="14"/>
      <c r="D457" s="15"/>
      <c r="E457" s="7"/>
      <c r="G457" s="3"/>
      <c r="H457" s="16"/>
      <c r="I457" s="7"/>
      <c r="J457" s="7"/>
      <c r="O457" s="7"/>
    </row>
    <row r="458">
      <c r="A458" s="13"/>
      <c r="B458" s="13"/>
      <c r="C458" s="14"/>
      <c r="D458" s="15"/>
      <c r="E458" s="7"/>
      <c r="G458" s="3"/>
      <c r="H458" s="16"/>
      <c r="I458" s="7"/>
      <c r="J458" s="7"/>
      <c r="O458" s="7"/>
    </row>
    <row r="459">
      <c r="A459" s="13"/>
      <c r="B459" s="13"/>
      <c r="C459" s="14"/>
      <c r="D459" s="15"/>
      <c r="E459" s="7"/>
      <c r="G459" s="3"/>
      <c r="H459" s="16"/>
      <c r="I459" s="7"/>
      <c r="J459" s="7"/>
      <c r="O459" s="7"/>
    </row>
    <row r="460">
      <c r="A460" s="13"/>
      <c r="B460" s="13"/>
      <c r="C460" s="14"/>
      <c r="D460" s="15"/>
      <c r="E460" s="7"/>
      <c r="G460" s="3"/>
      <c r="H460" s="16"/>
      <c r="I460" s="7"/>
      <c r="J460" s="7"/>
      <c r="O460" s="7"/>
    </row>
    <row r="461">
      <c r="A461" s="13"/>
      <c r="B461" s="13"/>
      <c r="C461" s="14"/>
      <c r="D461" s="15"/>
      <c r="E461" s="7"/>
      <c r="G461" s="3"/>
      <c r="H461" s="16"/>
      <c r="I461" s="7"/>
      <c r="J461" s="7"/>
      <c r="O461" s="7"/>
    </row>
    <row r="462">
      <c r="A462" s="13"/>
      <c r="B462" s="13"/>
      <c r="C462" s="14"/>
      <c r="D462" s="15"/>
      <c r="E462" s="7"/>
      <c r="G462" s="3"/>
      <c r="H462" s="16"/>
      <c r="I462" s="7"/>
      <c r="J462" s="7"/>
      <c r="O462" s="7"/>
    </row>
    <row r="463">
      <c r="A463" s="13"/>
      <c r="B463" s="13"/>
      <c r="C463" s="14"/>
      <c r="D463" s="15"/>
      <c r="E463" s="7"/>
      <c r="G463" s="3"/>
      <c r="H463" s="16"/>
      <c r="I463" s="7"/>
      <c r="J463" s="7"/>
      <c r="O463" s="7"/>
    </row>
    <row r="464">
      <c r="A464" s="13"/>
      <c r="B464" s="13"/>
      <c r="C464" s="14"/>
      <c r="D464" s="15"/>
      <c r="E464" s="7"/>
      <c r="G464" s="3"/>
      <c r="H464" s="16"/>
      <c r="I464" s="7"/>
      <c r="J464" s="7"/>
      <c r="O464" s="7"/>
    </row>
    <row r="465">
      <c r="A465" s="13"/>
      <c r="B465" s="13"/>
      <c r="C465" s="14"/>
      <c r="D465" s="15"/>
      <c r="E465" s="7"/>
      <c r="G465" s="3"/>
      <c r="H465" s="16"/>
      <c r="I465" s="7"/>
      <c r="J465" s="7"/>
      <c r="O465" s="7"/>
    </row>
    <row r="466">
      <c r="A466" s="13"/>
      <c r="B466" s="13"/>
      <c r="C466" s="14"/>
      <c r="D466" s="15"/>
      <c r="E466" s="7"/>
      <c r="G466" s="3"/>
      <c r="H466" s="16"/>
      <c r="I466" s="7"/>
      <c r="J466" s="7"/>
      <c r="O466" s="7"/>
    </row>
    <row r="467">
      <c r="A467" s="13"/>
      <c r="B467" s="13"/>
      <c r="C467" s="14"/>
      <c r="D467" s="15"/>
      <c r="E467" s="7"/>
      <c r="G467" s="3"/>
      <c r="H467" s="16"/>
      <c r="I467" s="7"/>
      <c r="J467" s="7"/>
      <c r="O467" s="7"/>
    </row>
    <row r="468">
      <c r="A468" s="13"/>
      <c r="B468" s="13"/>
      <c r="C468" s="14"/>
      <c r="D468" s="15"/>
      <c r="E468" s="7"/>
      <c r="G468" s="3"/>
      <c r="H468" s="16"/>
      <c r="I468" s="7"/>
      <c r="J468" s="7"/>
      <c r="O468" s="7"/>
    </row>
    <row r="469">
      <c r="A469" s="13"/>
      <c r="B469" s="13"/>
      <c r="C469" s="14"/>
      <c r="D469" s="15"/>
      <c r="E469" s="7"/>
      <c r="G469" s="3"/>
      <c r="H469" s="16"/>
      <c r="I469" s="7"/>
      <c r="J469" s="7"/>
      <c r="O469" s="7"/>
    </row>
    <row r="470">
      <c r="A470" s="13"/>
      <c r="B470" s="13"/>
      <c r="C470" s="14"/>
      <c r="D470" s="15"/>
      <c r="E470" s="7"/>
      <c r="G470" s="3"/>
      <c r="H470" s="16"/>
      <c r="I470" s="7"/>
      <c r="J470" s="7"/>
      <c r="O470" s="7"/>
    </row>
    <row r="471">
      <c r="A471" s="13"/>
      <c r="B471" s="13"/>
      <c r="C471" s="14"/>
      <c r="D471" s="15"/>
      <c r="E471" s="7"/>
      <c r="G471" s="3"/>
      <c r="H471" s="16"/>
      <c r="I471" s="7"/>
      <c r="J471" s="7"/>
      <c r="O471" s="7"/>
    </row>
    <row r="472">
      <c r="A472" s="13"/>
      <c r="B472" s="13"/>
      <c r="C472" s="14"/>
      <c r="D472" s="15"/>
      <c r="E472" s="7"/>
      <c r="G472" s="3"/>
      <c r="H472" s="16"/>
      <c r="I472" s="7"/>
      <c r="J472" s="7"/>
      <c r="O472" s="7"/>
    </row>
    <row r="473">
      <c r="A473" s="13"/>
      <c r="B473" s="13"/>
      <c r="C473" s="14"/>
      <c r="D473" s="15"/>
      <c r="E473" s="7"/>
      <c r="G473" s="3"/>
      <c r="H473" s="16"/>
      <c r="I473" s="7"/>
      <c r="J473" s="7"/>
      <c r="O473" s="7"/>
    </row>
    <row r="474">
      <c r="A474" s="13"/>
      <c r="B474" s="13"/>
      <c r="C474" s="14"/>
      <c r="D474" s="15"/>
      <c r="E474" s="7"/>
      <c r="G474" s="3"/>
      <c r="H474" s="16"/>
      <c r="I474" s="7"/>
      <c r="J474" s="7"/>
      <c r="O474" s="7"/>
    </row>
    <row r="475">
      <c r="A475" s="13"/>
      <c r="B475" s="13"/>
      <c r="C475" s="14"/>
      <c r="D475" s="15"/>
      <c r="E475" s="7"/>
      <c r="G475" s="3"/>
      <c r="H475" s="16"/>
      <c r="I475" s="7"/>
      <c r="J475" s="7"/>
      <c r="O475" s="7"/>
    </row>
    <row r="476">
      <c r="A476" s="13"/>
      <c r="B476" s="13"/>
      <c r="C476" s="14"/>
      <c r="D476" s="15"/>
      <c r="E476" s="7"/>
      <c r="G476" s="3"/>
      <c r="H476" s="16"/>
      <c r="I476" s="7"/>
      <c r="J476" s="7"/>
      <c r="O476" s="7"/>
    </row>
    <row r="477">
      <c r="A477" s="13"/>
      <c r="B477" s="13"/>
      <c r="C477" s="14"/>
      <c r="D477" s="15"/>
      <c r="E477" s="7"/>
      <c r="G477" s="3"/>
      <c r="H477" s="16"/>
      <c r="I477" s="7"/>
      <c r="J477" s="7"/>
      <c r="O477" s="7"/>
    </row>
    <row r="478">
      <c r="A478" s="13"/>
      <c r="B478" s="13"/>
      <c r="C478" s="14"/>
      <c r="D478" s="15"/>
      <c r="E478" s="7"/>
      <c r="G478" s="3"/>
      <c r="H478" s="16"/>
      <c r="I478" s="7"/>
      <c r="J478" s="7"/>
      <c r="O478" s="7"/>
    </row>
    <row r="479">
      <c r="A479" s="13"/>
      <c r="B479" s="13"/>
      <c r="C479" s="14"/>
      <c r="D479" s="15"/>
      <c r="E479" s="7"/>
      <c r="G479" s="3"/>
      <c r="H479" s="16"/>
      <c r="I479" s="7"/>
      <c r="J479" s="7"/>
      <c r="O479" s="7"/>
    </row>
    <row r="480">
      <c r="A480" s="13"/>
      <c r="B480" s="13"/>
      <c r="C480" s="14"/>
      <c r="D480" s="15"/>
      <c r="E480" s="7"/>
      <c r="G480" s="3"/>
      <c r="H480" s="16"/>
      <c r="I480" s="7"/>
      <c r="J480" s="7"/>
      <c r="O480" s="7"/>
    </row>
    <row r="481">
      <c r="A481" s="13"/>
      <c r="B481" s="13"/>
      <c r="C481" s="14"/>
      <c r="D481" s="15"/>
      <c r="E481" s="7"/>
      <c r="G481" s="3"/>
      <c r="H481" s="16"/>
      <c r="I481" s="7"/>
      <c r="J481" s="7"/>
      <c r="O481" s="7"/>
    </row>
    <row r="482">
      <c r="A482" s="13"/>
      <c r="B482" s="13"/>
      <c r="C482" s="14"/>
      <c r="D482" s="15"/>
      <c r="E482" s="7"/>
      <c r="G482" s="3"/>
      <c r="H482" s="16"/>
      <c r="I482" s="7"/>
      <c r="J482" s="7"/>
      <c r="O482" s="7"/>
    </row>
    <row r="483">
      <c r="A483" s="13"/>
      <c r="B483" s="13"/>
      <c r="C483" s="14"/>
      <c r="D483" s="15"/>
      <c r="E483" s="7"/>
      <c r="G483" s="3"/>
      <c r="H483" s="16"/>
      <c r="I483" s="7"/>
      <c r="J483" s="7"/>
      <c r="O483" s="7"/>
    </row>
    <row r="484">
      <c r="A484" s="13"/>
      <c r="B484" s="13"/>
      <c r="C484" s="14"/>
      <c r="D484" s="15"/>
      <c r="E484" s="7"/>
      <c r="G484" s="3"/>
      <c r="H484" s="16"/>
      <c r="I484" s="7"/>
      <c r="J484" s="7"/>
      <c r="O484" s="7"/>
    </row>
    <row r="485">
      <c r="A485" s="13"/>
      <c r="B485" s="13"/>
      <c r="C485" s="14"/>
      <c r="D485" s="15"/>
      <c r="E485" s="7"/>
      <c r="G485" s="3"/>
      <c r="H485" s="16"/>
      <c r="I485" s="7"/>
      <c r="J485" s="7"/>
      <c r="O485" s="7"/>
    </row>
    <row r="486">
      <c r="A486" s="13"/>
      <c r="B486" s="13"/>
      <c r="C486" s="14"/>
      <c r="D486" s="15"/>
      <c r="E486" s="7"/>
      <c r="G486" s="3"/>
      <c r="H486" s="16"/>
      <c r="I486" s="7"/>
      <c r="J486" s="7"/>
      <c r="O486" s="7"/>
    </row>
    <row r="487">
      <c r="A487" s="13"/>
      <c r="B487" s="13"/>
      <c r="C487" s="14"/>
      <c r="D487" s="15"/>
      <c r="E487" s="7"/>
      <c r="G487" s="3"/>
      <c r="H487" s="16"/>
      <c r="I487" s="7"/>
      <c r="J487" s="7"/>
      <c r="O487" s="7"/>
    </row>
    <row r="488">
      <c r="A488" s="13"/>
      <c r="B488" s="13"/>
      <c r="C488" s="14"/>
      <c r="D488" s="15"/>
      <c r="E488" s="7"/>
      <c r="G488" s="3"/>
      <c r="H488" s="16"/>
      <c r="I488" s="7"/>
      <c r="J488" s="7"/>
      <c r="O488" s="7"/>
    </row>
    <row r="489">
      <c r="A489" s="13"/>
      <c r="B489" s="13"/>
      <c r="C489" s="14"/>
      <c r="D489" s="15"/>
      <c r="E489" s="7"/>
      <c r="G489" s="3"/>
      <c r="H489" s="16"/>
      <c r="I489" s="7"/>
      <c r="J489" s="7"/>
      <c r="O489" s="7"/>
    </row>
    <row r="490">
      <c r="A490" s="13"/>
      <c r="B490" s="13"/>
      <c r="C490" s="14"/>
      <c r="D490" s="15"/>
      <c r="E490" s="7"/>
      <c r="G490" s="3"/>
      <c r="H490" s="16"/>
      <c r="I490" s="7"/>
      <c r="J490" s="7"/>
      <c r="O490" s="7"/>
    </row>
    <row r="491">
      <c r="A491" s="13"/>
      <c r="B491" s="13"/>
      <c r="C491" s="14"/>
      <c r="D491" s="15"/>
      <c r="E491" s="7"/>
      <c r="G491" s="3"/>
      <c r="H491" s="16"/>
      <c r="I491" s="7"/>
      <c r="J491" s="7"/>
      <c r="O491" s="7"/>
    </row>
    <row r="492">
      <c r="A492" s="13"/>
      <c r="B492" s="13"/>
      <c r="C492" s="14"/>
      <c r="D492" s="15"/>
      <c r="E492" s="7"/>
      <c r="G492" s="3"/>
      <c r="H492" s="16"/>
      <c r="I492" s="7"/>
      <c r="J492" s="7"/>
      <c r="O492" s="7"/>
    </row>
    <row r="493">
      <c r="A493" s="13"/>
      <c r="B493" s="13"/>
      <c r="C493" s="14"/>
      <c r="D493" s="15"/>
      <c r="E493" s="7"/>
      <c r="G493" s="3"/>
      <c r="H493" s="16"/>
      <c r="I493" s="7"/>
      <c r="J493" s="7"/>
      <c r="O493" s="7"/>
    </row>
    <row r="494">
      <c r="A494" s="13"/>
      <c r="B494" s="13"/>
      <c r="C494" s="14"/>
      <c r="D494" s="15"/>
      <c r="E494" s="7"/>
      <c r="G494" s="3"/>
      <c r="H494" s="16"/>
      <c r="I494" s="7"/>
      <c r="J494" s="7"/>
      <c r="O494" s="7"/>
    </row>
    <row r="495">
      <c r="A495" s="13"/>
      <c r="B495" s="13"/>
      <c r="C495" s="14"/>
      <c r="D495" s="15"/>
      <c r="E495" s="7"/>
      <c r="G495" s="3"/>
      <c r="H495" s="16"/>
      <c r="I495" s="7"/>
      <c r="J495" s="7"/>
      <c r="O495" s="7"/>
    </row>
    <row r="496">
      <c r="A496" s="13"/>
      <c r="B496" s="13"/>
      <c r="C496" s="14"/>
      <c r="D496" s="15"/>
      <c r="E496" s="7"/>
      <c r="G496" s="3"/>
      <c r="H496" s="16"/>
      <c r="I496" s="7"/>
      <c r="J496" s="7"/>
      <c r="O496" s="7"/>
    </row>
    <row r="497">
      <c r="A497" s="13"/>
      <c r="B497" s="13"/>
      <c r="C497" s="14"/>
      <c r="D497" s="15"/>
      <c r="E497" s="7"/>
      <c r="G497" s="3"/>
      <c r="H497" s="16"/>
      <c r="I497" s="7"/>
      <c r="J497" s="7"/>
      <c r="O497" s="7"/>
    </row>
    <row r="498">
      <c r="A498" s="13"/>
      <c r="B498" s="13"/>
      <c r="C498" s="14"/>
      <c r="D498" s="15"/>
      <c r="E498" s="7"/>
      <c r="G498" s="3"/>
      <c r="H498" s="16"/>
      <c r="I498" s="7"/>
      <c r="J498" s="7"/>
      <c r="O498" s="7"/>
    </row>
    <row r="499">
      <c r="A499" s="13"/>
      <c r="B499" s="13"/>
      <c r="C499" s="14"/>
      <c r="D499" s="15"/>
      <c r="E499" s="7"/>
      <c r="G499" s="3"/>
      <c r="H499" s="16"/>
      <c r="I499" s="7"/>
      <c r="J499" s="7"/>
      <c r="O499" s="7"/>
    </row>
    <row r="500">
      <c r="A500" s="13"/>
      <c r="B500" s="13"/>
      <c r="C500" s="14"/>
      <c r="D500" s="15"/>
      <c r="E500" s="7"/>
      <c r="G500" s="3"/>
      <c r="H500" s="16"/>
      <c r="I500" s="7"/>
      <c r="J500" s="7"/>
      <c r="O500" s="7"/>
    </row>
    <row r="501">
      <c r="A501" s="13"/>
      <c r="B501" s="13"/>
      <c r="C501" s="14"/>
      <c r="D501" s="15"/>
      <c r="E501" s="7"/>
      <c r="G501" s="3"/>
      <c r="H501" s="16"/>
      <c r="I501" s="7"/>
      <c r="J501" s="7"/>
      <c r="O501" s="7"/>
    </row>
    <row r="502">
      <c r="A502" s="13"/>
      <c r="B502" s="13"/>
      <c r="C502" s="14"/>
      <c r="D502" s="15"/>
      <c r="E502" s="7"/>
      <c r="G502" s="3"/>
      <c r="H502" s="16"/>
      <c r="I502" s="7"/>
      <c r="J502" s="7"/>
      <c r="O502" s="7"/>
    </row>
    <row r="503">
      <c r="A503" s="13"/>
      <c r="B503" s="13"/>
      <c r="C503" s="14"/>
      <c r="D503" s="15"/>
      <c r="E503" s="7"/>
      <c r="G503" s="3"/>
      <c r="H503" s="16"/>
      <c r="I503" s="7"/>
      <c r="J503" s="7"/>
      <c r="O503" s="7"/>
    </row>
    <row r="504">
      <c r="A504" s="13"/>
      <c r="B504" s="13"/>
      <c r="C504" s="14"/>
      <c r="D504" s="15"/>
      <c r="E504" s="7"/>
      <c r="G504" s="3"/>
      <c r="H504" s="16"/>
      <c r="I504" s="7"/>
      <c r="J504" s="7"/>
      <c r="O504" s="7"/>
    </row>
    <row r="505">
      <c r="A505" s="13"/>
      <c r="B505" s="13"/>
      <c r="C505" s="14"/>
      <c r="D505" s="15"/>
      <c r="E505" s="7"/>
      <c r="G505" s="3"/>
      <c r="H505" s="16"/>
      <c r="I505" s="7"/>
      <c r="J505" s="7"/>
      <c r="O505" s="7"/>
    </row>
    <row r="506">
      <c r="A506" s="13"/>
      <c r="B506" s="13"/>
      <c r="C506" s="14"/>
      <c r="D506" s="15"/>
      <c r="E506" s="7"/>
      <c r="G506" s="3"/>
      <c r="H506" s="16"/>
      <c r="I506" s="7"/>
      <c r="J506" s="7"/>
      <c r="O506" s="7"/>
    </row>
    <row r="507">
      <c r="A507" s="13"/>
      <c r="B507" s="13"/>
      <c r="C507" s="14"/>
      <c r="D507" s="15"/>
      <c r="E507" s="7"/>
      <c r="G507" s="3"/>
      <c r="H507" s="16"/>
      <c r="I507" s="7"/>
      <c r="J507" s="7"/>
      <c r="O507" s="7"/>
    </row>
    <row r="508">
      <c r="A508" s="13"/>
      <c r="B508" s="13"/>
      <c r="C508" s="14"/>
      <c r="D508" s="15"/>
      <c r="E508" s="7"/>
      <c r="G508" s="3"/>
      <c r="H508" s="16"/>
      <c r="I508" s="7"/>
      <c r="J508" s="7"/>
      <c r="O508" s="7"/>
    </row>
    <row r="509">
      <c r="A509" s="13"/>
      <c r="B509" s="13"/>
      <c r="C509" s="14"/>
      <c r="D509" s="15"/>
      <c r="E509" s="7"/>
      <c r="G509" s="3"/>
      <c r="H509" s="16"/>
      <c r="I509" s="7"/>
      <c r="J509" s="7"/>
      <c r="O509" s="7"/>
    </row>
    <row r="510">
      <c r="A510" s="13"/>
      <c r="B510" s="13"/>
      <c r="C510" s="14"/>
      <c r="D510" s="15"/>
      <c r="E510" s="7"/>
      <c r="G510" s="3"/>
      <c r="H510" s="16"/>
      <c r="I510" s="7"/>
      <c r="J510" s="7"/>
      <c r="O510" s="7"/>
    </row>
    <row r="511">
      <c r="A511" s="13"/>
      <c r="B511" s="13"/>
      <c r="C511" s="14"/>
      <c r="D511" s="15"/>
      <c r="E511" s="7"/>
      <c r="G511" s="3"/>
      <c r="H511" s="16"/>
      <c r="I511" s="7"/>
      <c r="J511" s="7"/>
      <c r="O511" s="7"/>
    </row>
    <row r="512">
      <c r="A512" s="13"/>
      <c r="B512" s="13"/>
      <c r="C512" s="14"/>
      <c r="D512" s="15"/>
      <c r="E512" s="7"/>
      <c r="G512" s="3"/>
      <c r="H512" s="16"/>
      <c r="I512" s="7"/>
      <c r="J512" s="7"/>
      <c r="O512" s="7"/>
    </row>
    <row r="513">
      <c r="A513" s="13"/>
      <c r="B513" s="13"/>
      <c r="C513" s="14"/>
      <c r="D513" s="15"/>
      <c r="E513" s="7"/>
      <c r="G513" s="3"/>
      <c r="H513" s="16"/>
      <c r="I513" s="7"/>
      <c r="J513" s="7"/>
      <c r="O513" s="7"/>
    </row>
    <row r="514">
      <c r="A514" s="13"/>
      <c r="B514" s="13"/>
      <c r="C514" s="14"/>
      <c r="D514" s="15"/>
      <c r="E514" s="7"/>
      <c r="G514" s="3"/>
      <c r="H514" s="16"/>
      <c r="I514" s="7"/>
      <c r="J514" s="7"/>
      <c r="O514" s="7"/>
    </row>
    <row r="515">
      <c r="A515" s="13"/>
      <c r="B515" s="13"/>
      <c r="C515" s="14"/>
      <c r="D515" s="15"/>
      <c r="E515" s="7"/>
      <c r="G515" s="3"/>
      <c r="H515" s="16"/>
      <c r="I515" s="7"/>
      <c r="J515" s="7"/>
      <c r="O515" s="7"/>
    </row>
    <row r="516">
      <c r="A516" s="13"/>
      <c r="B516" s="13"/>
      <c r="C516" s="14"/>
      <c r="D516" s="15"/>
      <c r="E516" s="7"/>
      <c r="G516" s="3"/>
      <c r="H516" s="16"/>
      <c r="I516" s="7"/>
      <c r="J516" s="7"/>
      <c r="O516" s="7"/>
    </row>
    <row r="517">
      <c r="A517" s="13"/>
      <c r="B517" s="13"/>
      <c r="C517" s="14"/>
      <c r="D517" s="15"/>
      <c r="E517" s="7"/>
      <c r="G517" s="3"/>
      <c r="H517" s="16"/>
      <c r="I517" s="7"/>
      <c r="J517" s="7"/>
      <c r="O517" s="7"/>
    </row>
    <row r="518">
      <c r="A518" s="13"/>
      <c r="B518" s="13"/>
      <c r="C518" s="14"/>
      <c r="D518" s="15"/>
      <c r="E518" s="7"/>
      <c r="G518" s="3"/>
      <c r="H518" s="16"/>
      <c r="I518" s="7"/>
      <c r="J518" s="7"/>
      <c r="O518" s="7"/>
    </row>
    <row r="519">
      <c r="A519" s="13"/>
      <c r="B519" s="13"/>
      <c r="C519" s="14"/>
      <c r="D519" s="15"/>
      <c r="E519" s="7"/>
      <c r="G519" s="3"/>
      <c r="H519" s="16"/>
      <c r="I519" s="7"/>
      <c r="J519" s="7"/>
      <c r="O519" s="7"/>
    </row>
    <row r="520">
      <c r="A520" s="13"/>
      <c r="B520" s="13"/>
      <c r="C520" s="14"/>
      <c r="D520" s="15"/>
      <c r="E520" s="7"/>
      <c r="G520" s="3"/>
      <c r="H520" s="16"/>
      <c r="I520" s="7"/>
      <c r="J520" s="7"/>
      <c r="O520" s="7"/>
    </row>
    <row r="521">
      <c r="A521" s="13"/>
      <c r="B521" s="13"/>
      <c r="C521" s="14"/>
      <c r="D521" s="15"/>
      <c r="E521" s="7"/>
      <c r="G521" s="3"/>
      <c r="H521" s="16"/>
      <c r="I521" s="7"/>
      <c r="J521" s="7"/>
      <c r="O521" s="7"/>
    </row>
    <row r="522">
      <c r="A522" s="13"/>
      <c r="B522" s="13"/>
      <c r="C522" s="14"/>
      <c r="D522" s="15"/>
      <c r="E522" s="7"/>
      <c r="G522" s="3"/>
      <c r="H522" s="16"/>
      <c r="I522" s="7"/>
      <c r="J522" s="7"/>
      <c r="O522" s="7"/>
    </row>
    <row r="523">
      <c r="A523" s="13"/>
      <c r="B523" s="13"/>
      <c r="C523" s="14"/>
      <c r="D523" s="15"/>
      <c r="E523" s="7"/>
      <c r="G523" s="3"/>
      <c r="H523" s="16"/>
      <c r="I523" s="7"/>
      <c r="J523" s="7"/>
      <c r="O523" s="7"/>
    </row>
    <row r="524">
      <c r="A524" s="13"/>
      <c r="B524" s="13"/>
      <c r="C524" s="14"/>
      <c r="D524" s="15"/>
      <c r="E524" s="7"/>
      <c r="G524" s="3"/>
      <c r="H524" s="16"/>
      <c r="I524" s="7"/>
      <c r="J524" s="7"/>
      <c r="O524" s="7"/>
    </row>
    <row r="525">
      <c r="A525" s="13"/>
      <c r="B525" s="13"/>
      <c r="C525" s="14"/>
      <c r="D525" s="15"/>
      <c r="E525" s="7"/>
      <c r="G525" s="3"/>
      <c r="H525" s="16"/>
      <c r="I525" s="7"/>
      <c r="J525" s="7"/>
      <c r="O525" s="7"/>
    </row>
    <row r="526">
      <c r="A526" s="13"/>
      <c r="B526" s="13"/>
      <c r="C526" s="14"/>
      <c r="D526" s="15"/>
      <c r="E526" s="7"/>
      <c r="G526" s="3"/>
      <c r="H526" s="16"/>
      <c r="I526" s="7"/>
      <c r="J526" s="7"/>
      <c r="O526" s="7"/>
    </row>
    <row r="527">
      <c r="A527" s="13"/>
      <c r="B527" s="13"/>
      <c r="C527" s="14"/>
      <c r="D527" s="15"/>
      <c r="E527" s="7"/>
      <c r="G527" s="3"/>
      <c r="H527" s="16"/>
      <c r="I527" s="7"/>
      <c r="J527" s="7"/>
      <c r="O527" s="7"/>
    </row>
    <row r="528">
      <c r="A528" s="13"/>
      <c r="B528" s="13"/>
      <c r="C528" s="14"/>
      <c r="D528" s="15"/>
      <c r="E528" s="7"/>
      <c r="G528" s="3"/>
      <c r="H528" s="16"/>
      <c r="I528" s="7"/>
      <c r="J528" s="7"/>
      <c r="O528" s="7"/>
    </row>
    <row r="529">
      <c r="A529" s="13"/>
      <c r="B529" s="13"/>
      <c r="C529" s="14"/>
      <c r="D529" s="15"/>
      <c r="E529" s="7"/>
      <c r="G529" s="3"/>
      <c r="H529" s="16"/>
      <c r="I529" s="7"/>
      <c r="J529" s="7"/>
      <c r="O529" s="7"/>
    </row>
    <row r="530">
      <c r="A530" s="13"/>
      <c r="B530" s="13"/>
      <c r="C530" s="14"/>
      <c r="D530" s="15"/>
      <c r="E530" s="7"/>
      <c r="G530" s="3"/>
      <c r="H530" s="16"/>
      <c r="I530" s="7"/>
      <c r="J530" s="7"/>
      <c r="O530" s="7"/>
    </row>
    <row r="531">
      <c r="A531" s="13"/>
      <c r="B531" s="13"/>
      <c r="C531" s="14"/>
      <c r="D531" s="15"/>
      <c r="E531" s="7"/>
      <c r="G531" s="3"/>
      <c r="H531" s="16"/>
      <c r="I531" s="7"/>
      <c r="J531" s="7"/>
      <c r="O531" s="7"/>
    </row>
    <row r="532">
      <c r="A532" s="13"/>
      <c r="B532" s="13"/>
      <c r="C532" s="14"/>
      <c r="D532" s="15"/>
      <c r="E532" s="7"/>
      <c r="G532" s="3"/>
      <c r="H532" s="16"/>
      <c r="I532" s="7"/>
      <c r="J532" s="7"/>
      <c r="O532" s="7"/>
    </row>
    <row r="533">
      <c r="A533" s="13"/>
      <c r="B533" s="13"/>
      <c r="C533" s="14"/>
      <c r="D533" s="15"/>
      <c r="E533" s="7"/>
      <c r="G533" s="3"/>
      <c r="H533" s="16"/>
      <c r="I533" s="7"/>
      <c r="J533" s="7"/>
      <c r="O533" s="7"/>
    </row>
    <row r="534">
      <c r="A534" s="13"/>
      <c r="B534" s="13"/>
      <c r="C534" s="14"/>
      <c r="D534" s="15"/>
      <c r="E534" s="7"/>
      <c r="G534" s="3"/>
      <c r="H534" s="16"/>
      <c r="I534" s="7"/>
      <c r="J534" s="7"/>
      <c r="O534" s="7"/>
    </row>
    <row r="535">
      <c r="A535" s="13"/>
      <c r="B535" s="13"/>
      <c r="C535" s="14"/>
      <c r="D535" s="15"/>
      <c r="E535" s="7"/>
      <c r="G535" s="3"/>
      <c r="H535" s="16"/>
      <c r="I535" s="7"/>
      <c r="J535" s="7"/>
      <c r="O535" s="7"/>
    </row>
    <row r="536">
      <c r="A536" s="13"/>
      <c r="B536" s="13"/>
      <c r="C536" s="14"/>
      <c r="D536" s="15"/>
      <c r="E536" s="7"/>
      <c r="G536" s="3"/>
      <c r="H536" s="16"/>
      <c r="I536" s="7"/>
      <c r="J536" s="7"/>
      <c r="O536" s="7"/>
    </row>
    <row r="537">
      <c r="A537" s="13"/>
      <c r="B537" s="13"/>
      <c r="C537" s="14"/>
      <c r="D537" s="15"/>
      <c r="E537" s="7"/>
      <c r="G537" s="3"/>
      <c r="H537" s="16"/>
      <c r="I537" s="7"/>
      <c r="J537" s="7"/>
      <c r="O537" s="7"/>
    </row>
    <row r="538">
      <c r="A538" s="13"/>
      <c r="B538" s="13"/>
      <c r="C538" s="14"/>
      <c r="D538" s="15"/>
      <c r="E538" s="7"/>
      <c r="G538" s="3"/>
      <c r="H538" s="16"/>
      <c r="I538" s="7"/>
      <c r="J538" s="7"/>
      <c r="O538" s="7"/>
    </row>
    <row r="539">
      <c r="A539" s="13"/>
      <c r="B539" s="13"/>
      <c r="C539" s="14"/>
      <c r="D539" s="15"/>
      <c r="E539" s="7"/>
      <c r="G539" s="3"/>
      <c r="H539" s="16"/>
      <c r="I539" s="7"/>
      <c r="J539" s="7"/>
      <c r="O539" s="7"/>
    </row>
    <row r="540">
      <c r="A540" s="13"/>
      <c r="B540" s="13"/>
      <c r="C540" s="14"/>
      <c r="D540" s="15"/>
      <c r="E540" s="7"/>
      <c r="G540" s="3"/>
      <c r="H540" s="16"/>
      <c r="I540" s="7"/>
      <c r="J540" s="7"/>
      <c r="O540" s="7"/>
    </row>
    <row r="541">
      <c r="A541" s="13"/>
      <c r="B541" s="13"/>
      <c r="C541" s="14"/>
      <c r="D541" s="15"/>
      <c r="E541" s="7"/>
      <c r="G541" s="3"/>
      <c r="H541" s="16"/>
      <c r="I541" s="7"/>
      <c r="J541" s="7"/>
      <c r="O541" s="7"/>
    </row>
    <row r="542">
      <c r="A542" s="13"/>
      <c r="B542" s="13"/>
      <c r="C542" s="14"/>
      <c r="D542" s="15"/>
      <c r="E542" s="7"/>
      <c r="G542" s="3"/>
      <c r="H542" s="16"/>
      <c r="I542" s="7"/>
      <c r="J542" s="7"/>
      <c r="O542" s="7"/>
    </row>
    <row r="543">
      <c r="A543" s="13"/>
      <c r="B543" s="13"/>
      <c r="C543" s="14"/>
      <c r="D543" s="15"/>
      <c r="E543" s="7"/>
      <c r="G543" s="3"/>
      <c r="H543" s="16"/>
      <c r="I543" s="7"/>
      <c r="J543" s="7"/>
      <c r="O543" s="7"/>
    </row>
    <row r="544">
      <c r="A544" s="13"/>
      <c r="B544" s="13"/>
      <c r="C544" s="14"/>
      <c r="D544" s="15"/>
      <c r="E544" s="7"/>
      <c r="G544" s="3"/>
      <c r="H544" s="16"/>
      <c r="I544" s="7"/>
      <c r="J544" s="7"/>
      <c r="O544" s="7"/>
    </row>
    <row r="545">
      <c r="A545" s="13"/>
      <c r="B545" s="13"/>
      <c r="C545" s="14"/>
      <c r="D545" s="15"/>
      <c r="E545" s="7"/>
      <c r="G545" s="3"/>
      <c r="H545" s="16"/>
      <c r="I545" s="7"/>
      <c r="J545" s="7"/>
      <c r="O545" s="7"/>
    </row>
    <row r="546">
      <c r="A546" s="13"/>
      <c r="B546" s="13"/>
      <c r="C546" s="14"/>
      <c r="D546" s="15"/>
      <c r="E546" s="7"/>
      <c r="G546" s="3"/>
      <c r="H546" s="16"/>
      <c r="I546" s="7"/>
      <c r="J546" s="7"/>
      <c r="O546" s="7"/>
    </row>
    <row r="547">
      <c r="A547" s="13"/>
      <c r="B547" s="13"/>
      <c r="C547" s="14"/>
      <c r="D547" s="15"/>
      <c r="E547" s="7"/>
      <c r="G547" s="3"/>
      <c r="H547" s="16"/>
      <c r="I547" s="7"/>
      <c r="J547" s="7"/>
      <c r="O547" s="7"/>
    </row>
    <row r="548">
      <c r="A548" s="13"/>
      <c r="B548" s="13"/>
      <c r="C548" s="14"/>
      <c r="D548" s="15"/>
      <c r="E548" s="7"/>
      <c r="G548" s="3"/>
      <c r="H548" s="16"/>
      <c r="I548" s="7"/>
      <c r="J548" s="7"/>
      <c r="O548" s="7"/>
    </row>
    <row r="549">
      <c r="A549" s="13"/>
      <c r="B549" s="13"/>
      <c r="C549" s="14"/>
      <c r="D549" s="15"/>
      <c r="E549" s="7"/>
      <c r="G549" s="3"/>
      <c r="H549" s="16"/>
      <c r="I549" s="7"/>
      <c r="J549" s="7"/>
      <c r="O549" s="7"/>
    </row>
    <row r="550">
      <c r="A550" s="13"/>
      <c r="B550" s="13"/>
      <c r="C550" s="14"/>
      <c r="D550" s="15"/>
      <c r="E550" s="7"/>
      <c r="G550" s="3"/>
      <c r="H550" s="16"/>
      <c r="I550" s="7"/>
      <c r="J550" s="7"/>
      <c r="O550" s="7"/>
    </row>
    <row r="551">
      <c r="A551" s="13"/>
      <c r="B551" s="13"/>
      <c r="C551" s="14"/>
      <c r="D551" s="15"/>
      <c r="E551" s="7"/>
      <c r="G551" s="3"/>
      <c r="H551" s="16"/>
      <c r="I551" s="7"/>
      <c r="J551" s="7"/>
      <c r="O551" s="7"/>
    </row>
    <row r="552">
      <c r="A552" s="13"/>
      <c r="B552" s="13"/>
      <c r="C552" s="14"/>
      <c r="D552" s="15"/>
      <c r="E552" s="7"/>
      <c r="G552" s="3"/>
      <c r="H552" s="16"/>
      <c r="I552" s="7"/>
      <c r="J552" s="7"/>
      <c r="O552" s="7"/>
    </row>
    <row r="553">
      <c r="A553" s="13"/>
      <c r="B553" s="13"/>
      <c r="C553" s="14"/>
      <c r="D553" s="15"/>
      <c r="E553" s="7"/>
      <c r="G553" s="3"/>
      <c r="H553" s="16"/>
      <c r="I553" s="7"/>
      <c r="J553" s="7"/>
      <c r="O553" s="7"/>
    </row>
    <row r="554">
      <c r="A554" s="13"/>
      <c r="B554" s="13"/>
      <c r="C554" s="14"/>
      <c r="D554" s="15"/>
      <c r="E554" s="7"/>
      <c r="G554" s="3"/>
      <c r="H554" s="16"/>
      <c r="I554" s="7"/>
      <c r="J554" s="7"/>
      <c r="O554" s="7"/>
    </row>
    <row r="555">
      <c r="A555" s="13"/>
      <c r="B555" s="13"/>
      <c r="C555" s="14"/>
      <c r="D555" s="15"/>
      <c r="E555" s="7"/>
      <c r="G555" s="3"/>
      <c r="H555" s="16"/>
      <c r="I555" s="7"/>
      <c r="J555" s="7"/>
      <c r="O555" s="7"/>
    </row>
    <row r="556">
      <c r="A556" s="13"/>
      <c r="B556" s="13"/>
      <c r="C556" s="14"/>
      <c r="D556" s="15"/>
      <c r="E556" s="7"/>
      <c r="G556" s="3"/>
      <c r="H556" s="16"/>
      <c r="I556" s="7"/>
      <c r="J556" s="7"/>
      <c r="O556" s="7"/>
    </row>
    <row r="557">
      <c r="A557" s="13"/>
      <c r="B557" s="13"/>
      <c r="C557" s="14"/>
      <c r="D557" s="15"/>
      <c r="E557" s="7"/>
      <c r="G557" s="3"/>
      <c r="H557" s="16"/>
      <c r="I557" s="7"/>
      <c r="J557" s="7"/>
      <c r="O557" s="7"/>
    </row>
    <row r="558">
      <c r="A558" s="13"/>
      <c r="B558" s="13"/>
      <c r="C558" s="14"/>
      <c r="D558" s="15"/>
      <c r="E558" s="7"/>
      <c r="G558" s="3"/>
      <c r="H558" s="16"/>
      <c r="I558" s="7"/>
      <c r="J558" s="7"/>
      <c r="O558" s="7"/>
    </row>
    <row r="559">
      <c r="A559" s="13"/>
      <c r="B559" s="13"/>
      <c r="C559" s="14"/>
      <c r="D559" s="15"/>
      <c r="E559" s="7"/>
      <c r="G559" s="3"/>
      <c r="H559" s="16"/>
      <c r="I559" s="7"/>
      <c r="J559" s="7"/>
      <c r="O559" s="7"/>
    </row>
    <row r="560">
      <c r="A560" s="13"/>
      <c r="B560" s="13"/>
      <c r="C560" s="14"/>
      <c r="D560" s="15"/>
      <c r="E560" s="7"/>
      <c r="G560" s="3"/>
      <c r="H560" s="16"/>
      <c r="I560" s="7"/>
      <c r="J560" s="7"/>
      <c r="O560" s="7"/>
    </row>
    <row r="561">
      <c r="A561" s="13"/>
      <c r="B561" s="13"/>
      <c r="C561" s="14"/>
      <c r="D561" s="15"/>
      <c r="E561" s="7"/>
      <c r="G561" s="3"/>
      <c r="H561" s="16"/>
      <c r="I561" s="7"/>
      <c r="J561" s="7"/>
      <c r="O561" s="7"/>
    </row>
    <row r="562">
      <c r="A562" s="13"/>
      <c r="B562" s="13"/>
      <c r="C562" s="14"/>
      <c r="D562" s="15"/>
      <c r="E562" s="7"/>
      <c r="G562" s="3"/>
      <c r="H562" s="16"/>
      <c r="I562" s="7"/>
      <c r="J562" s="7"/>
      <c r="O562" s="7"/>
    </row>
    <row r="563">
      <c r="A563" s="13"/>
      <c r="B563" s="13"/>
      <c r="C563" s="14"/>
      <c r="D563" s="15"/>
      <c r="E563" s="7"/>
      <c r="G563" s="3"/>
      <c r="H563" s="16"/>
      <c r="I563" s="7"/>
      <c r="J563" s="7"/>
      <c r="O563" s="7"/>
    </row>
    <row r="564">
      <c r="A564" s="13"/>
      <c r="B564" s="13"/>
      <c r="C564" s="14"/>
      <c r="D564" s="15"/>
      <c r="E564" s="7"/>
      <c r="G564" s="3"/>
      <c r="H564" s="16"/>
      <c r="I564" s="7"/>
      <c r="J564" s="7"/>
      <c r="O564" s="7"/>
    </row>
    <row r="565">
      <c r="A565" s="13"/>
      <c r="B565" s="13"/>
      <c r="C565" s="14"/>
      <c r="D565" s="15"/>
      <c r="E565" s="7"/>
      <c r="G565" s="3"/>
      <c r="H565" s="16"/>
      <c r="I565" s="7"/>
      <c r="J565" s="7"/>
      <c r="O565" s="7"/>
    </row>
    <row r="566">
      <c r="A566" s="13"/>
      <c r="B566" s="13"/>
      <c r="C566" s="14"/>
      <c r="D566" s="15"/>
      <c r="E566" s="7"/>
      <c r="G566" s="3"/>
      <c r="H566" s="16"/>
      <c r="I566" s="7"/>
      <c r="J566" s="7"/>
      <c r="O566" s="7"/>
    </row>
    <row r="567">
      <c r="A567" s="13"/>
      <c r="B567" s="13"/>
      <c r="C567" s="14"/>
      <c r="D567" s="15"/>
      <c r="E567" s="7"/>
      <c r="G567" s="3"/>
      <c r="H567" s="16"/>
      <c r="I567" s="7"/>
      <c r="J567" s="7"/>
      <c r="O567" s="7"/>
    </row>
    <row r="568">
      <c r="A568" s="13"/>
      <c r="B568" s="13"/>
      <c r="C568" s="14"/>
      <c r="D568" s="15"/>
      <c r="E568" s="7"/>
      <c r="G568" s="3"/>
      <c r="H568" s="16"/>
      <c r="I568" s="7"/>
      <c r="J568" s="7"/>
      <c r="O568" s="7"/>
    </row>
    <row r="569">
      <c r="A569" s="13"/>
      <c r="B569" s="13"/>
      <c r="C569" s="14"/>
      <c r="D569" s="15"/>
      <c r="E569" s="7"/>
      <c r="G569" s="3"/>
      <c r="H569" s="16"/>
      <c r="I569" s="7"/>
      <c r="J569" s="7"/>
      <c r="O569" s="7"/>
    </row>
    <row r="570">
      <c r="A570" s="13"/>
      <c r="B570" s="13"/>
      <c r="C570" s="14"/>
      <c r="D570" s="15"/>
      <c r="E570" s="7"/>
      <c r="G570" s="3"/>
      <c r="H570" s="16"/>
      <c r="I570" s="7"/>
      <c r="J570" s="7"/>
      <c r="O570" s="7"/>
    </row>
    <row r="571">
      <c r="A571" s="13"/>
      <c r="B571" s="13"/>
      <c r="C571" s="14"/>
      <c r="D571" s="15"/>
      <c r="E571" s="7"/>
      <c r="G571" s="3"/>
      <c r="H571" s="16"/>
      <c r="I571" s="7"/>
      <c r="J571" s="7"/>
      <c r="O571" s="7"/>
    </row>
    <row r="572">
      <c r="A572" s="13"/>
      <c r="B572" s="13"/>
      <c r="C572" s="14"/>
      <c r="D572" s="15"/>
      <c r="E572" s="7"/>
      <c r="G572" s="3"/>
      <c r="H572" s="16"/>
      <c r="I572" s="7"/>
      <c r="J572" s="7"/>
      <c r="O572" s="7"/>
    </row>
    <row r="573">
      <c r="A573" s="13"/>
      <c r="B573" s="13"/>
      <c r="C573" s="14"/>
      <c r="D573" s="15"/>
      <c r="E573" s="7"/>
      <c r="G573" s="3"/>
      <c r="H573" s="16"/>
      <c r="I573" s="7"/>
      <c r="J573" s="7"/>
      <c r="O573" s="7"/>
    </row>
    <row r="574">
      <c r="A574" s="13"/>
      <c r="B574" s="13"/>
      <c r="C574" s="14"/>
      <c r="D574" s="15"/>
      <c r="E574" s="7"/>
      <c r="G574" s="3"/>
      <c r="H574" s="16"/>
      <c r="I574" s="7"/>
      <c r="J574" s="7"/>
      <c r="O574" s="7"/>
    </row>
    <row r="575">
      <c r="A575" s="13"/>
      <c r="B575" s="13"/>
      <c r="C575" s="14"/>
      <c r="D575" s="15"/>
      <c r="E575" s="7"/>
      <c r="G575" s="3"/>
      <c r="H575" s="16"/>
      <c r="I575" s="7"/>
      <c r="J575" s="7"/>
      <c r="O575" s="7"/>
    </row>
    <row r="576">
      <c r="A576" s="13"/>
      <c r="B576" s="13"/>
      <c r="C576" s="14"/>
      <c r="D576" s="15"/>
      <c r="E576" s="7"/>
      <c r="G576" s="3"/>
      <c r="H576" s="16"/>
      <c r="I576" s="7"/>
      <c r="J576" s="7"/>
      <c r="O576" s="7"/>
    </row>
    <row r="577">
      <c r="A577" s="13"/>
      <c r="B577" s="13"/>
      <c r="C577" s="14"/>
      <c r="D577" s="15"/>
      <c r="E577" s="7"/>
      <c r="G577" s="3"/>
      <c r="H577" s="16"/>
      <c r="I577" s="7"/>
      <c r="J577" s="7"/>
      <c r="O577" s="7"/>
    </row>
    <row r="578">
      <c r="A578" s="13"/>
      <c r="B578" s="13"/>
      <c r="C578" s="14"/>
      <c r="D578" s="15"/>
      <c r="E578" s="7"/>
      <c r="G578" s="3"/>
      <c r="H578" s="16"/>
      <c r="I578" s="7"/>
      <c r="J578" s="7"/>
      <c r="O578" s="7"/>
    </row>
    <row r="579">
      <c r="A579" s="13"/>
      <c r="B579" s="13"/>
      <c r="C579" s="14"/>
      <c r="D579" s="15"/>
      <c r="E579" s="7"/>
      <c r="G579" s="3"/>
      <c r="H579" s="16"/>
      <c r="I579" s="7"/>
      <c r="J579" s="7"/>
      <c r="O579" s="7"/>
    </row>
    <row r="580">
      <c r="A580" s="13"/>
      <c r="B580" s="13"/>
      <c r="C580" s="14"/>
      <c r="D580" s="15"/>
      <c r="E580" s="7"/>
      <c r="G580" s="3"/>
      <c r="H580" s="16"/>
      <c r="I580" s="7"/>
      <c r="J580" s="7"/>
      <c r="O580" s="7"/>
    </row>
    <row r="581">
      <c r="A581" s="13"/>
      <c r="B581" s="13"/>
      <c r="C581" s="14"/>
      <c r="D581" s="15"/>
      <c r="E581" s="7"/>
      <c r="G581" s="3"/>
      <c r="H581" s="16"/>
      <c r="I581" s="7"/>
      <c r="J581" s="7"/>
      <c r="O581" s="7"/>
    </row>
    <row r="582">
      <c r="A582" s="13"/>
      <c r="B582" s="13"/>
      <c r="C582" s="14"/>
      <c r="D582" s="15"/>
      <c r="E582" s="7"/>
      <c r="G582" s="3"/>
      <c r="H582" s="16"/>
      <c r="I582" s="7"/>
      <c r="J582" s="7"/>
      <c r="O582" s="7"/>
    </row>
    <row r="583">
      <c r="A583" s="13"/>
      <c r="B583" s="13"/>
      <c r="C583" s="14"/>
      <c r="D583" s="15"/>
      <c r="E583" s="7"/>
      <c r="G583" s="3"/>
      <c r="H583" s="16"/>
      <c r="I583" s="7"/>
      <c r="J583" s="7"/>
      <c r="O583" s="7"/>
    </row>
    <row r="584">
      <c r="A584" s="13"/>
      <c r="B584" s="13"/>
      <c r="C584" s="14"/>
      <c r="D584" s="15"/>
      <c r="E584" s="7"/>
      <c r="G584" s="3"/>
      <c r="H584" s="16"/>
      <c r="I584" s="7"/>
      <c r="J584" s="7"/>
      <c r="O584" s="7"/>
    </row>
    <row r="585">
      <c r="A585" s="13"/>
      <c r="B585" s="13"/>
      <c r="C585" s="14"/>
      <c r="D585" s="15"/>
      <c r="E585" s="7"/>
      <c r="G585" s="3"/>
      <c r="H585" s="16"/>
      <c r="I585" s="7"/>
      <c r="J585" s="7"/>
      <c r="O585" s="7"/>
    </row>
    <row r="586">
      <c r="A586" s="13"/>
      <c r="B586" s="13"/>
      <c r="C586" s="14"/>
      <c r="D586" s="15"/>
      <c r="E586" s="7"/>
      <c r="G586" s="3"/>
      <c r="H586" s="16"/>
      <c r="I586" s="7"/>
      <c r="J586" s="7"/>
      <c r="O586" s="7"/>
    </row>
    <row r="587">
      <c r="A587" s="13"/>
      <c r="B587" s="13"/>
      <c r="C587" s="14"/>
      <c r="D587" s="15"/>
      <c r="E587" s="7"/>
      <c r="G587" s="3"/>
      <c r="H587" s="16"/>
      <c r="I587" s="7"/>
      <c r="J587" s="7"/>
      <c r="O587" s="7"/>
    </row>
    <row r="588">
      <c r="A588" s="13"/>
      <c r="B588" s="13"/>
      <c r="C588" s="14"/>
      <c r="D588" s="15"/>
      <c r="E588" s="7"/>
      <c r="G588" s="3"/>
      <c r="H588" s="16"/>
      <c r="I588" s="7"/>
      <c r="J588" s="7"/>
      <c r="O588" s="7"/>
    </row>
    <row r="589">
      <c r="A589" s="13"/>
      <c r="B589" s="13"/>
      <c r="C589" s="14"/>
      <c r="D589" s="15"/>
      <c r="E589" s="7"/>
      <c r="G589" s="3"/>
      <c r="H589" s="16"/>
      <c r="I589" s="7"/>
      <c r="J589" s="7"/>
      <c r="O589" s="7"/>
    </row>
    <row r="590">
      <c r="A590" s="13"/>
      <c r="B590" s="13"/>
      <c r="C590" s="14"/>
      <c r="D590" s="15"/>
      <c r="E590" s="7"/>
      <c r="G590" s="3"/>
      <c r="H590" s="16"/>
      <c r="I590" s="7"/>
      <c r="J590" s="7"/>
      <c r="O590" s="7"/>
    </row>
    <row r="591">
      <c r="A591" s="13"/>
      <c r="B591" s="13"/>
      <c r="C591" s="14"/>
      <c r="D591" s="15"/>
      <c r="E591" s="7"/>
      <c r="G591" s="3"/>
      <c r="H591" s="16"/>
      <c r="I591" s="7"/>
      <c r="J591" s="7"/>
      <c r="O591" s="7"/>
    </row>
    <row r="592">
      <c r="A592" s="13"/>
      <c r="B592" s="13"/>
      <c r="C592" s="14"/>
      <c r="D592" s="15"/>
      <c r="E592" s="7"/>
      <c r="G592" s="3"/>
      <c r="H592" s="16"/>
      <c r="I592" s="7"/>
      <c r="J592" s="7"/>
      <c r="O592" s="7"/>
    </row>
    <row r="593">
      <c r="A593" s="13"/>
      <c r="B593" s="13"/>
      <c r="C593" s="14"/>
      <c r="D593" s="15"/>
      <c r="E593" s="7"/>
      <c r="G593" s="3"/>
      <c r="H593" s="16"/>
      <c r="I593" s="7"/>
      <c r="J593" s="7"/>
      <c r="O593" s="7"/>
    </row>
    <row r="594">
      <c r="A594" s="13"/>
      <c r="B594" s="13"/>
      <c r="C594" s="14"/>
      <c r="D594" s="15"/>
      <c r="E594" s="7"/>
      <c r="G594" s="3"/>
      <c r="H594" s="16"/>
      <c r="I594" s="7"/>
      <c r="J594" s="7"/>
      <c r="O594" s="7"/>
    </row>
    <row r="595">
      <c r="A595" s="13"/>
      <c r="B595" s="13"/>
      <c r="C595" s="14"/>
      <c r="D595" s="15"/>
      <c r="E595" s="7"/>
      <c r="G595" s="3"/>
      <c r="H595" s="16"/>
      <c r="I595" s="7"/>
      <c r="J595" s="7"/>
      <c r="O595" s="7"/>
    </row>
    <row r="596">
      <c r="A596" s="13"/>
      <c r="B596" s="13"/>
      <c r="C596" s="14"/>
      <c r="D596" s="15"/>
      <c r="E596" s="7"/>
      <c r="G596" s="3"/>
      <c r="H596" s="16"/>
      <c r="I596" s="7"/>
      <c r="J596" s="7"/>
      <c r="O596" s="7"/>
    </row>
    <row r="597">
      <c r="A597" s="13"/>
      <c r="B597" s="13"/>
      <c r="C597" s="14"/>
      <c r="D597" s="15"/>
      <c r="E597" s="7"/>
      <c r="G597" s="3"/>
      <c r="H597" s="16"/>
      <c r="I597" s="7"/>
      <c r="J597" s="7"/>
      <c r="O597" s="7"/>
    </row>
    <row r="598">
      <c r="A598" s="13"/>
      <c r="B598" s="13"/>
      <c r="C598" s="14"/>
      <c r="D598" s="15"/>
      <c r="E598" s="7"/>
      <c r="G598" s="3"/>
      <c r="H598" s="16"/>
      <c r="I598" s="7"/>
      <c r="J598" s="7"/>
      <c r="O598" s="7"/>
    </row>
    <row r="599">
      <c r="A599" s="13"/>
      <c r="B599" s="13"/>
      <c r="C599" s="14"/>
      <c r="D599" s="15"/>
      <c r="E599" s="7"/>
      <c r="G599" s="3"/>
      <c r="H599" s="16"/>
      <c r="I599" s="7"/>
      <c r="J599" s="7"/>
      <c r="O599" s="7"/>
    </row>
    <row r="600">
      <c r="A600" s="13"/>
      <c r="B600" s="13"/>
      <c r="C600" s="14"/>
      <c r="D600" s="15"/>
      <c r="E600" s="7"/>
      <c r="G600" s="3"/>
      <c r="H600" s="16"/>
      <c r="I600" s="7"/>
      <c r="J600" s="7"/>
      <c r="O600" s="7"/>
    </row>
    <row r="601">
      <c r="A601" s="13"/>
      <c r="B601" s="13"/>
      <c r="C601" s="14"/>
      <c r="D601" s="15"/>
      <c r="E601" s="7"/>
      <c r="G601" s="3"/>
      <c r="H601" s="16"/>
      <c r="I601" s="7"/>
      <c r="J601" s="7"/>
      <c r="O601" s="7"/>
    </row>
    <row r="602">
      <c r="A602" s="13"/>
      <c r="B602" s="13"/>
      <c r="C602" s="14"/>
      <c r="D602" s="15"/>
      <c r="E602" s="7"/>
      <c r="G602" s="3"/>
      <c r="H602" s="16"/>
      <c r="I602" s="7"/>
      <c r="J602" s="7"/>
      <c r="O602" s="7"/>
    </row>
    <row r="603">
      <c r="A603" s="13"/>
      <c r="B603" s="13"/>
      <c r="C603" s="14"/>
      <c r="D603" s="15"/>
      <c r="E603" s="7"/>
      <c r="G603" s="3"/>
      <c r="H603" s="16"/>
      <c r="I603" s="7"/>
      <c r="J603" s="7"/>
      <c r="O603" s="7"/>
    </row>
    <row r="604">
      <c r="A604" s="13"/>
      <c r="B604" s="13"/>
      <c r="C604" s="14"/>
      <c r="D604" s="15"/>
      <c r="E604" s="7"/>
      <c r="G604" s="3"/>
      <c r="H604" s="16"/>
      <c r="I604" s="7"/>
      <c r="J604" s="7"/>
      <c r="O604" s="7"/>
    </row>
    <row r="605">
      <c r="A605" s="13"/>
      <c r="B605" s="13"/>
      <c r="C605" s="14"/>
      <c r="D605" s="15"/>
      <c r="E605" s="7"/>
      <c r="G605" s="3"/>
      <c r="H605" s="16"/>
      <c r="I605" s="7"/>
      <c r="J605" s="7"/>
      <c r="O605" s="7"/>
    </row>
    <row r="606">
      <c r="A606" s="13"/>
      <c r="B606" s="13"/>
      <c r="C606" s="14"/>
      <c r="D606" s="15"/>
      <c r="E606" s="7"/>
      <c r="G606" s="3"/>
      <c r="H606" s="16"/>
      <c r="I606" s="7"/>
      <c r="J606" s="7"/>
      <c r="O606" s="7"/>
    </row>
    <row r="607">
      <c r="A607" s="13"/>
      <c r="B607" s="13"/>
      <c r="C607" s="14"/>
      <c r="D607" s="15"/>
      <c r="E607" s="7"/>
      <c r="G607" s="3"/>
      <c r="H607" s="16"/>
      <c r="I607" s="7"/>
      <c r="J607" s="7"/>
      <c r="O607" s="7"/>
    </row>
    <row r="608">
      <c r="A608" s="13"/>
      <c r="B608" s="13"/>
      <c r="C608" s="14"/>
      <c r="D608" s="15"/>
      <c r="E608" s="7"/>
      <c r="G608" s="3"/>
      <c r="H608" s="16"/>
      <c r="I608" s="7"/>
      <c r="J608" s="7"/>
      <c r="O608" s="7"/>
    </row>
    <row r="609">
      <c r="A609" s="13"/>
      <c r="B609" s="13"/>
      <c r="C609" s="14"/>
      <c r="D609" s="15"/>
      <c r="E609" s="7"/>
      <c r="G609" s="3"/>
      <c r="H609" s="16"/>
      <c r="I609" s="7"/>
      <c r="J609" s="7"/>
      <c r="O609" s="7"/>
    </row>
    <row r="610">
      <c r="A610" s="13"/>
      <c r="B610" s="13"/>
      <c r="C610" s="14"/>
      <c r="D610" s="15"/>
      <c r="E610" s="7"/>
      <c r="G610" s="3"/>
      <c r="H610" s="16"/>
      <c r="I610" s="7"/>
      <c r="J610" s="7"/>
      <c r="O610" s="7"/>
    </row>
    <row r="611">
      <c r="A611" s="13"/>
      <c r="B611" s="13"/>
      <c r="C611" s="14"/>
      <c r="D611" s="15"/>
      <c r="E611" s="7"/>
      <c r="G611" s="3"/>
      <c r="H611" s="16"/>
      <c r="I611" s="7"/>
      <c r="J611" s="7"/>
      <c r="O611" s="7"/>
    </row>
    <row r="612">
      <c r="A612" s="13"/>
      <c r="B612" s="13"/>
      <c r="C612" s="14"/>
      <c r="D612" s="15"/>
      <c r="E612" s="7"/>
      <c r="G612" s="3"/>
      <c r="H612" s="16"/>
      <c r="I612" s="7"/>
      <c r="J612" s="7"/>
      <c r="O612" s="7"/>
    </row>
    <row r="613">
      <c r="A613" s="13"/>
      <c r="B613" s="13"/>
      <c r="C613" s="14"/>
      <c r="D613" s="15"/>
      <c r="E613" s="7"/>
      <c r="G613" s="3"/>
      <c r="H613" s="16"/>
      <c r="I613" s="7"/>
      <c r="J613" s="7"/>
      <c r="O613" s="7"/>
    </row>
    <row r="614">
      <c r="A614" s="13"/>
      <c r="B614" s="13"/>
      <c r="C614" s="14"/>
      <c r="D614" s="15"/>
      <c r="E614" s="7"/>
      <c r="G614" s="3"/>
      <c r="H614" s="16"/>
      <c r="I614" s="7"/>
      <c r="J614" s="7"/>
      <c r="O614" s="7"/>
    </row>
    <row r="615">
      <c r="A615" s="13"/>
      <c r="B615" s="13"/>
      <c r="C615" s="14"/>
      <c r="D615" s="15"/>
      <c r="E615" s="7"/>
      <c r="G615" s="3"/>
      <c r="H615" s="16"/>
      <c r="I615" s="7"/>
      <c r="J615" s="7"/>
      <c r="O615" s="7"/>
    </row>
    <row r="616">
      <c r="A616" s="13"/>
      <c r="B616" s="13"/>
      <c r="C616" s="14"/>
      <c r="D616" s="15"/>
      <c r="E616" s="7"/>
      <c r="G616" s="3"/>
      <c r="H616" s="16"/>
      <c r="I616" s="7"/>
      <c r="J616" s="7"/>
      <c r="O616" s="7"/>
    </row>
    <row r="617">
      <c r="A617" s="13"/>
      <c r="B617" s="13"/>
      <c r="C617" s="14"/>
      <c r="D617" s="15"/>
      <c r="E617" s="7"/>
      <c r="G617" s="3"/>
      <c r="H617" s="16"/>
      <c r="I617" s="7"/>
      <c r="J617" s="7"/>
      <c r="O617" s="7"/>
    </row>
    <row r="618">
      <c r="A618" s="13"/>
      <c r="B618" s="13"/>
      <c r="C618" s="14"/>
      <c r="D618" s="15"/>
      <c r="E618" s="7"/>
      <c r="G618" s="3"/>
      <c r="H618" s="16"/>
      <c r="I618" s="7"/>
      <c r="J618" s="7"/>
      <c r="O618" s="7"/>
    </row>
    <row r="619">
      <c r="A619" s="13"/>
      <c r="B619" s="13"/>
      <c r="C619" s="14"/>
      <c r="D619" s="15"/>
      <c r="E619" s="7"/>
      <c r="G619" s="3"/>
      <c r="H619" s="16"/>
      <c r="I619" s="7"/>
      <c r="J619" s="7"/>
      <c r="O619" s="7"/>
    </row>
    <row r="620">
      <c r="A620" s="13"/>
      <c r="B620" s="13"/>
      <c r="C620" s="14"/>
      <c r="D620" s="15"/>
      <c r="E620" s="7"/>
      <c r="G620" s="3"/>
      <c r="H620" s="16"/>
      <c r="I620" s="7"/>
      <c r="J620" s="7"/>
      <c r="O620" s="7"/>
    </row>
    <row r="621">
      <c r="A621" s="13"/>
      <c r="B621" s="13"/>
      <c r="C621" s="14"/>
      <c r="D621" s="15"/>
      <c r="E621" s="7"/>
      <c r="G621" s="3"/>
      <c r="H621" s="16"/>
      <c r="I621" s="7"/>
      <c r="J621" s="7"/>
      <c r="O621" s="7"/>
    </row>
    <row r="622">
      <c r="A622" s="13"/>
      <c r="B622" s="13"/>
      <c r="C622" s="14"/>
      <c r="D622" s="15"/>
      <c r="E622" s="7"/>
      <c r="G622" s="3"/>
      <c r="H622" s="16"/>
      <c r="I622" s="7"/>
      <c r="J622" s="7"/>
      <c r="O622" s="7"/>
    </row>
    <row r="623">
      <c r="A623" s="13"/>
      <c r="B623" s="13"/>
      <c r="C623" s="14"/>
      <c r="D623" s="15"/>
      <c r="E623" s="7"/>
      <c r="G623" s="3"/>
      <c r="H623" s="16"/>
      <c r="I623" s="7"/>
      <c r="J623" s="7"/>
      <c r="O623" s="7"/>
    </row>
    <row r="624">
      <c r="A624" s="13"/>
      <c r="B624" s="13"/>
      <c r="C624" s="14"/>
      <c r="D624" s="15"/>
      <c r="E624" s="7"/>
      <c r="G624" s="3"/>
      <c r="H624" s="16"/>
      <c r="I624" s="7"/>
      <c r="J624" s="7"/>
      <c r="O624" s="7"/>
    </row>
    <row r="625">
      <c r="A625" s="13"/>
      <c r="B625" s="13"/>
      <c r="C625" s="14"/>
      <c r="D625" s="15"/>
      <c r="E625" s="7"/>
      <c r="G625" s="3"/>
      <c r="H625" s="16"/>
      <c r="I625" s="7"/>
      <c r="J625" s="7"/>
      <c r="O625" s="7"/>
    </row>
    <row r="626">
      <c r="A626" s="13"/>
      <c r="B626" s="13"/>
      <c r="C626" s="14"/>
      <c r="D626" s="15"/>
      <c r="E626" s="7"/>
      <c r="G626" s="3"/>
      <c r="H626" s="16"/>
      <c r="I626" s="7"/>
      <c r="J626" s="7"/>
      <c r="O626" s="7"/>
    </row>
    <row r="627">
      <c r="A627" s="13"/>
      <c r="B627" s="13"/>
      <c r="C627" s="14"/>
      <c r="D627" s="15"/>
      <c r="E627" s="7"/>
      <c r="G627" s="3"/>
      <c r="H627" s="16"/>
      <c r="I627" s="7"/>
      <c r="J627" s="7"/>
      <c r="O627" s="7"/>
    </row>
    <row r="628">
      <c r="A628" s="13"/>
      <c r="B628" s="13"/>
      <c r="C628" s="14"/>
      <c r="D628" s="15"/>
      <c r="E628" s="7"/>
      <c r="G628" s="3"/>
      <c r="H628" s="16"/>
      <c r="I628" s="7"/>
      <c r="J628" s="7"/>
      <c r="O628" s="7"/>
    </row>
    <row r="629">
      <c r="A629" s="13"/>
      <c r="B629" s="13"/>
      <c r="C629" s="14"/>
      <c r="D629" s="15"/>
      <c r="E629" s="7"/>
      <c r="G629" s="3"/>
      <c r="H629" s="16"/>
      <c r="I629" s="7"/>
      <c r="J629" s="7"/>
      <c r="O629" s="7"/>
    </row>
    <row r="630">
      <c r="A630" s="13"/>
      <c r="B630" s="13"/>
      <c r="C630" s="14"/>
      <c r="D630" s="15"/>
      <c r="E630" s="7"/>
      <c r="G630" s="3"/>
      <c r="H630" s="16"/>
      <c r="I630" s="7"/>
      <c r="J630" s="7"/>
      <c r="O630" s="7"/>
    </row>
    <row r="631">
      <c r="A631" s="13"/>
      <c r="B631" s="13"/>
      <c r="C631" s="14"/>
      <c r="D631" s="15"/>
      <c r="E631" s="7"/>
      <c r="G631" s="3"/>
      <c r="H631" s="16"/>
      <c r="I631" s="7"/>
      <c r="J631" s="7"/>
      <c r="O631" s="7"/>
    </row>
    <row r="632">
      <c r="A632" s="13"/>
      <c r="B632" s="13"/>
      <c r="C632" s="14"/>
      <c r="D632" s="15"/>
      <c r="E632" s="7"/>
      <c r="G632" s="3"/>
      <c r="H632" s="16"/>
      <c r="I632" s="7"/>
      <c r="J632" s="7"/>
      <c r="O632" s="7"/>
    </row>
    <row r="633">
      <c r="A633" s="13"/>
      <c r="B633" s="13"/>
      <c r="C633" s="14"/>
      <c r="D633" s="15"/>
      <c r="E633" s="7"/>
      <c r="G633" s="3"/>
      <c r="H633" s="16"/>
      <c r="I633" s="7"/>
      <c r="J633" s="7"/>
      <c r="O633" s="7"/>
    </row>
    <row r="634">
      <c r="A634" s="13"/>
      <c r="B634" s="13"/>
      <c r="C634" s="14"/>
      <c r="D634" s="15"/>
      <c r="E634" s="7"/>
      <c r="G634" s="3"/>
      <c r="H634" s="16"/>
      <c r="I634" s="7"/>
      <c r="J634" s="7"/>
      <c r="O634" s="7"/>
    </row>
    <row r="635">
      <c r="A635" s="13"/>
      <c r="B635" s="13"/>
      <c r="C635" s="14"/>
      <c r="D635" s="15"/>
      <c r="E635" s="7"/>
      <c r="G635" s="3"/>
      <c r="H635" s="16"/>
      <c r="I635" s="7"/>
      <c r="J635" s="7"/>
      <c r="O635" s="7"/>
    </row>
    <row r="636">
      <c r="A636" s="13"/>
      <c r="B636" s="13"/>
      <c r="C636" s="14"/>
      <c r="D636" s="15"/>
      <c r="E636" s="7"/>
      <c r="G636" s="3"/>
      <c r="H636" s="16"/>
      <c r="I636" s="7"/>
      <c r="J636" s="7"/>
      <c r="O636" s="7"/>
    </row>
    <row r="637">
      <c r="A637" s="13"/>
      <c r="B637" s="13"/>
      <c r="C637" s="14"/>
      <c r="D637" s="15"/>
      <c r="E637" s="7"/>
      <c r="G637" s="3"/>
      <c r="H637" s="16"/>
      <c r="I637" s="7"/>
      <c r="J637" s="7"/>
      <c r="O637" s="7"/>
    </row>
    <row r="638">
      <c r="A638" s="13"/>
      <c r="B638" s="13"/>
      <c r="C638" s="14"/>
      <c r="D638" s="15"/>
      <c r="E638" s="7"/>
      <c r="G638" s="3"/>
      <c r="H638" s="16"/>
      <c r="I638" s="7"/>
      <c r="J638" s="7"/>
      <c r="O638" s="7"/>
    </row>
    <row r="639">
      <c r="A639" s="13"/>
      <c r="B639" s="13"/>
      <c r="C639" s="14"/>
      <c r="D639" s="15"/>
      <c r="E639" s="7"/>
      <c r="G639" s="3"/>
      <c r="H639" s="16"/>
      <c r="I639" s="7"/>
      <c r="J639" s="7"/>
      <c r="O639" s="7"/>
    </row>
    <row r="640">
      <c r="A640" s="13"/>
      <c r="B640" s="13"/>
      <c r="C640" s="14"/>
      <c r="D640" s="15"/>
      <c r="E640" s="7"/>
      <c r="G640" s="3"/>
      <c r="H640" s="16"/>
      <c r="I640" s="7"/>
      <c r="J640" s="7"/>
      <c r="O640" s="7"/>
    </row>
    <row r="641">
      <c r="A641" s="13"/>
      <c r="B641" s="13"/>
      <c r="C641" s="14"/>
      <c r="D641" s="15"/>
      <c r="E641" s="7"/>
      <c r="G641" s="3"/>
      <c r="H641" s="16"/>
      <c r="I641" s="7"/>
      <c r="J641" s="7"/>
      <c r="O641" s="7"/>
    </row>
    <row r="642">
      <c r="A642" s="13"/>
      <c r="B642" s="13"/>
      <c r="C642" s="14"/>
      <c r="D642" s="15"/>
      <c r="E642" s="7"/>
      <c r="G642" s="3"/>
      <c r="H642" s="16"/>
      <c r="I642" s="7"/>
      <c r="J642" s="7"/>
      <c r="O642" s="7"/>
    </row>
    <row r="643">
      <c r="A643" s="13"/>
      <c r="B643" s="13"/>
      <c r="C643" s="14"/>
      <c r="D643" s="15"/>
      <c r="E643" s="7"/>
      <c r="G643" s="3"/>
      <c r="H643" s="16"/>
      <c r="I643" s="7"/>
      <c r="J643" s="7"/>
      <c r="O643" s="7"/>
    </row>
    <row r="644">
      <c r="A644" s="13"/>
      <c r="B644" s="13"/>
      <c r="C644" s="14"/>
      <c r="D644" s="15"/>
      <c r="E644" s="7"/>
      <c r="G644" s="3"/>
      <c r="H644" s="16"/>
      <c r="I644" s="7"/>
      <c r="J644" s="7"/>
      <c r="O644" s="7"/>
    </row>
    <row r="645">
      <c r="A645" s="13"/>
      <c r="B645" s="13"/>
      <c r="C645" s="14"/>
      <c r="D645" s="15"/>
      <c r="E645" s="7"/>
      <c r="G645" s="3"/>
      <c r="H645" s="16"/>
      <c r="I645" s="7"/>
      <c r="J645" s="7"/>
      <c r="O645" s="7"/>
    </row>
    <row r="646">
      <c r="A646" s="13"/>
      <c r="B646" s="13"/>
      <c r="C646" s="14"/>
      <c r="D646" s="15"/>
      <c r="E646" s="7"/>
      <c r="G646" s="3"/>
      <c r="H646" s="16"/>
      <c r="I646" s="7"/>
      <c r="J646" s="7"/>
      <c r="O646" s="7"/>
    </row>
    <row r="647">
      <c r="A647" s="13"/>
      <c r="B647" s="13"/>
      <c r="C647" s="14"/>
      <c r="D647" s="15"/>
      <c r="E647" s="7"/>
      <c r="G647" s="3"/>
      <c r="H647" s="16"/>
      <c r="I647" s="7"/>
      <c r="J647" s="7"/>
      <c r="O647" s="7"/>
    </row>
    <row r="648">
      <c r="A648" s="13"/>
      <c r="B648" s="13"/>
      <c r="C648" s="14"/>
      <c r="D648" s="15"/>
      <c r="E648" s="7"/>
      <c r="G648" s="3"/>
      <c r="H648" s="16"/>
      <c r="I648" s="7"/>
      <c r="J648" s="7"/>
      <c r="O648" s="7"/>
    </row>
    <row r="649">
      <c r="A649" s="13"/>
      <c r="B649" s="13"/>
      <c r="C649" s="14"/>
      <c r="D649" s="15"/>
      <c r="E649" s="7"/>
      <c r="G649" s="3"/>
      <c r="H649" s="16"/>
      <c r="I649" s="7"/>
      <c r="J649" s="7"/>
      <c r="O649" s="7"/>
    </row>
    <row r="650">
      <c r="A650" s="13"/>
      <c r="B650" s="13"/>
      <c r="C650" s="14"/>
      <c r="D650" s="15"/>
      <c r="E650" s="7"/>
      <c r="G650" s="3"/>
      <c r="H650" s="16"/>
      <c r="I650" s="7"/>
      <c r="J650" s="7"/>
      <c r="O650" s="7"/>
    </row>
    <row r="651">
      <c r="A651" s="13"/>
      <c r="B651" s="13"/>
      <c r="C651" s="14"/>
      <c r="D651" s="15"/>
      <c r="E651" s="7"/>
      <c r="G651" s="3"/>
      <c r="H651" s="16"/>
      <c r="I651" s="7"/>
      <c r="J651" s="7"/>
      <c r="O651" s="7"/>
    </row>
    <row r="652">
      <c r="A652" s="13"/>
      <c r="B652" s="13"/>
      <c r="C652" s="14"/>
      <c r="D652" s="15"/>
      <c r="E652" s="7"/>
      <c r="G652" s="3"/>
      <c r="H652" s="16"/>
      <c r="I652" s="7"/>
      <c r="J652" s="7"/>
      <c r="O652" s="7"/>
    </row>
    <row r="653">
      <c r="A653" s="13"/>
      <c r="B653" s="13"/>
      <c r="C653" s="14"/>
      <c r="D653" s="15"/>
      <c r="E653" s="7"/>
      <c r="G653" s="3"/>
      <c r="H653" s="16"/>
      <c r="I653" s="7"/>
      <c r="J653" s="7"/>
      <c r="O653" s="7"/>
    </row>
    <row r="654">
      <c r="A654" s="13"/>
      <c r="B654" s="13"/>
      <c r="C654" s="14"/>
      <c r="D654" s="15"/>
      <c r="E654" s="7"/>
      <c r="G654" s="3"/>
      <c r="H654" s="16"/>
      <c r="I654" s="7"/>
      <c r="J654" s="7"/>
      <c r="O654" s="7"/>
    </row>
    <row r="655">
      <c r="A655" s="13"/>
      <c r="B655" s="13"/>
      <c r="C655" s="14"/>
      <c r="D655" s="15"/>
      <c r="E655" s="7"/>
      <c r="G655" s="3"/>
      <c r="H655" s="16"/>
      <c r="I655" s="7"/>
      <c r="J655" s="7"/>
      <c r="O655" s="7"/>
    </row>
    <row r="656">
      <c r="A656" s="13"/>
      <c r="B656" s="13"/>
      <c r="C656" s="14"/>
      <c r="D656" s="15"/>
      <c r="E656" s="7"/>
      <c r="G656" s="3"/>
      <c r="H656" s="16"/>
      <c r="I656" s="7"/>
      <c r="J656" s="7"/>
      <c r="O656" s="7"/>
    </row>
    <row r="657">
      <c r="A657" s="13"/>
      <c r="B657" s="13"/>
      <c r="C657" s="14"/>
      <c r="D657" s="15"/>
      <c r="E657" s="7"/>
      <c r="G657" s="3"/>
      <c r="H657" s="16"/>
      <c r="I657" s="7"/>
      <c r="J657" s="7"/>
      <c r="O657" s="7"/>
    </row>
    <row r="658">
      <c r="A658" s="13"/>
      <c r="B658" s="13"/>
      <c r="C658" s="14"/>
      <c r="D658" s="15"/>
      <c r="E658" s="7"/>
      <c r="G658" s="3"/>
      <c r="H658" s="16"/>
      <c r="I658" s="7"/>
      <c r="J658" s="7"/>
      <c r="O658" s="7"/>
    </row>
    <row r="659">
      <c r="A659" s="13"/>
      <c r="B659" s="13"/>
      <c r="C659" s="14"/>
      <c r="D659" s="15"/>
      <c r="E659" s="7"/>
      <c r="G659" s="3"/>
      <c r="H659" s="16"/>
      <c r="I659" s="7"/>
      <c r="J659" s="7"/>
      <c r="O659" s="7"/>
    </row>
    <row r="660">
      <c r="A660" s="13"/>
      <c r="B660" s="13"/>
      <c r="C660" s="14"/>
      <c r="D660" s="15"/>
      <c r="E660" s="7"/>
      <c r="G660" s="3"/>
      <c r="H660" s="16"/>
      <c r="I660" s="7"/>
      <c r="J660" s="7"/>
      <c r="O660" s="7"/>
    </row>
    <row r="661">
      <c r="A661" s="13"/>
      <c r="B661" s="13"/>
      <c r="C661" s="14"/>
      <c r="D661" s="15"/>
      <c r="E661" s="7"/>
      <c r="G661" s="3"/>
      <c r="H661" s="16"/>
      <c r="I661" s="7"/>
      <c r="J661" s="7"/>
      <c r="O661" s="7"/>
    </row>
    <row r="662">
      <c r="A662" s="13"/>
      <c r="B662" s="13"/>
      <c r="C662" s="14"/>
      <c r="D662" s="15"/>
      <c r="E662" s="7"/>
      <c r="G662" s="3"/>
      <c r="H662" s="16"/>
      <c r="I662" s="7"/>
      <c r="J662" s="7"/>
      <c r="O662" s="7"/>
    </row>
    <row r="663">
      <c r="A663" s="13"/>
      <c r="B663" s="13"/>
      <c r="C663" s="14"/>
      <c r="D663" s="15"/>
      <c r="E663" s="7"/>
      <c r="G663" s="3"/>
      <c r="H663" s="16"/>
      <c r="I663" s="7"/>
      <c r="J663" s="7"/>
      <c r="O663" s="7"/>
    </row>
    <row r="664">
      <c r="A664" s="13"/>
      <c r="B664" s="13"/>
      <c r="C664" s="14"/>
      <c r="D664" s="15"/>
      <c r="E664" s="7"/>
      <c r="G664" s="3"/>
      <c r="H664" s="16"/>
      <c r="I664" s="7"/>
      <c r="J664" s="7"/>
      <c r="O664" s="7"/>
    </row>
    <row r="665">
      <c r="A665" s="13"/>
      <c r="B665" s="13"/>
      <c r="C665" s="14"/>
      <c r="D665" s="15"/>
      <c r="E665" s="7"/>
      <c r="G665" s="3"/>
      <c r="H665" s="16"/>
      <c r="I665" s="7"/>
      <c r="J665" s="7"/>
      <c r="O665" s="7"/>
    </row>
    <row r="666">
      <c r="A666" s="13"/>
      <c r="B666" s="13"/>
      <c r="C666" s="14"/>
      <c r="D666" s="15"/>
      <c r="E666" s="7"/>
      <c r="G666" s="3"/>
      <c r="H666" s="16"/>
      <c r="I666" s="7"/>
      <c r="J666" s="7"/>
      <c r="O666" s="7"/>
    </row>
    <row r="667">
      <c r="A667" s="13"/>
      <c r="B667" s="13"/>
      <c r="C667" s="14"/>
      <c r="D667" s="15"/>
      <c r="E667" s="7"/>
      <c r="G667" s="3"/>
      <c r="H667" s="16"/>
      <c r="I667" s="7"/>
      <c r="J667" s="7"/>
      <c r="O667" s="7"/>
    </row>
    <row r="668">
      <c r="A668" s="13"/>
      <c r="B668" s="13"/>
      <c r="C668" s="14"/>
      <c r="D668" s="15"/>
      <c r="E668" s="7"/>
      <c r="G668" s="3"/>
      <c r="H668" s="16"/>
      <c r="I668" s="7"/>
      <c r="J668" s="7"/>
      <c r="O668" s="7"/>
    </row>
    <row r="669">
      <c r="A669" s="13"/>
      <c r="B669" s="13"/>
      <c r="C669" s="14"/>
      <c r="D669" s="15"/>
      <c r="E669" s="7"/>
      <c r="G669" s="3"/>
      <c r="H669" s="16"/>
      <c r="I669" s="7"/>
      <c r="J669" s="7"/>
      <c r="O669" s="7"/>
    </row>
    <row r="670">
      <c r="A670" s="13"/>
      <c r="B670" s="13"/>
      <c r="C670" s="14"/>
      <c r="D670" s="15"/>
      <c r="E670" s="7"/>
      <c r="G670" s="3"/>
      <c r="H670" s="16"/>
      <c r="I670" s="7"/>
      <c r="J670" s="7"/>
      <c r="O670" s="7"/>
    </row>
    <row r="671">
      <c r="A671" s="13"/>
      <c r="B671" s="13"/>
      <c r="C671" s="14"/>
      <c r="D671" s="15"/>
      <c r="E671" s="7"/>
      <c r="G671" s="3"/>
      <c r="H671" s="16"/>
      <c r="I671" s="7"/>
      <c r="J671" s="7"/>
      <c r="O671" s="7"/>
    </row>
    <row r="672">
      <c r="A672" s="13"/>
      <c r="B672" s="13"/>
      <c r="C672" s="14"/>
      <c r="D672" s="15"/>
      <c r="E672" s="7"/>
      <c r="G672" s="3"/>
      <c r="H672" s="16"/>
      <c r="I672" s="7"/>
      <c r="J672" s="7"/>
      <c r="O672" s="7"/>
    </row>
    <row r="673">
      <c r="A673" s="13"/>
      <c r="B673" s="13"/>
      <c r="C673" s="14"/>
      <c r="D673" s="15"/>
      <c r="E673" s="7"/>
      <c r="G673" s="3"/>
      <c r="H673" s="16"/>
      <c r="I673" s="7"/>
      <c r="J673" s="7"/>
      <c r="O673" s="7"/>
    </row>
    <row r="674">
      <c r="A674" s="13"/>
      <c r="B674" s="13"/>
      <c r="C674" s="14"/>
      <c r="D674" s="15"/>
      <c r="E674" s="7"/>
      <c r="G674" s="3"/>
      <c r="H674" s="16"/>
      <c r="I674" s="7"/>
      <c r="J674" s="7"/>
      <c r="O674" s="7"/>
    </row>
    <row r="675">
      <c r="A675" s="13"/>
      <c r="B675" s="13"/>
      <c r="C675" s="14"/>
      <c r="D675" s="15"/>
      <c r="E675" s="7"/>
      <c r="G675" s="3"/>
      <c r="H675" s="16"/>
      <c r="I675" s="7"/>
      <c r="J675" s="7"/>
      <c r="O675" s="7"/>
    </row>
    <row r="676">
      <c r="A676" s="13"/>
      <c r="B676" s="13"/>
      <c r="C676" s="14"/>
      <c r="D676" s="15"/>
      <c r="E676" s="7"/>
      <c r="G676" s="3"/>
      <c r="H676" s="16"/>
      <c r="I676" s="7"/>
      <c r="J676" s="7"/>
      <c r="O676" s="7"/>
    </row>
    <row r="677">
      <c r="A677" s="13"/>
      <c r="B677" s="13"/>
      <c r="C677" s="14"/>
      <c r="D677" s="15"/>
      <c r="E677" s="7"/>
      <c r="G677" s="3"/>
      <c r="H677" s="16"/>
      <c r="I677" s="7"/>
      <c r="J677" s="7"/>
      <c r="O677" s="7"/>
    </row>
    <row r="678">
      <c r="A678" s="13"/>
      <c r="B678" s="13"/>
      <c r="C678" s="14"/>
      <c r="D678" s="15"/>
      <c r="E678" s="7"/>
      <c r="G678" s="3"/>
      <c r="H678" s="16"/>
      <c r="I678" s="7"/>
      <c r="J678" s="7"/>
      <c r="O678" s="7"/>
    </row>
    <row r="679">
      <c r="A679" s="13"/>
      <c r="B679" s="13"/>
      <c r="C679" s="14"/>
      <c r="D679" s="15"/>
      <c r="E679" s="7"/>
      <c r="G679" s="3"/>
      <c r="H679" s="16"/>
      <c r="I679" s="7"/>
      <c r="J679" s="7"/>
      <c r="O679" s="7"/>
    </row>
    <row r="680">
      <c r="A680" s="13"/>
      <c r="B680" s="13"/>
      <c r="C680" s="14"/>
      <c r="D680" s="15"/>
      <c r="E680" s="7"/>
      <c r="G680" s="3"/>
      <c r="H680" s="16"/>
      <c r="I680" s="7"/>
      <c r="J680" s="7"/>
      <c r="O680" s="7"/>
    </row>
    <row r="681">
      <c r="A681" s="13"/>
      <c r="B681" s="13"/>
      <c r="C681" s="14"/>
      <c r="D681" s="15"/>
      <c r="E681" s="7"/>
      <c r="G681" s="3"/>
      <c r="H681" s="16"/>
      <c r="I681" s="7"/>
      <c r="J681" s="7"/>
      <c r="O681" s="7"/>
    </row>
    <row r="682">
      <c r="A682" s="13"/>
      <c r="B682" s="13"/>
      <c r="C682" s="14"/>
      <c r="D682" s="15"/>
      <c r="E682" s="7"/>
      <c r="G682" s="3"/>
      <c r="H682" s="16"/>
      <c r="I682" s="7"/>
      <c r="J682" s="7"/>
      <c r="O682" s="7"/>
    </row>
    <row r="683">
      <c r="A683" s="13"/>
      <c r="B683" s="13"/>
      <c r="C683" s="14"/>
      <c r="D683" s="15"/>
      <c r="E683" s="7"/>
      <c r="G683" s="3"/>
      <c r="H683" s="16"/>
      <c r="I683" s="7"/>
      <c r="J683" s="7"/>
      <c r="O683" s="7"/>
    </row>
    <row r="684">
      <c r="A684" s="13"/>
      <c r="B684" s="13"/>
      <c r="C684" s="14"/>
      <c r="D684" s="15"/>
      <c r="E684" s="7"/>
      <c r="G684" s="3"/>
      <c r="H684" s="16"/>
      <c r="I684" s="7"/>
      <c r="J684" s="7"/>
      <c r="O684" s="7"/>
    </row>
    <row r="685">
      <c r="A685" s="13"/>
      <c r="B685" s="13"/>
      <c r="C685" s="14"/>
      <c r="D685" s="15"/>
      <c r="E685" s="7"/>
      <c r="G685" s="3"/>
      <c r="H685" s="16"/>
      <c r="I685" s="7"/>
      <c r="J685" s="7"/>
      <c r="O685" s="7"/>
    </row>
    <row r="686">
      <c r="A686" s="13"/>
      <c r="B686" s="13"/>
      <c r="C686" s="14"/>
      <c r="D686" s="15"/>
      <c r="E686" s="7"/>
      <c r="G686" s="3"/>
      <c r="H686" s="16"/>
      <c r="I686" s="7"/>
      <c r="J686" s="7"/>
      <c r="O686" s="7"/>
    </row>
    <row r="687">
      <c r="A687" s="13"/>
      <c r="B687" s="13"/>
      <c r="C687" s="14"/>
      <c r="D687" s="15"/>
      <c r="E687" s="7"/>
      <c r="G687" s="3"/>
      <c r="H687" s="16"/>
      <c r="I687" s="7"/>
      <c r="J687" s="7"/>
      <c r="O687" s="7"/>
    </row>
    <row r="688">
      <c r="A688" s="13"/>
      <c r="B688" s="13"/>
      <c r="C688" s="14"/>
      <c r="D688" s="15"/>
      <c r="E688" s="7"/>
      <c r="G688" s="3"/>
      <c r="H688" s="16"/>
      <c r="I688" s="7"/>
      <c r="J688" s="7"/>
      <c r="O688" s="7"/>
    </row>
    <row r="689">
      <c r="A689" s="13"/>
      <c r="B689" s="13"/>
      <c r="C689" s="14"/>
      <c r="D689" s="15"/>
      <c r="E689" s="7"/>
      <c r="G689" s="3"/>
      <c r="H689" s="16"/>
      <c r="I689" s="7"/>
      <c r="J689" s="7"/>
      <c r="O689" s="7"/>
    </row>
    <row r="690">
      <c r="A690" s="13"/>
      <c r="B690" s="13"/>
      <c r="C690" s="14"/>
      <c r="D690" s="15"/>
      <c r="E690" s="7"/>
      <c r="G690" s="3"/>
      <c r="H690" s="16"/>
      <c r="I690" s="7"/>
      <c r="J690" s="7"/>
      <c r="O690" s="7"/>
    </row>
    <row r="691">
      <c r="A691" s="13"/>
      <c r="B691" s="13"/>
      <c r="C691" s="14"/>
      <c r="D691" s="15"/>
      <c r="E691" s="7"/>
      <c r="G691" s="3"/>
      <c r="H691" s="16"/>
      <c r="I691" s="7"/>
      <c r="J691" s="7"/>
      <c r="O691" s="7"/>
    </row>
    <row r="692">
      <c r="A692" s="13"/>
      <c r="B692" s="13"/>
      <c r="C692" s="14"/>
      <c r="D692" s="15"/>
      <c r="E692" s="7"/>
      <c r="G692" s="3"/>
      <c r="H692" s="16"/>
      <c r="I692" s="7"/>
      <c r="J692" s="7"/>
      <c r="O692" s="7"/>
    </row>
    <row r="693">
      <c r="A693" s="13"/>
      <c r="B693" s="13"/>
      <c r="C693" s="14"/>
      <c r="D693" s="15"/>
      <c r="E693" s="7"/>
      <c r="G693" s="3"/>
      <c r="H693" s="16"/>
      <c r="I693" s="7"/>
      <c r="J693" s="7"/>
      <c r="O693" s="7"/>
    </row>
    <row r="694">
      <c r="A694" s="13"/>
      <c r="B694" s="13"/>
      <c r="C694" s="14"/>
      <c r="D694" s="15"/>
      <c r="E694" s="7"/>
      <c r="G694" s="3"/>
      <c r="H694" s="16"/>
      <c r="I694" s="7"/>
      <c r="J694" s="7"/>
      <c r="O694" s="7"/>
    </row>
    <row r="695">
      <c r="A695" s="13"/>
      <c r="B695" s="13"/>
      <c r="C695" s="14"/>
      <c r="D695" s="15"/>
      <c r="E695" s="7"/>
      <c r="G695" s="3"/>
      <c r="H695" s="16"/>
      <c r="I695" s="7"/>
      <c r="J695" s="7"/>
      <c r="O695" s="7"/>
    </row>
    <row r="696">
      <c r="A696" s="13"/>
      <c r="B696" s="13"/>
      <c r="C696" s="14"/>
      <c r="D696" s="15"/>
      <c r="E696" s="7"/>
      <c r="G696" s="3"/>
      <c r="H696" s="16"/>
      <c r="I696" s="7"/>
      <c r="J696" s="7"/>
      <c r="O696" s="7"/>
    </row>
    <row r="697">
      <c r="A697" s="13"/>
      <c r="B697" s="13"/>
      <c r="C697" s="14"/>
      <c r="D697" s="15"/>
      <c r="E697" s="7"/>
      <c r="G697" s="3"/>
      <c r="H697" s="16"/>
      <c r="I697" s="7"/>
      <c r="J697" s="7"/>
      <c r="O697" s="7"/>
    </row>
    <row r="698">
      <c r="A698" s="13"/>
      <c r="B698" s="13"/>
      <c r="C698" s="14"/>
      <c r="D698" s="15"/>
      <c r="E698" s="7"/>
      <c r="G698" s="3"/>
      <c r="H698" s="16"/>
      <c r="I698" s="7"/>
      <c r="J698" s="7"/>
      <c r="O698" s="7"/>
    </row>
    <row r="699">
      <c r="A699" s="13"/>
      <c r="B699" s="13"/>
      <c r="C699" s="14"/>
      <c r="D699" s="15"/>
      <c r="E699" s="7"/>
      <c r="G699" s="3"/>
      <c r="H699" s="16"/>
      <c r="I699" s="7"/>
      <c r="J699" s="7"/>
      <c r="O699" s="7"/>
    </row>
    <row r="700">
      <c r="A700" s="13"/>
      <c r="B700" s="13"/>
      <c r="C700" s="14"/>
      <c r="D700" s="15"/>
      <c r="E700" s="7"/>
      <c r="G700" s="3"/>
      <c r="H700" s="16"/>
      <c r="I700" s="7"/>
      <c r="J700" s="7"/>
      <c r="O700" s="7"/>
    </row>
    <row r="701">
      <c r="A701" s="13"/>
      <c r="B701" s="13"/>
      <c r="C701" s="14"/>
      <c r="D701" s="15"/>
      <c r="E701" s="7"/>
      <c r="G701" s="3"/>
      <c r="H701" s="16"/>
      <c r="I701" s="7"/>
      <c r="J701" s="7"/>
      <c r="O701" s="7"/>
    </row>
    <row r="702">
      <c r="A702" s="13"/>
      <c r="B702" s="13"/>
      <c r="C702" s="14"/>
      <c r="D702" s="15"/>
      <c r="E702" s="7"/>
      <c r="G702" s="3"/>
      <c r="H702" s="16"/>
      <c r="I702" s="7"/>
      <c r="J702" s="7"/>
      <c r="O702" s="7"/>
    </row>
    <row r="703">
      <c r="A703" s="13"/>
      <c r="B703" s="13"/>
      <c r="C703" s="14"/>
      <c r="D703" s="15"/>
      <c r="E703" s="7"/>
      <c r="G703" s="3"/>
      <c r="H703" s="16"/>
      <c r="I703" s="7"/>
      <c r="J703" s="7"/>
      <c r="O703" s="7"/>
    </row>
    <row r="704">
      <c r="A704" s="13"/>
      <c r="B704" s="13"/>
      <c r="C704" s="14"/>
      <c r="D704" s="15"/>
      <c r="E704" s="7"/>
      <c r="G704" s="3"/>
      <c r="H704" s="16"/>
      <c r="I704" s="7"/>
      <c r="J704" s="7"/>
      <c r="O704" s="7"/>
    </row>
    <row r="705">
      <c r="A705" s="13"/>
      <c r="B705" s="13"/>
      <c r="C705" s="14"/>
      <c r="D705" s="15"/>
      <c r="E705" s="7"/>
      <c r="G705" s="3"/>
      <c r="H705" s="16"/>
      <c r="I705" s="7"/>
      <c r="J705" s="7"/>
      <c r="O705" s="7"/>
    </row>
    <row r="706">
      <c r="A706" s="13"/>
      <c r="B706" s="13"/>
      <c r="C706" s="14"/>
      <c r="D706" s="15"/>
      <c r="E706" s="7"/>
      <c r="G706" s="3"/>
      <c r="H706" s="16"/>
      <c r="I706" s="7"/>
      <c r="J706" s="7"/>
      <c r="O706" s="7"/>
    </row>
    <row r="707">
      <c r="A707" s="13"/>
      <c r="B707" s="13"/>
      <c r="C707" s="14"/>
      <c r="D707" s="15"/>
      <c r="E707" s="7"/>
      <c r="G707" s="3"/>
      <c r="H707" s="16"/>
      <c r="I707" s="7"/>
      <c r="J707" s="7"/>
      <c r="O707" s="7"/>
    </row>
    <row r="708">
      <c r="A708" s="13"/>
      <c r="B708" s="13"/>
      <c r="C708" s="14"/>
      <c r="D708" s="15"/>
      <c r="E708" s="7"/>
      <c r="G708" s="3"/>
      <c r="H708" s="16"/>
      <c r="I708" s="7"/>
      <c r="J708" s="7"/>
      <c r="O708" s="7"/>
    </row>
    <row r="709">
      <c r="A709" s="13"/>
      <c r="B709" s="13"/>
      <c r="C709" s="14"/>
      <c r="D709" s="15"/>
      <c r="E709" s="7"/>
      <c r="G709" s="3"/>
      <c r="H709" s="16"/>
      <c r="I709" s="7"/>
      <c r="J709" s="7"/>
      <c r="O709" s="7"/>
    </row>
    <row r="710">
      <c r="A710" s="13"/>
      <c r="B710" s="13"/>
      <c r="C710" s="14"/>
      <c r="D710" s="15"/>
      <c r="E710" s="7"/>
      <c r="G710" s="3"/>
      <c r="H710" s="16"/>
      <c r="I710" s="7"/>
      <c r="J710" s="7"/>
      <c r="O710" s="7"/>
    </row>
    <row r="711">
      <c r="A711" s="13"/>
      <c r="B711" s="13"/>
      <c r="C711" s="14"/>
      <c r="D711" s="15"/>
      <c r="E711" s="7"/>
      <c r="G711" s="3"/>
      <c r="H711" s="16"/>
      <c r="I711" s="7"/>
      <c r="J711" s="7"/>
      <c r="O711" s="7"/>
    </row>
    <row r="712">
      <c r="A712" s="13"/>
      <c r="B712" s="13"/>
      <c r="C712" s="14"/>
      <c r="D712" s="15"/>
      <c r="E712" s="7"/>
      <c r="G712" s="3"/>
      <c r="H712" s="16"/>
      <c r="I712" s="7"/>
      <c r="J712" s="7"/>
      <c r="O712" s="7"/>
    </row>
    <row r="713">
      <c r="A713" s="13"/>
      <c r="B713" s="13"/>
      <c r="C713" s="14"/>
      <c r="D713" s="15"/>
      <c r="E713" s="7"/>
      <c r="G713" s="3"/>
      <c r="H713" s="16"/>
      <c r="I713" s="7"/>
      <c r="J713" s="7"/>
      <c r="O713" s="7"/>
    </row>
    <row r="714">
      <c r="A714" s="13"/>
      <c r="B714" s="13"/>
      <c r="C714" s="14"/>
      <c r="D714" s="15"/>
      <c r="E714" s="7"/>
      <c r="G714" s="3"/>
      <c r="H714" s="16"/>
      <c r="I714" s="7"/>
      <c r="J714" s="7"/>
      <c r="O714" s="7"/>
    </row>
    <row r="715">
      <c r="A715" s="13"/>
      <c r="B715" s="13"/>
      <c r="C715" s="14"/>
      <c r="D715" s="15"/>
      <c r="E715" s="7"/>
      <c r="G715" s="3"/>
      <c r="H715" s="16"/>
      <c r="I715" s="7"/>
      <c r="J715" s="7"/>
      <c r="O715" s="7"/>
    </row>
    <row r="716">
      <c r="A716" s="13"/>
      <c r="B716" s="13"/>
      <c r="C716" s="14"/>
      <c r="D716" s="15"/>
      <c r="E716" s="7"/>
      <c r="G716" s="3"/>
      <c r="H716" s="16"/>
      <c r="I716" s="7"/>
      <c r="J716" s="7"/>
      <c r="O716" s="7"/>
    </row>
    <row r="717">
      <c r="A717" s="13"/>
      <c r="B717" s="13"/>
      <c r="C717" s="14"/>
      <c r="D717" s="15"/>
      <c r="E717" s="7"/>
      <c r="G717" s="3"/>
      <c r="H717" s="16"/>
      <c r="I717" s="7"/>
      <c r="J717" s="7"/>
      <c r="O717" s="7"/>
    </row>
    <row r="718">
      <c r="A718" s="13"/>
      <c r="B718" s="13"/>
      <c r="C718" s="14"/>
      <c r="D718" s="15"/>
      <c r="E718" s="7"/>
      <c r="G718" s="3"/>
      <c r="H718" s="16"/>
      <c r="I718" s="7"/>
      <c r="J718" s="7"/>
      <c r="O718" s="7"/>
    </row>
    <row r="719">
      <c r="A719" s="13"/>
      <c r="B719" s="13"/>
      <c r="C719" s="14"/>
      <c r="D719" s="15"/>
      <c r="E719" s="7"/>
      <c r="G719" s="3"/>
      <c r="H719" s="16"/>
      <c r="I719" s="7"/>
      <c r="J719" s="7"/>
      <c r="O719" s="7"/>
    </row>
    <row r="720">
      <c r="A720" s="13"/>
      <c r="B720" s="13"/>
      <c r="C720" s="14"/>
      <c r="D720" s="15"/>
      <c r="E720" s="7"/>
      <c r="G720" s="3"/>
      <c r="H720" s="16"/>
      <c r="I720" s="7"/>
      <c r="J720" s="7"/>
      <c r="O720" s="7"/>
    </row>
    <row r="721">
      <c r="A721" s="13"/>
      <c r="B721" s="13"/>
      <c r="C721" s="14"/>
      <c r="D721" s="15"/>
      <c r="E721" s="7"/>
      <c r="G721" s="3"/>
      <c r="H721" s="16"/>
      <c r="I721" s="7"/>
      <c r="J721" s="7"/>
      <c r="O721" s="7"/>
    </row>
    <row r="722">
      <c r="A722" s="13"/>
      <c r="B722" s="13"/>
      <c r="C722" s="14"/>
      <c r="D722" s="15"/>
      <c r="E722" s="7"/>
      <c r="G722" s="3"/>
      <c r="H722" s="16"/>
      <c r="I722" s="7"/>
      <c r="J722" s="7"/>
      <c r="O722" s="7"/>
    </row>
    <row r="723">
      <c r="A723" s="13"/>
      <c r="B723" s="13"/>
      <c r="C723" s="14"/>
      <c r="D723" s="15"/>
      <c r="E723" s="7"/>
      <c r="G723" s="3"/>
      <c r="H723" s="16"/>
      <c r="I723" s="7"/>
      <c r="J723" s="7"/>
      <c r="O723" s="7"/>
    </row>
    <row r="724">
      <c r="A724" s="13"/>
      <c r="B724" s="13"/>
      <c r="C724" s="14"/>
      <c r="D724" s="15"/>
      <c r="E724" s="7"/>
      <c r="G724" s="3"/>
      <c r="H724" s="16"/>
      <c r="I724" s="7"/>
      <c r="J724" s="7"/>
      <c r="O724" s="7"/>
    </row>
    <row r="725">
      <c r="A725" s="13"/>
      <c r="B725" s="13"/>
      <c r="C725" s="14"/>
      <c r="D725" s="15"/>
      <c r="E725" s="7"/>
      <c r="G725" s="3"/>
      <c r="H725" s="16"/>
      <c r="I725" s="7"/>
      <c r="J725" s="7"/>
      <c r="O725" s="7"/>
    </row>
    <row r="726">
      <c r="A726" s="13"/>
      <c r="B726" s="13"/>
      <c r="C726" s="14"/>
      <c r="D726" s="15"/>
      <c r="E726" s="7"/>
      <c r="G726" s="3"/>
      <c r="H726" s="16"/>
      <c r="I726" s="7"/>
      <c r="J726" s="7"/>
      <c r="O726" s="7"/>
    </row>
    <row r="727">
      <c r="A727" s="13"/>
      <c r="B727" s="13"/>
      <c r="C727" s="14"/>
      <c r="D727" s="15"/>
      <c r="E727" s="7"/>
      <c r="G727" s="3"/>
      <c r="H727" s="16"/>
      <c r="I727" s="7"/>
      <c r="J727" s="7"/>
      <c r="O727" s="7"/>
    </row>
    <row r="728">
      <c r="A728" s="13"/>
      <c r="B728" s="13"/>
      <c r="C728" s="14"/>
      <c r="D728" s="15"/>
      <c r="E728" s="7"/>
      <c r="G728" s="3"/>
      <c r="H728" s="16"/>
      <c r="I728" s="7"/>
      <c r="J728" s="7"/>
      <c r="O728" s="7"/>
    </row>
    <row r="729">
      <c r="A729" s="13"/>
      <c r="B729" s="13"/>
      <c r="C729" s="14"/>
      <c r="D729" s="15"/>
      <c r="E729" s="7"/>
      <c r="G729" s="3"/>
      <c r="H729" s="16"/>
      <c r="I729" s="7"/>
      <c r="J729" s="7"/>
      <c r="O729" s="7"/>
    </row>
    <row r="730">
      <c r="A730" s="13"/>
      <c r="B730" s="13"/>
      <c r="C730" s="14"/>
      <c r="D730" s="15"/>
      <c r="E730" s="7"/>
      <c r="G730" s="3"/>
      <c r="H730" s="16"/>
      <c r="I730" s="7"/>
      <c r="J730" s="7"/>
      <c r="O730" s="7"/>
    </row>
    <row r="731">
      <c r="A731" s="13"/>
      <c r="B731" s="13"/>
      <c r="C731" s="14"/>
      <c r="D731" s="15"/>
      <c r="E731" s="7"/>
      <c r="G731" s="3"/>
      <c r="H731" s="16"/>
      <c r="I731" s="7"/>
      <c r="J731" s="7"/>
      <c r="O731" s="7"/>
    </row>
    <row r="732">
      <c r="A732" s="13"/>
      <c r="B732" s="13"/>
      <c r="C732" s="14"/>
      <c r="D732" s="15"/>
      <c r="E732" s="7"/>
      <c r="G732" s="3"/>
      <c r="H732" s="16"/>
      <c r="I732" s="7"/>
      <c r="J732" s="7"/>
      <c r="O732" s="7"/>
    </row>
    <row r="733">
      <c r="A733" s="13"/>
      <c r="B733" s="13"/>
      <c r="C733" s="14"/>
      <c r="D733" s="15"/>
      <c r="E733" s="7"/>
      <c r="G733" s="3"/>
      <c r="H733" s="16"/>
      <c r="I733" s="7"/>
      <c r="J733" s="7"/>
      <c r="O733" s="7"/>
    </row>
    <row r="734">
      <c r="A734" s="13"/>
      <c r="B734" s="13"/>
      <c r="C734" s="14"/>
      <c r="D734" s="15"/>
      <c r="E734" s="7"/>
      <c r="G734" s="3"/>
      <c r="H734" s="16"/>
      <c r="I734" s="7"/>
      <c r="J734" s="7"/>
      <c r="O734" s="7"/>
    </row>
    <row r="735">
      <c r="A735" s="13"/>
      <c r="B735" s="13"/>
      <c r="C735" s="14"/>
      <c r="D735" s="15"/>
      <c r="E735" s="7"/>
      <c r="G735" s="3"/>
      <c r="H735" s="16"/>
      <c r="I735" s="7"/>
      <c r="J735" s="7"/>
      <c r="O735" s="7"/>
    </row>
    <row r="736">
      <c r="A736" s="13"/>
      <c r="B736" s="13"/>
      <c r="C736" s="14"/>
      <c r="D736" s="15"/>
      <c r="E736" s="7"/>
      <c r="G736" s="3"/>
      <c r="H736" s="16"/>
      <c r="I736" s="7"/>
      <c r="J736" s="7"/>
      <c r="O736" s="7"/>
    </row>
    <row r="737">
      <c r="A737" s="13"/>
      <c r="B737" s="13"/>
      <c r="C737" s="14"/>
      <c r="D737" s="15"/>
      <c r="E737" s="7"/>
      <c r="G737" s="3"/>
      <c r="H737" s="16"/>
      <c r="I737" s="7"/>
      <c r="J737" s="7"/>
      <c r="O737" s="7"/>
    </row>
    <row r="738">
      <c r="A738" s="13"/>
      <c r="B738" s="13"/>
      <c r="C738" s="14"/>
      <c r="D738" s="15"/>
      <c r="E738" s="7"/>
      <c r="G738" s="3"/>
      <c r="H738" s="16"/>
      <c r="I738" s="7"/>
      <c r="J738" s="7"/>
      <c r="O738" s="7"/>
    </row>
    <row r="739">
      <c r="A739" s="13"/>
      <c r="B739" s="13"/>
      <c r="C739" s="14"/>
      <c r="D739" s="15"/>
      <c r="E739" s="7"/>
      <c r="G739" s="3"/>
      <c r="H739" s="16"/>
      <c r="I739" s="7"/>
      <c r="J739" s="7"/>
      <c r="O739" s="7"/>
    </row>
    <row r="740">
      <c r="A740" s="13"/>
      <c r="B740" s="13"/>
      <c r="C740" s="14"/>
      <c r="D740" s="15"/>
      <c r="E740" s="7"/>
      <c r="G740" s="3"/>
      <c r="H740" s="16"/>
      <c r="I740" s="7"/>
      <c r="J740" s="7"/>
      <c r="O740" s="7"/>
    </row>
    <row r="741">
      <c r="A741" s="13"/>
      <c r="B741" s="13"/>
      <c r="C741" s="14"/>
      <c r="D741" s="15"/>
      <c r="E741" s="7"/>
      <c r="G741" s="3"/>
      <c r="H741" s="16"/>
      <c r="I741" s="7"/>
      <c r="J741" s="7"/>
      <c r="O741" s="7"/>
    </row>
    <row r="742">
      <c r="A742" s="13"/>
      <c r="B742" s="13"/>
      <c r="C742" s="14"/>
      <c r="D742" s="15"/>
      <c r="E742" s="7"/>
      <c r="G742" s="3"/>
      <c r="H742" s="16"/>
      <c r="I742" s="7"/>
      <c r="J742" s="7"/>
      <c r="O742" s="7"/>
    </row>
    <row r="743">
      <c r="A743" s="13"/>
      <c r="B743" s="13"/>
      <c r="C743" s="14"/>
      <c r="D743" s="15"/>
      <c r="E743" s="7"/>
      <c r="G743" s="3"/>
      <c r="H743" s="16"/>
      <c r="I743" s="7"/>
      <c r="J743" s="7"/>
      <c r="O743" s="7"/>
    </row>
    <row r="744">
      <c r="A744" s="13"/>
      <c r="B744" s="13"/>
      <c r="C744" s="14"/>
      <c r="D744" s="15"/>
      <c r="E744" s="7"/>
      <c r="G744" s="3"/>
      <c r="H744" s="16"/>
      <c r="I744" s="7"/>
      <c r="J744" s="7"/>
      <c r="O744" s="7"/>
    </row>
    <row r="745">
      <c r="A745" s="13"/>
      <c r="B745" s="13"/>
      <c r="C745" s="14"/>
      <c r="D745" s="15"/>
      <c r="E745" s="7"/>
      <c r="G745" s="3"/>
      <c r="H745" s="16"/>
      <c r="I745" s="7"/>
      <c r="J745" s="7"/>
      <c r="O745" s="7"/>
    </row>
    <row r="746">
      <c r="A746" s="13"/>
      <c r="B746" s="13"/>
      <c r="C746" s="14"/>
      <c r="D746" s="15"/>
      <c r="E746" s="7"/>
      <c r="G746" s="3"/>
      <c r="H746" s="16"/>
      <c r="I746" s="7"/>
      <c r="J746" s="7"/>
      <c r="O746" s="7"/>
    </row>
    <row r="747">
      <c r="A747" s="13"/>
      <c r="B747" s="13"/>
      <c r="C747" s="14"/>
      <c r="D747" s="15"/>
      <c r="E747" s="7"/>
      <c r="G747" s="3"/>
      <c r="H747" s="16"/>
      <c r="I747" s="7"/>
      <c r="J747" s="7"/>
      <c r="O747" s="7"/>
    </row>
    <row r="748">
      <c r="A748" s="13"/>
      <c r="B748" s="13"/>
      <c r="C748" s="14"/>
      <c r="D748" s="15"/>
      <c r="E748" s="7"/>
      <c r="G748" s="3"/>
      <c r="H748" s="16"/>
      <c r="I748" s="7"/>
      <c r="J748" s="7"/>
      <c r="O748" s="7"/>
    </row>
    <row r="749">
      <c r="A749" s="13"/>
      <c r="B749" s="13"/>
      <c r="C749" s="14"/>
      <c r="D749" s="15"/>
      <c r="E749" s="7"/>
      <c r="G749" s="3"/>
      <c r="H749" s="16"/>
      <c r="I749" s="7"/>
      <c r="J749" s="7"/>
      <c r="O749" s="7"/>
    </row>
    <row r="750">
      <c r="A750" s="13"/>
      <c r="B750" s="13"/>
      <c r="C750" s="14"/>
      <c r="D750" s="15"/>
      <c r="E750" s="7"/>
      <c r="G750" s="3"/>
      <c r="H750" s="16"/>
      <c r="I750" s="7"/>
      <c r="J750" s="7"/>
      <c r="O750" s="7"/>
    </row>
    <row r="751">
      <c r="A751" s="13"/>
      <c r="B751" s="13"/>
      <c r="C751" s="14"/>
      <c r="D751" s="15"/>
      <c r="E751" s="7"/>
      <c r="G751" s="3"/>
      <c r="H751" s="16"/>
      <c r="I751" s="7"/>
      <c r="J751" s="7"/>
      <c r="O751" s="7"/>
    </row>
    <row r="752">
      <c r="A752" s="13"/>
      <c r="B752" s="13"/>
      <c r="C752" s="14"/>
      <c r="D752" s="15"/>
      <c r="E752" s="7"/>
      <c r="G752" s="3"/>
      <c r="H752" s="16"/>
      <c r="I752" s="7"/>
      <c r="J752" s="7"/>
      <c r="O752" s="7"/>
    </row>
    <row r="753">
      <c r="A753" s="13"/>
      <c r="B753" s="13"/>
      <c r="C753" s="14"/>
      <c r="D753" s="15"/>
      <c r="E753" s="7"/>
      <c r="G753" s="3"/>
      <c r="H753" s="16"/>
      <c r="I753" s="7"/>
      <c r="J753" s="7"/>
      <c r="O753" s="7"/>
    </row>
    <row r="754">
      <c r="A754" s="13"/>
      <c r="B754" s="13"/>
      <c r="C754" s="14"/>
      <c r="D754" s="15"/>
      <c r="E754" s="7"/>
      <c r="G754" s="3"/>
      <c r="H754" s="16"/>
      <c r="I754" s="7"/>
      <c r="J754" s="7"/>
      <c r="O754" s="7"/>
    </row>
    <row r="755">
      <c r="A755" s="13"/>
      <c r="B755" s="13"/>
      <c r="C755" s="14"/>
      <c r="D755" s="15"/>
      <c r="E755" s="7"/>
      <c r="G755" s="3"/>
      <c r="H755" s="16"/>
      <c r="I755" s="7"/>
      <c r="J755" s="7"/>
      <c r="O755" s="7"/>
    </row>
    <row r="756">
      <c r="A756" s="13"/>
      <c r="B756" s="13"/>
      <c r="C756" s="14"/>
      <c r="D756" s="15"/>
      <c r="E756" s="7"/>
      <c r="G756" s="3"/>
      <c r="H756" s="16"/>
      <c r="I756" s="7"/>
      <c r="J756" s="7"/>
      <c r="O756" s="7"/>
    </row>
    <row r="757">
      <c r="A757" s="13"/>
      <c r="B757" s="13"/>
      <c r="C757" s="14"/>
      <c r="D757" s="15"/>
      <c r="E757" s="7"/>
      <c r="G757" s="3"/>
      <c r="H757" s="16"/>
      <c r="I757" s="7"/>
      <c r="J757" s="7"/>
      <c r="O757" s="7"/>
    </row>
    <row r="758">
      <c r="A758" s="13"/>
      <c r="B758" s="13"/>
      <c r="C758" s="14"/>
      <c r="D758" s="15"/>
      <c r="E758" s="7"/>
      <c r="G758" s="3"/>
      <c r="H758" s="16"/>
      <c r="I758" s="7"/>
      <c r="J758" s="7"/>
      <c r="O758" s="7"/>
    </row>
    <row r="759">
      <c r="A759" s="13"/>
      <c r="B759" s="13"/>
      <c r="C759" s="14"/>
      <c r="D759" s="15"/>
      <c r="E759" s="7"/>
      <c r="G759" s="3"/>
      <c r="H759" s="16"/>
      <c r="I759" s="7"/>
      <c r="J759" s="7"/>
      <c r="O759" s="7"/>
    </row>
    <row r="760">
      <c r="A760" s="13"/>
      <c r="B760" s="13"/>
      <c r="C760" s="14"/>
      <c r="D760" s="15"/>
      <c r="E760" s="7"/>
      <c r="G760" s="3"/>
      <c r="H760" s="16"/>
      <c r="I760" s="7"/>
      <c r="J760" s="7"/>
      <c r="O760" s="7"/>
    </row>
    <row r="761">
      <c r="A761" s="13"/>
      <c r="B761" s="13"/>
      <c r="C761" s="14"/>
      <c r="D761" s="15"/>
      <c r="E761" s="7"/>
      <c r="G761" s="3"/>
      <c r="H761" s="16"/>
      <c r="I761" s="7"/>
      <c r="J761" s="7"/>
      <c r="O761" s="7"/>
    </row>
    <row r="762">
      <c r="A762" s="13"/>
      <c r="B762" s="13"/>
      <c r="C762" s="14"/>
      <c r="D762" s="15"/>
      <c r="E762" s="7"/>
      <c r="G762" s="3"/>
      <c r="H762" s="16"/>
      <c r="I762" s="7"/>
      <c r="J762" s="7"/>
      <c r="O762" s="7"/>
    </row>
    <row r="763">
      <c r="A763" s="13"/>
      <c r="B763" s="13"/>
      <c r="C763" s="14"/>
      <c r="D763" s="15"/>
      <c r="E763" s="7"/>
      <c r="G763" s="3"/>
      <c r="H763" s="16"/>
      <c r="I763" s="7"/>
      <c r="J763" s="7"/>
      <c r="O763" s="7"/>
    </row>
    <row r="764">
      <c r="A764" s="13"/>
      <c r="B764" s="13"/>
      <c r="C764" s="14"/>
      <c r="D764" s="15"/>
      <c r="E764" s="7"/>
      <c r="G764" s="3"/>
      <c r="H764" s="16"/>
      <c r="I764" s="7"/>
      <c r="J764" s="7"/>
      <c r="O764" s="7"/>
    </row>
    <row r="765">
      <c r="A765" s="13"/>
      <c r="B765" s="13"/>
      <c r="C765" s="14"/>
      <c r="D765" s="15"/>
      <c r="E765" s="7"/>
      <c r="G765" s="3"/>
      <c r="H765" s="16"/>
      <c r="I765" s="7"/>
      <c r="J765" s="7"/>
      <c r="O765" s="7"/>
    </row>
    <row r="766">
      <c r="A766" s="13"/>
      <c r="B766" s="13"/>
      <c r="C766" s="14"/>
      <c r="D766" s="15"/>
      <c r="E766" s="7"/>
      <c r="G766" s="3"/>
      <c r="H766" s="16"/>
      <c r="I766" s="7"/>
      <c r="J766" s="7"/>
      <c r="O766" s="7"/>
    </row>
    <row r="767">
      <c r="A767" s="13"/>
      <c r="B767" s="13"/>
      <c r="C767" s="14"/>
      <c r="D767" s="15"/>
      <c r="E767" s="7"/>
      <c r="G767" s="3"/>
      <c r="H767" s="16"/>
      <c r="I767" s="7"/>
      <c r="J767" s="7"/>
      <c r="O767" s="7"/>
    </row>
    <row r="768">
      <c r="A768" s="13"/>
      <c r="B768" s="13"/>
      <c r="C768" s="14"/>
      <c r="D768" s="15"/>
      <c r="E768" s="7"/>
      <c r="G768" s="3"/>
      <c r="H768" s="16"/>
      <c r="I768" s="7"/>
      <c r="J768" s="7"/>
      <c r="O768" s="7"/>
    </row>
    <row r="769">
      <c r="A769" s="13"/>
      <c r="B769" s="13"/>
      <c r="C769" s="14"/>
      <c r="D769" s="15"/>
      <c r="E769" s="7"/>
      <c r="G769" s="3"/>
      <c r="H769" s="16"/>
      <c r="I769" s="7"/>
      <c r="J769" s="7"/>
      <c r="O769" s="7"/>
    </row>
    <row r="770">
      <c r="A770" s="13"/>
      <c r="B770" s="13"/>
      <c r="C770" s="14"/>
      <c r="D770" s="15"/>
      <c r="E770" s="7"/>
      <c r="G770" s="3"/>
      <c r="H770" s="16"/>
      <c r="I770" s="7"/>
      <c r="J770" s="7"/>
      <c r="O770" s="7"/>
    </row>
    <row r="771">
      <c r="A771" s="13"/>
      <c r="B771" s="13"/>
      <c r="C771" s="14"/>
      <c r="D771" s="15"/>
      <c r="E771" s="7"/>
      <c r="G771" s="3"/>
      <c r="H771" s="16"/>
      <c r="I771" s="7"/>
      <c r="J771" s="7"/>
      <c r="O771" s="7"/>
    </row>
    <row r="772">
      <c r="A772" s="13"/>
      <c r="B772" s="13"/>
      <c r="C772" s="14"/>
      <c r="D772" s="15"/>
      <c r="E772" s="7"/>
      <c r="G772" s="3"/>
      <c r="H772" s="16"/>
      <c r="I772" s="7"/>
      <c r="J772" s="7"/>
      <c r="O772" s="7"/>
    </row>
    <row r="773">
      <c r="A773" s="13"/>
      <c r="B773" s="13"/>
      <c r="C773" s="14"/>
      <c r="D773" s="15"/>
      <c r="E773" s="7"/>
      <c r="G773" s="3"/>
      <c r="H773" s="16"/>
      <c r="I773" s="7"/>
      <c r="J773" s="7"/>
      <c r="O773" s="7"/>
    </row>
    <row r="774">
      <c r="A774" s="13"/>
      <c r="B774" s="13"/>
      <c r="C774" s="14"/>
      <c r="D774" s="15"/>
      <c r="E774" s="7"/>
      <c r="G774" s="3"/>
      <c r="H774" s="16"/>
      <c r="I774" s="7"/>
      <c r="J774" s="7"/>
      <c r="O774" s="7"/>
    </row>
    <row r="775">
      <c r="A775" s="13"/>
      <c r="B775" s="13"/>
      <c r="C775" s="14"/>
      <c r="D775" s="15"/>
      <c r="E775" s="7"/>
      <c r="G775" s="3"/>
      <c r="H775" s="16"/>
      <c r="I775" s="7"/>
      <c r="J775" s="7"/>
      <c r="O775" s="7"/>
    </row>
    <row r="776">
      <c r="A776" s="13"/>
      <c r="B776" s="13"/>
      <c r="C776" s="14"/>
      <c r="D776" s="15"/>
      <c r="E776" s="7"/>
      <c r="G776" s="3"/>
      <c r="H776" s="16"/>
      <c r="I776" s="7"/>
      <c r="J776" s="7"/>
      <c r="O776" s="7"/>
    </row>
    <row r="777">
      <c r="A777" s="13"/>
      <c r="B777" s="13"/>
      <c r="C777" s="14"/>
      <c r="D777" s="15"/>
      <c r="E777" s="7"/>
      <c r="G777" s="3"/>
      <c r="H777" s="16"/>
      <c r="I777" s="7"/>
      <c r="J777" s="7"/>
      <c r="O777" s="7"/>
    </row>
    <row r="778">
      <c r="A778" s="13"/>
      <c r="B778" s="13"/>
      <c r="C778" s="14"/>
      <c r="D778" s="15"/>
      <c r="E778" s="7"/>
      <c r="G778" s="3"/>
      <c r="H778" s="16"/>
      <c r="I778" s="7"/>
      <c r="J778" s="7"/>
      <c r="O778" s="7"/>
    </row>
    <row r="779">
      <c r="A779" s="13"/>
      <c r="B779" s="13"/>
      <c r="C779" s="14"/>
      <c r="D779" s="15"/>
      <c r="E779" s="7"/>
      <c r="G779" s="3"/>
      <c r="H779" s="16"/>
      <c r="I779" s="7"/>
      <c r="J779" s="7"/>
      <c r="O779" s="7"/>
    </row>
    <row r="780">
      <c r="A780" s="13"/>
      <c r="B780" s="13"/>
      <c r="C780" s="14"/>
      <c r="D780" s="15"/>
      <c r="E780" s="7"/>
      <c r="G780" s="3"/>
      <c r="H780" s="16"/>
      <c r="I780" s="7"/>
      <c r="J780" s="7"/>
      <c r="O780" s="7"/>
    </row>
    <row r="781">
      <c r="A781" s="13"/>
      <c r="B781" s="13"/>
      <c r="C781" s="14"/>
      <c r="D781" s="15"/>
      <c r="E781" s="7"/>
      <c r="G781" s="3"/>
      <c r="H781" s="16"/>
      <c r="I781" s="7"/>
      <c r="J781" s="7"/>
      <c r="O781" s="7"/>
    </row>
    <row r="782">
      <c r="A782" s="13"/>
      <c r="B782" s="13"/>
      <c r="C782" s="14"/>
      <c r="D782" s="15"/>
      <c r="E782" s="7"/>
      <c r="G782" s="3"/>
      <c r="H782" s="16"/>
      <c r="I782" s="7"/>
      <c r="J782" s="7"/>
      <c r="O782" s="7"/>
    </row>
    <row r="783">
      <c r="A783" s="13"/>
      <c r="B783" s="13"/>
      <c r="C783" s="14"/>
      <c r="D783" s="15"/>
      <c r="E783" s="7"/>
      <c r="G783" s="3"/>
      <c r="H783" s="16"/>
      <c r="I783" s="7"/>
      <c r="J783" s="7"/>
      <c r="O783" s="7"/>
    </row>
    <row r="784">
      <c r="A784" s="13"/>
      <c r="B784" s="13"/>
      <c r="C784" s="14"/>
      <c r="D784" s="15"/>
      <c r="E784" s="7"/>
      <c r="G784" s="3"/>
      <c r="H784" s="16"/>
      <c r="I784" s="7"/>
      <c r="J784" s="7"/>
      <c r="O784" s="7"/>
    </row>
    <row r="785">
      <c r="A785" s="13"/>
      <c r="B785" s="13"/>
      <c r="C785" s="14"/>
      <c r="D785" s="15"/>
      <c r="E785" s="7"/>
      <c r="G785" s="3"/>
      <c r="H785" s="16"/>
      <c r="I785" s="7"/>
      <c r="J785" s="7"/>
      <c r="O785" s="7"/>
    </row>
    <row r="786">
      <c r="A786" s="13"/>
      <c r="B786" s="13"/>
      <c r="C786" s="14"/>
      <c r="D786" s="15"/>
      <c r="E786" s="7"/>
      <c r="G786" s="3"/>
      <c r="H786" s="16"/>
      <c r="I786" s="7"/>
      <c r="J786" s="7"/>
      <c r="O786" s="7"/>
    </row>
    <row r="787">
      <c r="A787" s="13"/>
      <c r="B787" s="13"/>
      <c r="C787" s="14"/>
      <c r="D787" s="15"/>
      <c r="E787" s="7"/>
      <c r="G787" s="3"/>
      <c r="H787" s="16"/>
      <c r="I787" s="7"/>
      <c r="J787" s="7"/>
      <c r="O787" s="7"/>
    </row>
    <row r="788">
      <c r="A788" s="13"/>
      <c r="B788" s="13"/>
      <c r="C788" s="14"/>
      <c r="D788" s="15"/>
      <c r="E788" s="7"/>
      <c r="G788" s="3"/>
      <c r="H788" s="16"/>
      <c r="I788" s="7"/>
      <c r="J788" s="7"/>
      <c r="O788" s="7"/>
    </row>
    <row r="789">
      <c r="A789" s="13"/>
      <c r="B789" s="13"/>
      <c r="C789" s="14"/>
      <c r="D789" s="15"/>
      <c r="E789" s="7"/>
      <c r="G789" s="3"/>
      <c r="H789" s="16"/>
      <c r="I789" s="7"/>
      <c r="J789" s="7"/>
      <c r="O789" s="7"/>
    </row>
    <row r="790">
      <c r="A790" s="13"/>
      <c r="B790" s="13"/>
      <c r="C790" s="14"/>
      <c r="D790" s="15"/>
      <c r="E790" s="7"/>
      <c r="G790" s="3"/>
      <c r="H790" s="16"/>
      <c r="I790" s="7"/>
      <c r="J790" s="7"/>
      <c r="O790" s="7"/>
    </row>
    <row r="791">
      <c r="A791" s="13"/>
      <c r="B791" s="13"/>
      <c r="C791" s="14"/>
      <c r="D791" s="15"/>
      <c r="E791" s="7"/>
      <c r="G791" s="3"/>
      <c r="H791" s="16"/>
      <c r="I791" s="7"/>
      <c r="J791" s="7"/>
      <c r="O791" s="7"/>
    </row>
    <row r="792">
      <c r="A792" s="13"/>
      <c r="B792" s="13"/>
      <c r="C792" s="14"/>
      <c r="D792" s="15"/>
      <c r="E792" s="7"/>
      <c r="G792" s="3"/>
      <c r="H792" s="16"/>
      <c r="I792" s="7"/>
      <c r="J792" s="7"/>
      <c r="O792" s="7"/>
    </row>
    <row r="793">
      <c r="A793" s="13"/>
      <c r="B793" s="13"/>
      <c r="C793" s="14"/>
      <c r="D793" s="15"/>
      <c r="E793" s="7"/>
      <c r="G793" s="3"/>
      <c r="H793" s="16"/>
      <c r="I793" s="7"/>
      <c r="J793" s="7"/>
      <c r="O793" s="7"/>
    </row>
    <row r="794">
      <c r="A794" s="13"/>
      <c r="B794" s="13"/>
      <c r="C794" s="14"/>
      <c r="D794" s="15"/>
      <c r="E794" s="7"/>
      <c r="G794" s="3"/>
      <c r="H794" s="16"/>
      <c r="I794" s="7"/>
      <c r="J794" s="7"/>
      <c r="O794" s="7"/>
    </row>
    <row r="795">
      <c r="A795" s="13"/>
      <c r="B795" s="13"/>
      <c r="C795" s="14"/>
      <c r="D795" s="15"/>
      <c r="E795" s="7"/>
      <c r="G795" s="3"/>
      <c r="H795" s="16"/>
      <c r="I795" s="7"/>
      <c r="J795" s="7"/>
      <c r="O795" s="7"/>
    </row>
    <row r="796">
      <c r="A796" s="13"/>
      <c r="B796" s="13"/>
      <c r="C796" s="14"/>
      <c r="D796" s="15"/>
      <c r="E796" s="7"/>
      <c r="G796" s="3"/>
      <c r="H796" s="16"/>
      <c r="I796" s="7"/>
      <c r="J796" s="7"/>
      <c r="O796" s="7"/>
    </row>
    <row r="797">
      <c r="A797" s="13"/>
      <c r="B797" s="13"/>
      <c r="C797" s="14"/>
      <c r="D797" s="15"/>
      <c r="E797" s="7"/>
      <c r="G797" s="3"/>
      <c r="H797" s="16"/>
      <c r="I797" s="7"/>
      <c r="J797" s="7"/>
      <c r="O797" s="7"/>
    </row>
    <row r="798">
      <c r="A798" s="13"/>
      <c r="B798" s="13"/>
      <c r="C798" s="14"/>
      <c r="D798" s="15"/>
      <c r="E798" s="7"/>
      <c r="G798" s="3"/>
      <c r="H798" s="16"/>
      <c r="I798" s="7"/>
      <c r="J798" s="7"/>
      <c r="O798" s="7"/>
    </row>
    <row r="799">
      <c r="A799" s="13"/>
      <c r="B799" s="13"/>
      <c r="C799" s="14"/>
      <c r="D799" s="15"/>
      <c r="E799" s="7"/>
      <c r="G799" s="3"/>
      <c r="H799" s="16"/>
      <c r="I799" s="7"/>
      <c r="J799" s="7"/>
      <c r="O799" s="7"/>
    </row>
    <row r="800">
      <c r="A800" s="13"/>
      <c r="B800" s="13"/>
      <c r="C800" s="14"/>
      <c r="D800" s="15"/>
      <c r="E800" s="7"/>
      <c r="G800" s="3"/>
      <c r="H800" s="16"/>
      <c r="I800" s="7"/>
      <c r="J800" s="7"/>
      <c r="O800" s="7"/>
    </row>
    <row r="801">
      <c r="A801" s="13"/>
      <c r="B801" s="13"/>
      <c r="C801" s="14"/>
      <c r="D801" s="15"/>
      <c r="E801" s="7"/>
      <c r="G801" s="3"/>
      <c r="H801" s="16"/>
      <c r="I801" s="7"/>
      <c r="J801" s="7"/>
      <c r="O801" s="7"/>
    </row>
    <row r="802">
      <c r="A802" s="13"/>
      <c r="B802" s="13"/>
      <c r="C802" s="14"/>
      <c r="D802" s="15"/>
      <c r="E802" s="7"/>
      <c r="G802" s="3"/>
      <c r="H802" s="16"/>
      <c r="I802" s="7"/>
      <c r="J802" s="7"/>
      <c r="O802" s="7"/>
    </row>
    <row r="803">
      <c r="A803" s="13"/>
      <c r="B803" s="13"/>
      <c r="C803" s="14"/>
      <c r="D803" s="15"/>
      <c r="E803" s="7"/>
      <c r="G803" s="3"/>
      <c r="H803" s="16"/>
      <c r="I803" s="7"/>
      <c r="J803" s="7"/>
      <c r="O803" s="7"/>
    </row>
    <row r="804">
      <c r="A804" s="13"/>
      <c r="B804" s="13"/>
      <c r="C804" s="14"/>
      <c r="D804" s="15"/>
      <c r="E804" s="7"/>
      <c r="G804" s="3"/>
      <c r="H804" s="16"/>
      <c r="I804" s="7"/>
      <c r="J804" s="7"/>
      <c r="O804" s="7"/>
    </row>
    <row r="805">
      <c r="A805" s="13"/>
      <c r="B805" s="13"/>
      <c r="C805" s="14"/>
      <c r="D805" s="15"/>
      <c r="E805" s="7"/>
      <c r="G805" s="3"/>
      <c r="H805" s="16"/>
      <c r="I805" s="7"/>
      <c r="J805" s="7"/>
      <c r="O805" s="7"/>
    </row>
    <row r="806">
      <c r="A806" s="13"/>
      <c r="B806" s="13"/>
      <c r="C806" s="14"/>
      <c r="D806" s="15"/>
      <c r="E806" s="7"/>
      <c r="G806" s="3"/>
      <c r="H806" s="16"/>
      <c r="I806" s="7"/>
      <c r="J806" s="7"/>
      <c r="O806" s="7"/>
    </row>
    <row r="807">
      <c r="A807" s="13"/>
      <c r="B807" s="13"/>
      <c r="C807" s="14"/>
      <c r="D807" s="15"/>
      <c r="E807" s="7"/>
      <c r="G807" s="3"/>
      <c r="H807" s="16"/>
      <c r="I807" s="7"/>
      <c r="J807" s="7"/>
      <c r="O807" s="7"/>
    </row>
    <row r="808">
      <c r="A808" s="13"/>
      <c r="B808" s="13"/>
      <c r="C808" s="14"/>
      <c r="D808" s="15"/>
      <c r="E808" s="7"/>
      <c r="G808" s="3"/>
      <c r="H808" s="16"/>
      <c r="I808" s="7"/>
      <c r="J808" s="7"/>
      <c r="O808" s="7"/>
    </row>
    <row r="809">
      <c r="A809" s="13"/>
      <c r="B809" s="13"/>
      <c r="C809" s="14"/>
      <c r="D809" s="15"/>
      <c r="E809" s="7"/>
      <c r="G809" s="3"/>
      <c r="H809" s="16"/>
      <c r="I809" s="7"/>
      <c r="J809" s="7"/>
      <c r="O809" s="7"/>
    </row>
    <row r="810">
      <c r="A810" s="13"/>
      <c r="B810" s="13"/>
      <c r="C810" s="14"/>
      <c r="D810" s="15"/>
      <c r="E810" s="7"/>
      <c r="G810" s="3"/>
      <c r="H810" s="16"/>
      <c r="I810" s="7"/>
      <c r="J810" s="7"/>
      <c r="O810" s="7"/>
    </row>
    <row r="811">
      <c r="A811" s="13"/>
      <c r="B811" s="13"/>
      <c r="C811" s="14"/>
      <c r="D811" s="15"/>
      <c r="E811" s="7"/>
      <c r="G811" s="3"/>
      <c r="H811" s="16"/>
      <c r="I811" s="7"/>
      <c r="J811" s="7"/>
      <c r="O811" s="7"/>
    </row>
    <row r="812">
      <c r="A812" s="13"/>
      <c r="B812" s="13"/>
      <c r="C812" s="14"/>
      <c r="D812" s="15"/>
      <c r="E812" s="7"/>
      <c r="G812" s="3"/>
      <c r="H812" s="16"/>
      <c r="I812" s="7"/>
      <c r="J812" s="7"/>
      <c r="O812" s="7"/>
    </row>
    <row r="813">
      <c r="A813" s="13"/>
      <c r="B813" s="13"/>
      <c r="C813" s="14"/>
      <c r="D813" s="15"/>
      <c r="E813" s="7"/>
      <c r="G813" s="3"/>
      <c r="H813" s="16"/>
      <c r="I813" s="7"/>
      <c r="J813" s="7"/>
      <c r="O813" s="7"/>
    </row>
    <row r="814">
      <c r="A814" s="13"/>
      <c r="B814" s="13"/>
      <c r="C814" s="14"/>
      <c r="D814" s="15"/>
      <c r="E814" s="7"/>
      <c r="G814" s="3"/>
      <c r="H814" s="16"/>
      <c r="I814" s="7"/>
      <c r="J814" s="7"/>
      <c r="O814" s="7"/>
    </row>
    <row r="815">
      <c r="A815" s="13"/>
      <c r="B815" s="13"/>
      <c r="C815" s="14"/>
      <c r="D815" s="15"/>
      <c r="E815" s="7"/>
      <c r="G815" s="3"/>
      <c r="H815" s="16"/>
      <c r="I815" s="7"/>
      <c r="J815" s="7"/>
      <c r="O815" s="7"/>
    </row>
    <row r="816">
      <c r="A816" s="13"/>
      <c r="B816" s="13"/>
      <c r="C816" s="14"/>
      <c r="D816" s="15"/>
      <c r="E816" s="7"/>
      <c r="G816" s="3"/>
      <c r="H816" s="16"/>
      <c r="I816" s="7"/>
      <c r="J816" s="7"/>
      <c r="O816" s="7"/>
    </row>
    <row r="817">
      <c r="A817" s="13"/>
      <c r="B817" s="13"/>
      <c r="C817" s="14"/>
      <c r="D817" s="15"/>
      <c r="E817" s="7"/>
      <c r="G817" s="3"/>
      <c r="H817" s="16"/>
      <c r="I817" s="7"/>
      <c r="J817" s="7"/>
      <c r="O817" s="7"/>
    </row>
    <row r="818">
      <c r="A818" s="13"/>
      <c r="B818" s="13"/>
      <c r="C818" s="14"/>
      <c r="D818" s="15"/>
      <c r="E818" s="7"/>
      <c r="G818" s="3"/>
      <c r="H818" s="16"/>
      <c r="I818" s="7"/>
      <c r="J818" s="7"/>
      <c r="O818" s="7"/>
    </row>
    <row r="819">
      <c r="A819" s="13"/>
      <c r="B819" s="13"/>
      <c r="C819" s="14"/>
      <c r="D819" s="15"/>
      <c r="E819" s="7"/>
      <c r="G819" s="3"/>
      <c r="H819" s="16"/>
      <c r="I819" s="7"/>
      <c r="J819" s="7"/>
      <c r="O819" s="7"/>
    </row>
    <row r="820">
      <c r="A820" s="13"/>
      <c r="B820" s="13"/>
      <c r="C820" s="14"/>
      <c r="D820" s="15"/>
      <c r="E820" s="7"/>
      <c r="G820" s="3"/>
      <c r="H820" s="16"/>
      <c r="I820" s="7"/>
      <c r="J820" s="7"/>
      <c r="O820" s="7"/>
    </row>
    <row r="821">
      <c r="A821" s="13"/>
      <c r="B821" s="13"/>
      <c r="C821" s="14"/>
      <c r="D821" s="15"/>
      <c r="E821" s="7"/>
      <c r="G821" s="3"/>
      <c r="H821" s="16"/>
      <c r="I821" s="7"/>
      <c r="J821" s="7"/>
      <c r="O821" s="7"/>
    </row>
    <row r="822">
      <c r="A822" s="13"/>
      <c r="B822" s="13"/>
      <c r="C822" s="14"/>
      <c r="D822" s="15"/>
      <c r="E822" s="7"/>
      <c r="G822" s="3"/>
      <c r="H822" s="16"/>
      <c r="I822" s="7"/>
      <c r="J822" s="7"/>
      <c r="O822" s="7"/>
    </row>
    <row r="823">
      <c r="A823" s="13"/>
      <c r="B823" s="13"/>
      <c r="C823" s="14"/>
      <c r="D823" s="15"/>
      <c r="E823" s="7"/>
      <c r="G823" s="3"/>
      <c r="H823" s="16"/>
      <c r="I823" s="7"/>
      <c r="J823" s="7"/>
      <c r="O823" s="7"/>
    </row>
    <row r="824">
      <c r="A824" s="13"/>
      <c r="B824" s="13"/>
      <c r="C824" s="14"/>
      <c r="D824" s="15"/>
      <c r="E824" s="7"/>
      <c r="G824" s="3"/>
      <c r="H824" s="16"/>
      <c r="I824" s="7"/>
      <c r="J824" s="7"/>
      <c r="O824" s="7"/>
    </row>
    <row r="825">
      <c r="A825" s="13"/>
      <c r="B825" s="13"/>
      <c r="C825" s="14"/>
      <c r="D825" s="15"/>
      <c r="E825" s="7"/>
      <c r="G825" s="3"/>
      <c r="H825" s="16"/>
      <c r="I825" s="7"/>
      <c r="J825" s="7"/>
      <c r="O825" s="7"/>
    </row>
    <row r="826">
      <c r="A826" s="13"/>
      <c r="B826" s="13"/>
      <c r="C826" s="14"/>
      <c r="D826" s="15"/>
      <c r="E826" s="7"/>
      <c r="G826" s="3"/>
      <c r="H826" s="16"/>
      <c r="I826" s="7"/>
      <c r="J826" s="7"/>
      <c r="O826" s="7"/>
    </row>
    <row r="827">
      <c r="A827" s="13"/>
      <c r="B827" s="13"/>
      <c r="C827" s="14"/>
      <c r="D827" s="15"/>
      <c r="E827" s="7"/>
      <c r="G827" s="3"/>
      <c r="H827" s="16"/>
      <c r="I827" s="7"/>
      <c r="J827" s="7"/>
      <c r="O827" s="7"/>
    </row>
    <row r="828">
      <c r="A828" s="13"/>
      <c r="B828" s="13"/>
      <c r="C828" s="14"/>
      <c r="D828" s="15"/>
      <c r="E828" s="7"/>
      <c r="G828" s="3"/>
      <c r="H828" s="16"/>
      <c r="I828" s="7"/>
      <c r="J828" s="7"/>
      <c r="O828" s="7"/>
    </row>
    <row r="829">
      <c r="A829" s="13"/>
      <c r="B829" s="13"/>
      <c r="C829" s="14"/>
      <c r="D829" s="15"/>
      <c r="E829" s="7"/>
      <c r="G829" s="3"/>
      <c r="H829" s="16"/>
      <c r="I829" s="7"/>
      <c r="J829" s="7"/>
      <c r="O829" s="7"/>
    </row>
    <row r="830">
      <c r="A830" s="13"/>
      <c r="B830" s="13"/>
      <c r="C830" s="14"/>
      <c r="D830" s="15"/>
      <c r="E830" s="7"/>
      <c r="G830" s="3"/>
      <c r="H830" s="16"/>
      <c r="I830" s="7"/>
      <c r="J830" s="7"/>
      <c r="O830" s="7"/>
    </row>
    <row r="831">
      <c r="A831" s="13"/>
      <c r="B831" s="13"/>
      <c r="C831" s="14"/>
      <c r="D831" s="15"/>
      <c r="E831" s="7"/>
      <c r="G831" s="3"/>
      <c r="H831" s="16"/>
      <c r="I831" s="7"/>
      <c r="J831" s="7"/>
      <c r="O831" s="7"/>
    </row>
    <row r="832">
      <c r="A832" s="13"/>
      <c r="B832" s="13"/>
      <c r="C832" s="14"/>
      <c r="D832" s="15"/>
      <c r="E832" s="7"/>
      <c r="G832" s="3"/>
      <c r="H832" s="16"/>
      <c r="I832" s="7"/>
      <c r="J832" s="7"/>
      <c r="O832" s="7"/>
    </row>
    <row r="833">
      <c r="A833" s="13"/>
      <c r="B833" s="13"/>
      <c r="C833" s="14"/>
      <c r="D833" s="15"/>
      <c r="E833" s="7"/>
      <c r="G833" s="3"/>
      <c r="H833" s="16"/>
      <c r="I833" s="7"/>
      <c r="J833" s="7"/>
      <c r="O833" s="7"/>
    </row>
    <row r="834">
      <c r="A834" s="13"/>
      <c r="B834" s="13"/>
      <c r="C834" s="14"/>
      <c r="D834" s="15"/>
      <c r="E834" s="7"/>
      <c r="G834" s="3"/>
      <c r="H834" s="16"/>
      <c r="I834" s="7"/>
      <c r="J834" s="7"/>
      <c r="O834" s="7"/>
    </row>
    <row r="835">
      <c r="A835" s="13"/>
      <c r="B835" s="13"/>
      <c r="C835" s="14"/>
      <c r="D835" s="15"/>
      <c r="E835" s="7"/>
      <c r="G835" s="3"/>
      <c r="H835" s="16"/>
      <c r="I835" s="7"/>
      <c r="J835" s="7"/>
      <c r="O835" s="7"/>
    </row>
    <row r="836">
      <c r="A836" s="13"/>
      <c r="B836" s="13"/>
      <c r="C836" s="14"/>
      <c r="D836" s="15"/>
      <c r="E836" s="7"/>
      <c r="G836" s="3"/>
      <c r="H836" s="16"/>
      <c r="I836" s="7"/>
      <c r="J836" s="7"/>
      <c r="O836" s="7"/>
    </row>
    <row r="837">
      <c r="A837" s="13"/>
      <c r="B837" s="13"/>
      <c r="C837" s="14"/>
      <c r="D837" s="15"/>
      <c r="E837" s="7"/>
      <c r="G837" s="3"/>
      <c r="H837" s="16"/>
      <c r="I837" s="7"/>
      <c r="J837" s="7"/>
      <c r="O837" s="7"/>
    </row>
    <row r="838">
      <c r="A838" s="13"/>
      <c r="B838" s="13"/>
      <c r="C838" s="14"/>
      <c r="D838" s="15"/>
      <c r="E838" s="7"/>
      <c r="G838" s="3"/>
      <c r="H838" s="16"/>
      <c r="I838" s="7"/>
      <c r="J838" s="7"/>
      <c r="O838" s="7"/>
    </row>
    <row r="839">
      <c r="A839" s="13"/>
      <c r="B839" s="13"/>
      <c r="C839" s="14"/>
      <c r="D839" s="15"/>
      <c r="E839" s="7"/>
      <c r="G839" s="3"/>
      <c r="H839" s="16"/>
      <c r="I839" s="7"/>
      <c r="J839" s="7"/>
      <c r="O839" s="7"/>
    </row>
    <row r="840">
      <c r="A840" s="13"/>
      <c r="B840" s="13"/>
      <c r="C840" s="14"/>
      <c r="D840" s="15"/>
      <c r="E840" s="7"/>
      <c r="G840" s="3"/>
      <c r="H840" s="16"/>
      <c r="I840" s="7"/>
      <c r="J840" s="7"/>
      <c r="O840" s="7"/>
    </row>
    <row r="841">
      <c r="A841" s="13"/>
      <c r="B841" s="13"/>
      <c r="C841" s="14"/>
      <c r="D841" s="15"/>
      <c r="E841" s="7"/>
      <c r="G841" s="3"/>
      <c r="H841" s="16"/>
      <c r="I841" s="7"/>
      <c r="J841" s="7"/>
      <c r="O841" s="7"/>
    </row>
    <row r="842">
      <c r="A842" s="13"/>
      <c r="B842" s="13"/>
      <c r="C842" s="14"/>
      <c r="D842" s="15"/>
      <c r="E842" s="7"/>
      <c r="G842" s="3"/>
      <c r="H842" s="16"/>
      <c r="I842" s="7"/>
      <c r="J842" s="7"/>
      <c r="O842" s="7"/>
    </row>
    <row r="843">
      <c r="A843" s="13"/>
      <c r="B843" s="13"/>
      <c r="C843" s="14"/>
      <c r="D843" s="15"/>
      <c r="E843" s="7"/>
      <c r="G843" s="3"/>
      <c r="H843" s="16"/>
      <c r="I843" s="7"/>
      <c r="J843" s="7"/>
      <c r="O843" s="7"/>
    </row>
    <row r="844">
      <c r="A844" s="13"/>
      <c r="B844" s="13"/>
      <c r="C844" s="14"/>
      <c r="D844" s="15"/>
      <c r="E844" s="7"/>
      <c r="G844" s="3"/>
      <c r="H844" s="16"/>
      <c r="I844" s="7"/>
      <c r="J844" s="7"/>
      <c r="O844" s="7"/>
    </row>
    <row r="845">
      <c r="A845" s="13"/>
      <c r="B845" s="13"/>
      <c r="C845" s="14"/>
      <c r="D845" s="15"/>
      <c r="E845" s="7"/>
      <c r="G845" s="3"/>
      <c r="H845" s="16"/>
      <c r="I845" s="7"/>
      <c r="J845" s="7"/>
      <c r="O845" s="7"/>
    </row>
    <row r="846">
      <c r="A846" s="13"/>
      <c r="B846" s="13"/>
      <c r="C846" s="14"/>
      <c r="D846" s="15"/>
      <c r="E846" s="7"/>
      <c r="G846" s="3"/>
      <c r="H846" s="16"/>
      <c r="I846" s="7"/>
      <c r="J846" s="7"/>
      <c r="O846" s="7"/>
    </row>
    <row r="847">
      <c r="A847" s="13"/>
      <c r="B847" s="13"/>
      <c r="C847" s="14"/>
      <c r="D847" s="15"/>
      <c r="E847" s="7"/>
      <c r="G847" s="3"/>
      <c r="H847" s="16"/>
      <c r="I847" s="7"/>
      <c r="J847" s="7"/>
      <c r="O847" s="7"/>
    </row>
    <row r="848">
      <c r="A848" s="13"/>
      <c r="B848" s="13"/>
      <c r="C848" s="14"/>
      <c r="D848" s="15"/>
      <c r="E848" s="7"/>
      <c r="G848" s="3"/>
      <c r="H848" s="16"/>
      <c r="I848" s="7"/>
      <c r="J848" s="7"/>
      <c r="O848" s="7"/>
    </row>
    <row r="849">
      <c r="A849" s="13"/>
      <c r="B849" s="13"/>
      <c r="C849" s="14"/>
      <c r="D849" s="15"/>
      <c r="E849" s="7"/>
      <c r="G849" s="3"/>
      <c r="H849" s="16"/>
      <c r="I849" s="7"/>
      <c r="J849" s="7"/>
      <c r="O849" s="7"/>
    </row>
    <row r="850">
      <c r="A850" s="13"/>
      <c r="B850" s="13"/>
      <c r="C850" s="14"/>
      <c r="D850" s="15"/>
      <c r="E850" s="7"/>
      <c r="G850" s="3"/>
      <c r="H850" s="16"/>
      <c r="I850" s="7"/>
      <c r="J850" s="7"/>
      <c r="O850" s="7"/>
    </row>
    <row r="851">
      <c r="A851" s="13"/>
      <c r="B851" s="13"/>
      <c r="C851" s="14"/>
      <c r="D851" s="15"/>
      <c r="E851" s="7"/>
      <c r="G851" s="3"/>
      <c r="H851" s="16"/>
      <c r="I851" s="7"/>
      <c r="J851" s="7"/>
      <c r="O851" s="7"/>
    </row>
    <row r="852">
      <c r="A852" s="13"/>
      <c r="B852" s="13"/>
      <c r="C852" s="14"/>
      <c r="D852" s="15"/>
      <c r="E852" s="7"/>
      <c r="G852" s="3"/>
      <c r="H852" s="16"/>
      <c r="I852" s="7"/>
      <c r="J852" s="7"/>
      <c r="O852" s="7"/>
    </row>
    <row r="853">
      <c r="A853" s="13"/>
      <c r="B853" s="13"/>
      <c r="C853" s="14"/>
      <c r="D853" s="15"/>
      <c r="E853" s="7"/>
      <c r="G853" s="3"/>
      <c r="H853" s="16"/>
      <c r="I853" s="7"/>
      <c r="J853" s="7"/>
      <c r="O853" s="7"/>
    </row>
    <row r="854">
      <c r="A854" s="13"/>
      <c r="B854" s="13"/>
      <c r="C854" s="14"/>
      <c r="D854" s="15"/>
      <c r="E854" s="7"/>
      <c r="G854" s="3"/>
      <c r="H854" s="16"/>
      <c r="I854" s="7"/>
      <c r="J854" s="7"/>
      <c r="O854" s="7"/>
    </row>
    <row r="855">
      <c r="A855" s="13"/>
      <c r="B855" s="13"/>
      <c r="C855" s="14"/>
      <c r="D855" s="15"/>
      <c r="E855" s="7"/>
      <c r="G855" s="3"/>
      <c r="H855" s="16"/>
      <c r="I855" s="7"/>
      <c r="J855" s="7"/>
      <c r="O855" s="7"/>
    </row>
    <row r="856">
      <c r="A856" s="13"/>
      <c r="B856" s="13"/>
      <c r="C856" s="14"/>
      <c r="D856" s="15"/>
      <c r="E856" s="7"/>
      <c r="G856" s="3"/>
      <c r="H856" s="16"/>
      <c r="I856" s="7"/>
      <c r="J856" s="7"/>
      <c r="O856" s="7"/>
    </row>
    <row r="857">
      <c r="A857" s="13"/>
      <c r="B857" s="13"/>
      <c r="C857" s="14"/>
      <c r="D857" s="15"/>
      <c r="E857" s="7"/>
      <c r="G857" s="3"/>
      <c r="H857" s="16"/>
      <c r="I857" s="7"/>
      <c r="J857" s="7"/>
      <c r="O857" s="7"/>
    </row>
    <row r="858">
      <c r="A858" s="13"/>
      <c r="B858" s="13"/>
      <c r="C858" s="14"/>
      <c r="D858" s="15"/>
      <c r="E858" s="7"/>
      <c r="G858" s="3"/>
      <c r="H858" s="16"/>
      <c r="I858" s="7"/>
      <c r="J858" s="7"/>
      <c r="O858" s="7"/>
    </row>
    <row r="859">
      <c r="A859" s="13"/>
      <c r="B859" s="13"/>
      <c r="C859" s="14"/>
      <c r="D859" s="15"/>
      <c r="E859" s="7"/>
      <c r="G859" s="3"/>
      <c r="H859" s="16"/>
      <c r="I859" s="7"/>
      <c r="J859" s="7"/>
      <c r="O859" s="7"/>
    </row>
    <row r="860">
      <c r="A860" s="13"/>
      <c r="B860" s="13"/>
      <c r="C860" s="14"/>
      <c r="D860" s="15"/>
      <c r="E860" s="7"/>
      <c r="G860" s="3"/>
      <c r="H860" s="16"/>
      <c r="I860" s="7"/>
      <c r="J860" s="7"/>
      <c r="O860" s="7"/>
    </row>
    <row r="861">
      <c r="A861" s="13"/>
      <c r="B861" s="13"/>
      <c r="C861" s="14"/>
      <c r="D861" s="15"/>
      <c r="E861" s="7"/>
      <c r="G861" s="3"/>
      <c r="H861" s="16"/>
      <c r="I861" s="7"/>
      <c r="J861" s="7"/>
      <c r="O861" s="7"/>
    </row>
    <row r="862">
      <c r="A862" s="13"/>
      <c r="B862" s="13"/>
      <c r="C862" s="14"/>
      <c r="D862" s="15"/>
      <c r="E862" s="7"/>
      <c r="G862" s="3"/>
      <c r="H862" s="16"/>
      <c r="I862" s="7"/>
      <c r="J862" s="7"/>
      <c r="O862" s="7"/>
    </row>
    <row r="863">
      <c r="A863" s="13"/>
      <c r="B863" s="13"/>
      <c r="C863" s="14"/>
      <c r="D863" s="15"/>
      <c r="E863" s="7"/>
      <c r="G863" s="3"/>
      <c r="H863" s="16"/>
      <c r="I863" s="7"/>
      <c r="J863" s="7"/>
      <c r="O863" s="7"/>
    </row>
    <row r="864">
      <c r="A864" s="13"/>
      <c r="B864" s="13"/>
      <c r="C864" s="14"/>
      <c r="D864" s="15"/>
      <c r="E864" s="7"/>
      <c r="G864" s="3"/>
      <c r="H864" s="16"/>
      <c r="I864" s="7"/>
      <c r="J864" s="7"/>
      <c r="O864" s="7"/>
    </row>
    <row r="865">
      <c r="A865" s="13"/>
      <c r="B865" s="13"/>
      <c r="C865" s="14"/>
      <c r="D865" s="15"/>
      <c r="E865" s="7"/>
      <c r="G865" s="3"/>
      <c r="H865" s="16"/>
      <c r="I865" s="7"/>
      <c r="J865" s="7"/>
      <c r="O865" s="7"/>
    </row>
    <row r="866">
      <c r="A866" s="13"/>
      <c r="B866" s="13"/>
      <c r="C866" s="14"/>
      <c r="D866" s="15"/>
      <c r="E866" s="7"/>
      <c r="G866" s="3"/>
      <c r="H866" s="16"/>
      <c r="I866" s="7"/>
      <c r="J866" s="7"/>
      <c r="O866" s="7"/>
    </row>
    <row r="867">
      <c r="A867" s="13"/>
      <c r="B867" s="13"/>
      <c r="C867" s="14"/>
      <c r="D867" s="15"/>
      <c r="E867" s="7"/>
      <c r="G867" s="3"/>
      <c r="H867" s="16"/>
      <c r="I867" s="7"/>
      <c r="J867" s="7"/>
      <c r="O867" s="7"/>
    </row>
    <row r="868">
      <c r="A868" s="13"/>
      <c r="B868" s="13"/>
      <c r="C868" s="14"/>
      <c r="D868" s="15"/>
      <c r="E868" s="7"/>
      <c r="G868" s="3"/>
      <c r="H868" s="16"/>
      <c r="I868" s="7"/>
      <c r="J868" s="7"/>
      <c r="O868" s="7"/>
    </row>
    <row r="869">
      <c r="A869" s="13"/>
      <c r="B869" s="13"/>
      <c r="C869" s="14"/>
      <c r="D869" s="15"/>
      <c r="E869" s="7"/>
      <c r="G869" s="3"/>
      <c r="H869" s="16"/>
      <c r="I869" s="7"/>
      <c r="J869" s="7"/>
      <c r="O869" s="7"/>
    </row>
    <row r="870">
      <c r="A870" s="13"/>
      <c r="B870" s="13"/>
      <c r="C870" s="14"/>
      <c r="D870" s="15"/>
      <c r="E870" s="7"/>
      <c r="G870" s="3"/>
      <c r="H870" s="16"/>
      <c r="I870" s="7"/>
      <c r="J870" s="7"/>
      <c r="O870" s="7"/>
    </row>
    <row r="871">
      <c r="A871" s="13"/>
      <c r="B871" s="13"/>
      <c r="C871" s="14"/>
      <c r="D871" s="15"/>
      <c r="E871" s="7"/>
      <c r="G871" s="3"/>
      <c r="H871" s="16"/>
      <c r="I871" s="7"/>
      <c r="J871" s="7"/>
      <c r="O871" s="7"/>
    </row>
    <row r="872">
      <c r="A872" s="13"/>
      <c r="B872" s="13"/>
      <c r="C872" s="14"/>
      <c r="D872" s="15"/>
      <c r="E872" s="7"/>
      <c r="G872" s="3"/>
      <c r="H872" s="16"/>
      <c r="I872" s="7"/>
      <c r="J872" s="7"/>
      <c r="O872" s="7"/>
    </row>
    <row r="873">
      <c r="A873" s="13"/>
      <c r="B873" s="13"/>
      <c r="C873" s="14"/>
      <c r="D873" s="15"/>
      <c r="E873" s="7"/>
      <c r="G873" s="3"/>
      <c r="H873" s="16"/>
      <c r="I873" s="7"/>
      <c r="J873" s="7"/>
      <c r="O873" s="7"/>
    </row>
    <row r="874">
      <c r="A874" s="13"/>
      <c r="B874" s="13"/>
      <c r="C874" s="14"/>
      <c r="D874" s="15"/>
      <c r="E874" s="7"/>
      <c r="G874" s="3"/>
      <c r="H874" s="16"/>
      <c r="I874" s="7"/>
      <c r="J874" s="7"/>
      <c r="O874" s="7"/>
    </row>
    <row r="875">
      <c r="A875" s="13"/>
      <c r="B875" s="13"/>
      <c r="C875" s="14"/>
      <c r="D875" s="15"/>
      <c r="E875" s="7"/>
      <c r="G875" s="3"/>
      <c r="H875" s="16"/>
      <c r="I875" s="7"/>
      <c r="J875" s="7"/>
      <c r="O875" s="7"/>
    </row>
    <row r="876">
      <c r="A876" s="13"/>
      <c r="B876" s="13"/>
      <c r="C876" s="14"/>
      <c r="D876" s="15"/>
      <c r="E876" s="7"/>
      <c r="G876" s="3"/>
      <c r="H876" s="16"/>
      <c r="I876" s="7"/>
      <c r="J876" s="7"/>
      <c r="O876" s="7"/>
    </row>
    <row r="877">
      <c r="A877" s="13"/>
      <c r="B877" s="13"/>
      <c r="C877" s="14"/>
      <c r="D877" s="15"/>
      <c r="E877" s="7"/>
      <c r="G877" s="3"/>
      <c r="H877" s="16"/>
      <c r="I877" s="7"/>
      <c r="J877" s="7"/>
      <c r="O877" s="7"/>
    </row>
    <row r="878">
      <c r="A878" s="13"/>
      <c r="B878" s="13"/>
      <c r="C878" s="14"/>
      <c r="D878" s="15"/>
      <c r="E878" s="7"/>
      <c r="G878" s="3"/>
      <c r="H878" s="16"/>
      <c r="I878" s="7"/>
      <c r="J878" s="7"/>
      <c r="O878" s="7"/>
    </row>
    <row r="879">
      <c r="A879" s="13"/>
      <c r="B879" s="13"/>
      <c r="C879" s="14"/>
      <c r="D879" s="15"/>
      <c r="E879" s="7"/>
      <c r="G879" s="3"/>
      <c r="H879" s="16"/>
      <c r="I879" s="7"/>
      <c r="J879" s="7"/>
      <c r="O879" s="7"/>
    </row>
    <row r="880">
      <c r="A880" s="13"/>
      <c r="B880" s="13"/>
      <c r="C880" s="14"/>
      <c r="D880" s="15"/>
      <c r="E880" s="7"/>
      <c r="G880" s="3"/>
      <c r="H880" s="16"/>
      <c r="I880" s="7"/>
      <c r="J880" s="7"/>
      <c r="O880" s="7"/>
    </row>
    <row r="881">
      <c r="A881" s="13"/>
      <c r="B881" s="13"/>
      <c r="C881" s="14"/>
      <c r="D881" s="15"/>
      <c r="E881" s="7"/>
      <c r="G881" s="3"/>
      <c r="H881" s="16"/>
      <c r="I881" s="7"/>
      <c r="J881" s="7"/>
      <c r="O881" s="7"/>
    </row>
    <row r="882">
      <c r="A882" s="13"/>
      <c r="B882" s="13"/>
      <c r="C882" s="14"/>
      <c r="D882" s="15"/>
      <c r="E882" s="7"/>
      <c r="G882" s="3"/>
      <c r="H882" s="16"/>
      <c r="I882" s="7"/>
      <c r="J882" s="7"/>
      <c r="O882" s="7"/>
    </row>
    <row r="883">
      <c r="A883" s="13"/>
      <c r="B883" s="13"/>
      <c r="C883" s="14"/>
      <c r="D883" s="15"/>
      <c r="E883" s="7"/>
      <c r="G883" s="3"/>
      <c r="H883" s="16"/>
      <c r="I883" s="7"/>
      <c r="J883" s="7"/>
      <c r="O883" s="7"/>
    </row>
    <row r="884">
      <c r="A884" s="13"/>
      <c r="B884" s="13"/>
      <c r="C884" s="14"/>
      <c r="D884" s="15"/>
      <c r="E884" s="7"/>
      <c r="G884" s="3"/>
      <c r="H884" s="16"/>
      <c r="I884" s="7"/>
      <c r="J884" s="7"/>
      <c r="O884" s="7"/>
    </row>
    <row r="885">
      <c r="A885" s="13"/>
      <c r="B885" s="13"/>
      <c r="C885" s="14"/>
      <c r="D885" s="15"/>
      <c r="E885" s="7"/>
      <c r="G885" s="3"/>
      <c r="H885" s="16"/>
      <c r="I885" s="7"/>
      <c r="J885" s="7"/>
      <c r="O885" s="7"/>
    </row>
    <row r="886">
      <c r="A886" s="13"/>
      <c r="B886" s="13"/>
      <c r="C886" s="14"/>
      <c r="D886" s="15"/>
      <c r="E886" s="7"/>
      <c r="G886" s="3"/>
      <c r="H886" s="16"/>
      <c r="I886" s="7"/>
      <c r="J886" s="7"/>
      <c r="O886" s="7"/>
    </row>
    <row r="887">
      <c r="A887" s="13"/>
      <c r="B887" s="13"/>
      <c r="C887" s="14"/>
      <c r="D887" s="15"/>
      <c r="E887" s="7"/>
      <c r="G887" s="3"/>
      <c r="H887" s="16"/>
      <c r="I887" s="7"/>
      <c r="J887" s="7"/>
      <c r="O887" s="7"/>
    </row>
    <row r="888">
      <c r="A888" s="13"/>
      <c r="B888" s="13"/>
      <c r="C888" s="14"/>
      <c r="D888" s="15"/>
      <c r="E888" s="7"/>
      <c r="G888" s="3"/>
      <c r="H888" s="16"/>
      <c r="I888" s="7"/>
      <c r="J888" s="7"/>
      <c r="O888" s="7"/>
    </row>
    <row r="889">
      <c r="A889" s="13"/>
      <c r="B889" s="13"/>
      <c r="C889" s="14"/>
      <c r="D889" s="15"/>
      <c r="E889" s="7"/>
      <c r="G889" s="3"/>
      <c r="H889" s="16"/>
      <c r="I889" s="7"/>
      <c r="J889" s="7"/>
      <c r="O889" s="7"/>
    </row>
    <row r="890">
      <c r="A890" s="13"/>
      <c r="B890" s="13"/>
      <c r="C890" s="14"/>
      <c r="D890" s="15"/>
      <c r="E890" s="7"/>
      <c r="G890" s="3"/>
      <c r="H890" s="16"/>
      <c r="I890" s="7"/>
      <c r="J890" s="7"/>
      <c r="O890" s="7"/>
    </row>
    <row r="891">
      <c r="A891" s="13"/>
      <c r="B891" s="13"/>
      <c r="C891" s="14"/>
      <c r="D891" s="15"/>
      <c r="E891" s="7"/>
      <c r="G891" s="3"/>
      <c r="H891" s="16"/>
      <c r="I891" s="7"/>
      <c r="J891" s="7"/>
      <c r="O891" s="7"/>
    </row>
    <row r="892">
      <c r="A892" s="13"/>
      <c r="B892" s="13"/>
      <c r="C892" s="14"/>
      <c r="D892" s="15"/>
      <c r="E892" s="7"/>
      <c r="G892" s="3"/>
      <c r="H892" s="16"/>
      <c r="I892" s="7"/>
      <c r="J892" s="7"/>
      <c r="O892" s="7"/>
    </row>
    <row r="893">
      <c r="A893" s="13"/>
      <c r="B893" s="13"/>
      <c r="C893" s="14"/>
      <c r="D893" s="15"/>
      <c r="E893" s="7"/>
      <c r="G893" s="3"/>
      <c r="H893" s="16"/>
      <c r="I893" s="7"/>
      <c r="J893" s="7"/>
      <c r="O893" s="7"/>
    </row>
    <row r="894">
      <c r="A894" s="13"/>
      <c r="B894" s="13"/>
      <c r="C894" s="14"/>
      <c r="D894" s="15"/>
      <c r="E894" s="7"/>
      <c r="G894" s="3"/>
      <c r="H894" s="16"/>
      <c r="I894" s="7"/>
      <c r="J894" s="7"/>
      <c r="O894" s="7"/>
    </row>
    <row r="895">
      <c r="A895" s="13"/>
      <c r="B895" s="13"/>
      <c r="C895" s="14"/>
      <c r="D895" s="15"/>
      <c r="E895" s="7"/>
      <c r="G895" s="3"/>
      <c r="H895" s="16"/>
      <c r="I895" s="7"/>
      <c r="J895" s="7"/>
      <c r="O895" s="7"/>
    </row>
    <row r="896">
      <c r="A896" s="13"/>
      <c r="B896" s="13"/>
      <c r="C896" s="14"/>
      <c r="D896" s="15"/>
      <c r="E896" s="7"/>
      <c r="G896" s="3"/>
      <c r="H896" s="16"/>
      <c r="I896" s="7"/>
      <c r="J896" s="7"/>
      <c r="O896" s="7"/>
    </row>
    <row r="897">
      <c r="A897" s="13"/>
      <c r="B897" s="13"/>
      <c r="C897" s="14"/>
      <c r="D897" s="15"/>
      <c r="E897" s="7"/>
      <c r="G897" s="3"/>
      <c r="H897" s="16"/>
      <c r="I897" s="7"/>
      <c r="J897" s="7"/>
      <c r="O897" s="7"/>
    </row>
    <row r="898">
      <c r="A898" s="13"/>
      <c r="B898" s="13"/>
      <c r="C898" s="14"/>
      <c r="D898" s="15"/>
      <c r="E898" s="7"/>
      <c r="G898" s="3"/>
      <c r="H898" s="16"/>
      <c r="I898" s="7"/>
      <c r="J898" s="7"/>
      <c r="O898" s="7"/>
    </row>
    <row r="899">
      <c r="A899" s="13"/>
      <c r="B899" s="13"/>
      <c r="C899" s="14"/>
      <c r="D899" s="15"/>
      <c r="E899" s="7"/>
      <c r="G899" s="3"/>
      <c r="H899" s="16"/>
      <c r="I899" s="7"/>
      <c r="J899" s="7"/>
      <c r="O899" s="7"/>
    </row>
    <row r="900">
      <c r="A900" s="13"/>
      <c r="B900" s="13"/>
      <c r="C900" s="14"/>
      <c r="D900" s="15"/>
      <c r="E900" s="7"/>
      <c r="G900" s="3"/>
      <c r="H900" s="16"/>
      <c r="I900" s="7"/>
      <c r="J900" s="7"/>
      <c r="O900" s="7"/>
    </row>
    <row r="901">
      <c r="A901" s="13"/>
      <c r="B901" s="13"/>
      <c r="C901" s="14"/>
      <c r="D901" s="15"/>
      <c r="E901" s="7"/>
      <c r="G901" s="3"/>
      <c r="H901" s="16"/>
      <c r="I901" s="7"/>
      <c r="J901" s="7"/>
      <c r="O901" s="7"/>
    </row>
    <row r="902">
      <c r="A902" s="13"/>
      <c r="B902" s="13"/>
      <c r="C902" s="14"/>
      <c r="D902" s="15"/>
      <c r="E902" s="7"/>
      <c r="G902" s="3"/>
      <c r="H902" s="16"/>
      <c r="I902" s="7"/>
      <c r="J902" s="7"/>
      <c r="O902" s="7"/>
    </row>
    <row r="903">
      <c r="A903" s="13"/>
      <c r="B903" s="13"/>
      <c r="C903" s="14"/>
      <c r="D903" s="15"/>
      <c r="E903" s="7"/>
      <c r="G903" s="3"/>
      <c r="H903" s="16"/>
      <c r="I903" s="7"/>
      <c r="J903" s="7"/>
      <c r="O903" s="7"/>
    </row>
    <row r="904">
      <c r="A904" s="13"/>
      <c r="B904" s="13"/>
      <c r="C904" s="14"/>
      <c r="D904" s="15"/>
      <c r="E904" s="7"/>
      <c r="G904" s="3"/>
      <c r="H904" s="16"/>
      <c r="I904" s="7"/>
      <c r="J904" s="7"/>
      <c r="O904" s="7"/>
    </row>
    <row r="905">
      <c r="A905" s="13"/>
      <c r="B905" s="13"/>
      <c r="C905" s="14"/>
      <c r="D905" s="15"/>
      <c r="E905" s="7"/>
      <c r="G905" s="3"/>
      <c r="H905" s="16"/>
      <c r="I905" s="7"/>
      <c r="J905" s="7"/>
      <c r="O905" s="7"/>
    </row>
    <row r="906">
      <c r="A906" s="13"/>
      <c r="B906" s="13"/>
      <c r="C906" s="14"/>
      <c r="D906" s="15"/>
      <c r="E906" s="7"/>
      <c r="G906" s="3"/>
      <c r="H906" s="16"/>
      <c r="I906" s="7"/>
      <c r="J906" s="7"/>
      <c r="O906" s="7"/>
    </row>
    <row r="907">
      <c r="A907" s="13"/>
      <c r="B907" s="13"/>
      <c r="C907" s="14"/>
      <c r="D907" s="15"/>
      <c r="E907" s="7"/>
      <c r="G907" s="3"/>
      <c r="H907" s="16"/>
      <c r="I907" s="7"/>
      <c r="J907" s="7"/>
      <c r="O907" s="7"/>
    </row>
    <row r="908">
      <c r="A908" s="13"/>
      <c r="B908" s="13"/>
      <c r="C908" s="14"/>
      <c r="D908" s="15"/>
      <c r="E908" s="7"/>
      <c r="G908" s="3"/>
      <c r="H908" s="16"/>
      <c r="I908" s="7"/>
      <c r="J908" s="7"/>
      <c r="O908" s="7"/>
    </row>
    <row r="909">
      <c r="A909" s="13"/>
      <c r="B909" s="13"/>
      <c r="C909" s="14"/>
      <c r="D909" s="15"/>
      <c r="E909" s="7"/>
      <c r="G909" s="3"/>
      <c r="H909" s="16"/>
      <c r="I909" s="7"/>
      <c r="J909" s="7"/>
      <c r="O909" s="7"/>
    </row>
    <row r="910">
      <c r="A910" s="13"/>
      <c r="B910" s="13"/>
      <c r="C910" s="14"/>
      <c r="D910" s="15"/>
      <c r="E910" s="7"/>
      <c r="G910" s="3"/>
      <c r="H910" s="16"/>
      <c r="I910" s="7"/>
      <c r="J910" s="7"/>
      <c r="O910" s="7"/>
    </row>
    <row r="911">
      <c r="A911" s="13"/>
      <c r="B911" s="13"/>
      <c r="C911" s="14"/>
      <c r="D911" s="15"/>
      <c r="E911" s="7"/>
      <c r="G911" s="3"/>
      <c r="H911" s="16"/>
      <c r="I911" s="7"/>
      <c r="J911" s="7"/>
      <c r="O911" s="7"/>
    </row>
    <row r="912">
      <c r="A912" s="13"/>
      <c r="B912" s="13"/>
      <c r="C912" s="14"/>
      <c r="D912" s="15"/>
      <c r="E912" s="7"/>
      <c r="G912" s="3"/>
      <c r="H912" s="16"/>
      <c r="I912" s="7"/>
      <c r="J912" s="7"/>
      <c r="O912" s="7"/>
    </row>
    <row r="913">
      <c r="A913" s="13"/>
      <c r="B913" s="13"/>
      <c r="C913" s="14"/>
      <c r="D913" s="15"/>
      <c r="E913" s="7"/>
      <c r="G913" s="3"/>
      <c r="H913" s="16"/>
      <c r="I913" s="7"/>
      <c r="J913" s="7"/>
      <c r="O913" s="7"/>
    </row>
    <row r="914">
      <c r="A914" s="13"/>
      <c r="B914" s="13"/>
      <c r="C914" s="14"/>
      <c r="D914" s="15"/>
      <c r="E914" s="7"/>
      <c r="G914" s="3"/>
      <c r="H914" s="16"/>
      <c r="I914" s="7"/>
      <c r="J914" s="7"/>
      <c r="O914" s="7"/>
    </row>
    <row r="915">
      <c r="A915" s="13"/>
      <c r="B915" s="13"/>
      <c r="C915" s="14"/>
      <c r="D915" s="15"/>
      <c r="E915" s="7"/>
      <c r="G915" s="3"/>
      <c r="H915" s="16"/>
      <c r="I915" s="7"/>
      <c r="J915" s="7"/>
      <c r="O915" s="7"/>
    </row>
    <row r="916">
      <c r="A916" s="13"/>
      <c r="B916" s="13"/>
      <c r="C916" s="14"/>
      <c r="D916" s="15"/>
      <c r="E916" s="7"/>
      <c r="G916" s="3"/>
      <c r="H916" s="16"/>
      <c r="I916" s="7"/>
      <c r="J916" s="7"/>
      <c r="O916" s="7"/>
    </row>
    <row r="917">
      <c r="A917" s="13"/>
      <c r="B917" s="13"/>
      <c r="C917" s="14"/>
      <c r="D917" s="15"/>
      <c r="E917" s="7"/>
      <c r="G917" s="3"/>
      <c r="H917" s="16"/>
      <c r="I917" s="7"/>
      <c r="J917" s="7"/>
      <c r="O917" s="7"/>
    </row>
    <row r="918">
      <c r="A918" s="13"/>
      <c r="B918" s="13"/>
      <c r="C918" s="14"/>
      <c r="D918" s="15"/>
      <c r="E918" s="7"/>
      <c r="G918" s="3"/>
      <c r="H918" s="16"/>
      <c r="I918" s="7"/>
      <c r="J918" s="7"/>
      <c r="O918" s="7"/>
    </row>
    <row r="919">
      <c r="A919" s="13"/>
      <c r="B919" s="13"/>
      <c r="C919" s="14"/>
      <c r="D919" s="15"/>
      <c r="E919" s="7"/>
      <c r="G919" s="3"/>
      <c r="H919" s="16"/>
      <c r="I919" s="7"/>
      <c r="J919" s="7"/>
      <c r="O919" s="7"/>
    </row>
    <row r="920">
      <c r="A920" s="13"/>
      <c r="B920" s="13"/>
      <c r="C920" s="14"/>
      <c r="D920" s="15"/>
      <c r="E920" s="7"/>
      <c r="G920" s="3"/>
      <c r="H920" s="16"/>
      <c r="I920" s="7"/>
      <c r="J920" s="7"/>
      <c r="O920" s="7"/>
    </row>
    <row r="921">
      <c r="A921" s="13"/>
      <c r="B921" s="13"/>
      <c r="C921" s="14"/>
      <c r="D921" s="15"/>
      <c r="E921" s="7"/>
      <c r="G921" s="3"/>
      <c r="H921" s="16"/>
      <c r="I921" s="7"/>
      <c r="J921" s="7"/>
      <c r="O921" s="7"/>
    </row>
    <row r="922">
      <c r="A922" s="13"/>
      <c r="B922" s="13"/>
      <c r="C922" s="14"/>
      <c r="D922" s="15"/>
      <c r="E922" s="7"/>
      <c r="G922" s="3"/>
      <c r="H922" s="16"/>
      <c r="I922" s="7"/>
      <c r="J922" s="7"/>
      <c r="O922" s="7"/>
    </row>
    <row r="923">
      <c r="A923" s="13"/>
      <c r="B923" s="13"/>
      <c r="C923" s="14"/>
      <c r="D923" s="15"/>
      <c r="E923" s="7"/>
      <c r="G923" s="3"/>
      <c r="H923" s="16"/>
      <c r="I923" s="7"/>
      <c r="J923" s="7"/>
      <c r="O923" s="7"/>
    </row>
    <row r="924">
      <c r="A924" s="13"/>
      <c r="B924" s="13"/>
      <c r="C924" s="14"/>
      <c r="D924" s="15"/>
      <c r="E924" s="7"/>
      <c r="G924" s="3"/>
      <c r="H924" s="16"/>
      <c r="I924" s="7"/>
      <c r="J924" s="7"/>
      <c r="O924" s="7"/>
    </row>
    <row r="925">
      <c r="A925" s="13"/>
      <c r="B925" s="13"/>
      <c r="C925" s="14"/>
      <c r="D925" s="15"/>
      <c r="E925" s="7"/>
      <c r="G925" s="3"/>
      <c r="H925" s="16"/>
      <c r="I925" s="7"/>
      <c r="J925" s="7"/>
      <c r="O925" s="7"/>
    </row>
    <row r="926">
      <c r="A926" s="13"/>
      <c r="B926" s="13"/>
      <c r="C926" s="14"/>
      <c r="D926" s="15"/>
      <c r="E926" s="7"/>
      <c r="G926" s="3"/>
      <c r="H926" s="16"/>
      <c r="I926" s="7"/>
      <c r="J926" s="7"/>
      <c r="O926" s="7"/>
    </row>
    <row r="927">
      <c r="A927" s="13"/>
      <c r="B927" s="13"/>
      <c r="C927" s="14"/>
      <c r="D927" s="15"/>
      <c r="E927" s="7"/>
      <c r="G927" s="3"/>
      <c r="H927" s="16"/>
      <c r="I927" s="7"/>
      <c r="J927" s="7"/>
      <c r="O927" s="7"/>
    </row>
    <row r="928">
      <c r="A928" s="13"/>
      <c r="B928" s="13"/>
      <c r="C928" s="14"/>
      <c r="D928" s="15"/>
      <c r="E928" s="7"/>
      <c r="G928" s="3"/>
      <c r="H928" s="16"/>
      <c r="I928" s="7"/>
      <c r="J928" s="7"/>
      <c r="O928" s="7"/>
    </row>
    <row r="929">
      <c r="A929" s="13"/>
      <c r="B929" s="13"/>
      <c r="C929" s="14"/>
      <c r="D929" s="15"/>
      <c r="E929" s="7"/>
      <c r="G929" s="3"/>
      <c r="H929" s="16"/>
      <c r="I929" s="7"/>
      <c r="J929" s="7"/>
      <c r="O929" s="7"/>
    </row>
    <row r="930">
      <c r="A930" s="13"/>
      <c r="B930" s="13"/>
      <c r="C930" s="14"/>
      <c r="D930" s="15"/>
      <c r="E930" s="7"/>
      <c r="G930" s="3"/>
      <c r="H930" s="16"/>
      <c r="I930" s="7"/>
      <c r="J930" s="7"/>
      <c r="O930" s="7"/>
    </row>
    <row r="931">
      <c r="A931" s="13"/>
      <c r="B931" s="13"/>
      <c r="C931" s="14"/>
      <c r="D931" s="15"/>
      <c r="E931" s="7"/>
      <c r="G931" s="3"/>
      <c r="H931" s="16"/>
      <c r="I931" s="7"/>
      <c r="J931" s="7"/>
      <c r="O931" s="7"/>
    </row>
    <row r="932">
      <c r="A932" s="13"/>
      <c r="B932" s="13"/>
      <c r="C932" s="14"/>
      <c r="D932" s="15"/>
      <c r="E932" s="7"/>
      <c r="G932" s="3"/>
      <c r="H932" s="16"/>
      <c r="I932" s="7"/>
      <c r="J932" s="7"/>
      <c r="O932" s="7"/>
    </row>
    <row r="933">
      <c r="A933" s="13"/>
      <c r="B933" s="13"/>
      <c r="C933" s="14"/>
      <c r="D933" s="15"/>
      <c r="E933" s="7"/>
      <c r="G933" s="3"/>
      <c r="H933" s="16"/>
      <c r="I933" s="7"/>
      <c r="J933" s="7"/>
      <c r="O933" s="7"/>
    </row>
    <row r="934">
      <c r="A934" s="13"/>
      <c r="B934" s="13"/>
      <c r="C934" s="14"/>
      <c r="D934" s="15"/>
      <c r="E934" s="7"/>
      <c r="G934" s="3"/>
      <c r="H934" s="16"/>
      <c r="I934" s="7"/>
      <c r="J934" s="7"/>
      <c r="O934" s="7"/>
    </row>
    <row r="935">
      <c r="A935" s="13"/>
      <c r="B935" s="13"/>
      <c r="C935" s="14"/>
      <c r="D935" s="15"/>
      <c r="E935" s="7"/>
      <c r="G935" s="3"/>
      <c r="H935" s="16"/>
      <c r="I935" s="7"/>
      <c r="J935" s="7"/>
      <c r="O935" s="7"/>
    </row>
    <row r="936">
      <c r="A936" s="13"/>
      <c r="B936" s="13"/>
      <c r="C936" s="14"/>
      <c r="D936" s="15"/>
      <c r="E936" s="7"/>
      <c r="G936" s="3"/>
      <c r="H936" s="16"/>
      <c r="I936" s="7"/>
      <c r="J936" s="7"/>
      <c r="O936" s="7"/>
    </row>
    <row r="937">
      <c r="A937" s="13"/>
      <c r="B937" s="13"/>
      <c r="C937" s="14"/>
      <c r="D937" s="15"/>
      <c r="E937" s="7"/>
      <c r="G937" s="3"/>
      <c r="H937" s="16"/>
      <c r="I937" s="7"/>
      <c r="J937" s="7"/>
      <c r="O937" s="7"/>
    </row>
    <row r="938">
      <c r="A938" s="13"/>
      <c r="B938" s="13"/>
      <c r="C938" s="14"/>
      <c r="D938" s="15"/>
      <c r="E938" s="7"/>
      <c r="G938" s="3"/>
      <c r="H938" s="16"/>
      <c r="I938" s="7"/>
      <c r="J938" s="7"/>
      <c r="O938" s="7"/>
    </row>
    <row r="939">
      <c r="A939" s="13"/>
      <c r="B939" s="13"/>
      <c r="C939" s="14"/>
      <c r="D939" s="15"/>
      <c r="E939" s="7"/>
      <c r="G939" s="3"/>
      <c r="H939" s="16"/>
      <c r="I939" s="7"/>
      <c r="J939" s="7"/>
      <c r="O939" s="7"/>
    </row>
    <row r="940">
      <c r="A940" s="13"/>
      <c r="B940" s="13"/>
      <c r="C940" s="14"/>
      <c r="D940" s="15"/>
      <c r="E940" s="7"/>
      <c r="G940" s="3"/>
      <c r="H940" s="16"/>
      <c r="I940" s="7"/>
      <c r="J940" s="7"/>
      <c r="O940" s="7"/>
    </row>
    <row r="941">
      <c r="A941" s="13"/>
      <c r="B941" s="13"/>
      <c r="C941" s="14"/>
      <c r="D941" s="15"/>
      <c r="E941" s="7"/>
      <c r="G941" s="3"/>
      <c r="H941" s="16"/>
      <c r="I941" s="7"/>
      <c r="J941" s="7"/>
      <c r="O941" s="7"/>
    </row>
    <row r="942">
      <c r="A942" s="13"/>
      <c r="B942" s="13"/>
      <c r="C942" s="14"/>
      <c r="D942" s="15"/>
      <c r="E942" s="7"/>
      <c r="G942" s="3"/>
      <c r="H942" s="16"/>
      <c r="I942" s="7"/>
      <c r="J942" s="7"/>
      <c r="O942" s="7"/>
    </row>
    <row r="943">
      <c r="A943" s="13"/>
      <c r="B943" s="13"/>
      <c r="C943" s="14"/>
      <c r="D943" s="15"/>
      <c r="E943" s="7"/>
      <c r="G943" s="3"/>
      <c r="H943" s="16"/>
      <c r="I943" s="7"/>
      <c r="J943" s="7"/>
      <c r="O943" s="7"/>
    </row>
    <row r="944">
      <c r="A944" s="13"/>
      <c r="B944" s="13"/>
      <c r="C944" s="14"/>
      <c r="D944" s="15"/>
      <c r="E944" s="7"/>
      <c r="G944" s="3"/>
      <c r="H944" s="16"/>
      <c r="I944" s="7"/>
      <c r="J944" s="7"/>
      <c r="O944" s="7"/>
    </row>
    <row r="945">
      <c r="A945" s="13"/>
      <c r="B945" s="13"/>
      <c r="C945" s="14"/>
      <c r="D945" s="15"/>
      <c r="E945" s="7"/>
      <c r="G945" s="3"/>
      <c r="H945" s="16"/>
      <c r="I945" s="7"/>
      <c r="J945" s="7"/>
      <c r="O945" s="7"/>
    </row>
    <row r="946">
      <c r="A946" s="13"/>
      <c r="B946" s="13"/>
      <c r="C946" s="14"/>
      <c r="D946" s="15"/>
      <c r="E946" s="7"/>
      <c r="G946" s="3"/>
      <c r="H946" s="16"/>
      <c r="I946" s="7"/>
      <c r="J946" s="7"/>
      <c r="O946" s="7"/>
    </row>
    <row r="947">
      <c r="A947" s="13"/>
      <c r="B947" s="13"/>
      <c r="C947" s="14"/>
      <c r="D947" s="15"/>
      <c r="E947" s="7"/>
      <c r="G947" s="3"/>
      <c r="H947" s="16"/>
      <c r="I947" s="7"/>
      <c r="J947" s="7"/>
      <c r="O947" s="7"/>
    </row>
    <row r="948">
      <c r="A948" s="13"/>
      <c r="B948" s="13"/>
      <c r="C948" s="14"/>
      <c r="D948" s="15"/>
      <c r="E948" s="7"/>
      <c r="G948" s="3"/>
      <c r="H948" s="16"/>
      <c r="I948" s="7"/>
      <c r="J948" s="7"/>
      <c r="O948" s="7"/>
    </row>
    <row r="949">
      <c r="A949" s="13"/>
      <c r="B949" s="13"/>
      <c r="C949" s="14"/>
      <c r="D949" s="15"/>
      <c r="E949" s="7"/>
      <c r="G949" s="3"/>
      <c r="H949" s="16"/>
      <c r="I949" s="7"/>
      <c r="J949" s="7"/>
      <c r="O949" s="7"/>
    </row>
    <row r="950">
      <c r="A950" s="13"/>
      <c r="B950" s="13"/>
      <c r="C950" s="14"/>
      <c r="D950" s="15"/>
      <c r="E950" s="7"/>
      <c r="G950" s="3"/>
      <c r="H950" s="16"/>
      <c r="I950" s="7"/>
      <c r="J950" s="7"/>
      <c r="O950" s="7"/>
    </row>
    <row r="951">
      <c r="A951" s="13"/>
      <c r="B951" s="13"/>
      <c r="C951" s="14"/>
      <c r="D951" s="15"/>
      <c r="E951" s="7"/>
      <c r="G951" s="3"/>
      <c r="H951" s="16"/>
      <c r="I951" s="7"/>
      <c r="J951" s="7"/>
      <c r="O951" s="7"/>
    </row>
    <row r="952">
      <c r="A952" s="13"/>
      <c r="B952" s="13"/>
      <c r="C952" s="14"/>
      <c r="D952" s="15"/>
      <c r="E952" s="7"/>
      <c r="G952" s="3"/>
      <c r="H952" s="16"/>
      <c r="I952" s="7"/>
      <c r="J952" s="7"/>
      <c r="O952" s="7"/>
    </row>
    <row r="953">
      <c r="A953" s="13"/>
      <c r="B953" s="13"/>
      <c r="C953" s="14"/>
      <c r="D953" s="15"/>
      <c r="E953" s="7"/>
      <c r="G953" s="3"/>
      <c r="H953" s="16"/>
      <c r="I953" s="7"/>
      <c r="J953" s="7"/>
      <c r="O953" s="7"/>
    </row>
    <row r="954">
      <c r="A954" s="13"/>
      <c r="B954" s="13"/>
      <c r="C954" s="14"/>
      <c r="D954" s="15"/>
      <c r="E954" s="7"/>
      <c r="G954" s="3"/>
      <c r="H954" s="16"/>
      <c r="I954" s="7"/>
      <c r="J954" s="7"/>
      <c r="O954" s="7"/>
    </row>
    <row r="955">
      <c r="A955" s="13"/>
      <c r="B955" s="13"/>
      <c r="C955" s="14"/>
      <c r="D955" s="15"/>
      <c r="E955" s="7"/>
      <c r="G955" s="3"/>
      <c r="H955" s="16"/>
      <c r="I955" s="7"/>
      <c r="J955" s="7"/>
      <c r="O955" s="7"/>
    </row>
    <row r="956">
      <c r="A956" s="13"/>
      <c r="B956" s="13"/>
      <c r="C956" s="14"/>
      <c r="D956" s="15"/>
      <c r="E956" s="7"/>
      <c r="G956" s="3"/>
      <c r="H956" s="16"/>
      <c r="I956" s="7"/>
      <c r="J956" s="7"/>
      <c r="O956" s="7"/>
    </row>
    <row r="957">
      <c r="A957" s="13"/>
      <c r="B957" s="13"/>
      <c r="C957" s="14"/>
      <c r="D957" s="15"/>
      <c r="E957" s="7"/>
      <c r="G957" s="3"/>
      <c r="H957" s="16"/>
      <c r="I957" s="7"/>
      <c r="J957" s="7"/>
      <c r="O957" s="7"/>
    </row>
    <row r="958">
      <c r="A958" s="13"/>
      <c r="B958" s="13"/>
      <c r="C958" s="14"/>
      <c r="D958" s="15"/>
      <c r="E958" s="7"/>
      <c r="G958" s="3"/>
      <c r="H958" s="16"/>
      <c r="I958" s="7"/>
      <c r="J958" s="7"/>
      <c r="O958" s="7"/>
    </row>
    <row r="959">
      <c r="A959" s="13"/>
      <c r="B959" s="13"/>
      <c r="C959" s="14"/>
      <c r="D959" s="15"/>
      <c r="E959" s="7"/>
      <c r="G959" s="3"/>
      <c r="H959" s="16"/>
      <c r="I959" s="7"/>
      <c r="J959" s="7"/>
      <c r="O959" s="7"/>
    </row>
    <row r="960">
      <c r="A960" s="13"/>
      <c r="B960" s="13"/>
      <c r="C960" s="14"/>
      <c r="D960" s="15"/>
      <c r="E960" s="7"/>
      <c r="G960" s="3"/>
      <c r="H960" s="16"/>
      <c r="I960" s="7"/>
      <c r="J960" s="7"/>
      <c r="O960" s="7"/>
    </row>
    <row r="961">
      <c r="A961" s="13"/>
      <c r="B961" s="13"/>
      <c r="C961" s="14"/>
      <c r="D961" s="15"/>
      <c r="E961" s="7"/>
      <c r="G961" s="3"/>
      <c r="H961" s="16"/>
      <c r="I961" s="7"/>
      <c r="J961" s="7"/>
      <c r="O961" s="7"/>
    </row>
    <row r="962">
      <c r="A962" s="13"/>
      <c r="B962" s="13"/>
      <c r="C962" s="14"/>
      <c r="D962" s="15"/>
      <c r="E962" s="7"/>
      <c r="G962" s="3"/>
      <c r="H962" s="16"/>
      <c r="I962" s="7"/>
      <c r="J962" s="7"/>
      <c r="O962" s="7"/>
    </row>
    <row r="963">
      <c r="A963" s="13"/>
      <c r="B963" s="13"/>
      <c r="C963" s="14"/>
      <c r="D963" s="15"/>
      <c r="E963" s="7"/>
      <c r="G963" s="3"/>
      <c r="H963" s="16"/>
      <c r="I963" s="7"/>
      <c r="J963" s="7"/>
      <c r="O963" s="7"/>
    </row>
    <row r="964">
      <c r="A964" s="13"/>
      <c r="B964" s="13"/>
      <c r="C964" s="14"/>
      <c r="D964" s="15"/>
      <c r="E964" s="7"/>
      <c r="G964" s="3"/>
      <c r="H964" s="16"/>
      <c r="I964" s="7"/>
      <c r="J964" s="7"/>
      <c r="O964" s="7"/>
    </row>
    <row r="965">
      <c r="A965" s="13"/>
      <c r="B965" s="13"/>
      <c r="C965" s="14"/>
      <c r="D965" s="15"/>
      <c r="E965" s="7"/>
      <c r="G965" s="3"/>
      <c r="H965" s="16"/>
      <c r="I965" s="7"/>
      <c r="J965" s="7"/>
      <c r="O965" s="7"/>
    </row>
    <row r="966">
      <c r="A966" s="13"/>
      <c r="B966" s="13"/>
      <c r="C966" s="14"/>
      <c r="D966" s="15"/>
      <c r="E966" s="7"/>
      <c r="G966" s="3"/>
      <c r="H966" s="16"/>
      <c r="I966" s="7"/>
      <c r="J966" s="7"/>
      <c r="O966" s="7"/>
    </row>
    <row r="967">
      <c r="A967" s="13"/>
      <c r="B967" s="13"/>
      <c r="C967" s="14"/>
      <c r="D967" s="15"/>
      <c r="E967" s="7"/>
      <c r="G967" s="3"/>
      <c r="H967" s="16"/>
      <c r="I967" s="7"/>
      <c r="J967" s="7"/>
      <c r="O967" s="7"/>
    </row>
    <row r="968">
      <c r="A968" s="13"/>
      <c r="B968" s="13"/>
      <c r="C968" s="14"/>
      <c r="D968" s="15"/>
      <c r="E968" s="7"/>
      <c r="G968" s="3"/>
      <c r="H968" s="16"/>
      <c r="I968" s="7"/>
      <c r="J968" s="7"/>
      <c r="O968" s="7"/>
    </row>
    <row r="969">
      <c r="A969" s="13"/>
      <c r="B969" s="13"/>
      <c r="C969" s="14"/>
      <c r="D969" s="15"/>
      <c r="E969" s="7"/>
      <c r="G969" s="3"/>
      <c r="H969" s="16"/>
      <c r="I969" s="7"/>
      <c r="J969" s="7"/>
      <c r="O969" s="7"/>
    </row>
    <row r="970">
      <c r="A970" s="13"/>
      <c r="B970" s="13"/>
      <c r="C970" s="14"/>
      <c r="D970" s="15"/>
      <c r="E970" s="7"/>
      <c r="G970" s="3"/>
      <c r="H970" s="16"/>
      <c r="I970" s="7"/>
      <c r="J970" s="7"/>
      <c r="O970" s="7"/>
    </row>
    <row r="971">
      <c r="A971" s="13"/>
      <c r="B971" s="13"/>
      <c r="C971" s="14"/>
      <c r="D971" s="15"/>
      <c r="E971" s="7"/>
      <c r="G971" s="3"/>
      <c r="H971" s="16"/>
      <c r="I971" s="7"/>
      <c r="J971" s="7"/>
      <c r="O971" s="7"/>
    </row>
    <row r="972">
      <c r="A972" s="13"/>
      <c r="B972" s="13"/>
      <c r="C972" s="14"/>
      <c r="D972" s="15"/>
      <c r="E972" s="7"/>
      <c r="G972" s="3"/>
      <c r="H972" s="16"/>
      <c r="I972" s="7"/>
      <c r="J972" s="7"/>
      <c r="O972" s="7"/>
    </row>
    <row r="973">
      <c r="A973" s="13"/>
      <c r="B973" s="13"/>
      <c r="C973" s="14"/>
      <c r="D973" s="15"/>
      <c r="E973" s="7"/>
      <c r="G973" s="3"/>
      <c r="H973" s="16"/>
      <c r="I973" s="7"/>
      <c r="J973" s="7"/>
      <c r="O973" s="7"/>
    </row>
    <row r="974">
      <c r="A974" s="13"/>
      <c r="B974" s="13"/>
      <c r="C974" s="14"/>
      <c r="D974" s="15"/>
      <c r="E974" s="7"/>
      <c r="G974" s="3"/>
      <c r="H974" s="16"/>
      <c r="I974" s="7"/>
      <c r="J974" s="7"/>
      <c r="O974" s="7"/>
    </row>
    <row r="975">
      <c r="A975" s="13"/>
      <c r="B975" s="13"/>
      <c r="C975" s="14"/>
      <c r="D975" s="15"/>
      <c r="E975" s="7"/>
      <c r="G975" s="3"/>
      <c r="H975" s="16"/>
      <c r="I975" s="7"/>
      <c r="J975" s="7"/>
      <c r="O975" s="7"/>
    </row>
    <row r="976">
      <c r="A976" s="13"/>
      <c r="B976" s="13"/>
      <c r="C976" s="14"/>
      <c r="D976" s="15"/>
      <c r="E976" s="7"/>
      <c r="G976" s="3"/>
      <c r="H976" s="16"/>
      <c r="I976" s="7"/>
      <c r="J976" s="7"/>
      <c r="O976" s="7"/>
    </row>
    <row r="977">
      <c r="A977" s="13"/>
      <c r="B977" s="13"/>
      <c r="C977" s="14"/>
      <c r="D977" s="15"/>
      <c r="E977" s="7"/>
      <c r="G977" s="3"/>
      <c r="H977" s="16"/>
      <c r="I977" s="7"/>
      <c r="J977" s="7"/>
      <c r="O977" s="7"/>
    </row>
    <row r="978">
      <c r="A978" s="13"/>
      <c r="B978" s="13"/>
      <c r="C978" s="14"/>
      <c r="D978" s="15"/>
      <c r="E978" s="7"/>
      <c r="G978" s="3"/>
      <c r="H978" s="16"/>
      <c r="I978" s="7"/>
      <c r="J978" s="7"/>
      <c r="O978" s="7"/>
    </row>
    <row r="979">
      <c r="A979" s="13"/>
      <c r="B979" s="13"/>
      <c r="C979" s="14"/>
      <c r="D979" s="15"/>
      <c r="E979" s="7"/>
      <c r="G979" s="3"/>
      <c r="H979" s="16"/>
      <c r="I979" s="7"/>
      <c r="J979" s="7"/>
      <c r="O979" s="7"/>
    </row>
    <row r="980">
      <c r="A980" s="13"/>
      <c r="B980" s="13"/>
      <c r="C980" s="14"/>
      <c r="D980" s="15"/>
      <c r="E980" s="7"/>
      <c r="G980" s="3"/>
      <c r="H980" s="16"/>
      <c r="I980" s="7"/>
      <c r="J980" s="7"/>
      <c r="O980" s="7"/>
    </row>
    <row r="981">
      <c r="A981" s="13"/>
      <c r="B981" s="13"/>
      <c r="C981" s="14"/>
      <c r="D981" s="15"/>
      <c r="E981" s="7"/>
      <c r="G981" s="3"/>
      <c r="H981" s="16"/>
      <c r="I981" s="7"/>
      <c r="J981" s="7"/>
      <c r="O981" s="7"/>
    </row>
    <row r="982">
      <c r="A982" s="13"/>
      <c r="B982" s="13"/>
      <c r="C982" s="14"/>
      <c r="D982" s="15"/>
      <c r="E982" s="7"/>
      <c r="G982" s="3"/>
      <c r="H982" s="16"/>
      <c r="I982" s="7"/>
      <c r="J982" s="7"/>
      <c r="O982" s="7"/>
    </row>
    <row r="983">
      <c r="A983" s="13"/>
      <c r="B983" s="13"/>
      <c r="C983" s="14"/>
      <c r="D983" s="15"/>
      <c r="E983" s="7"/>
      <c r="G983" s="3"/>
      <c r="H983" s="16"/>
      <c r="I983" s="7"/>
      <c r="J983" s="7"/>
      <c r="O983" s="7"/>
    </row>
    <row r="984">
      <c r="A984" s="13"/>
      <c r="B984" s="13"/>
      <c r="C984" s="14"/>
      <c r="D984" s="15"/>
      <c r="E984" s="7"/>
      <c r="G984" s="3"/>
      <c r="H984" s="16"/>
      <c r="I984" s="7"/>
      <c r="J984" s="7"/>
      <c r="O984" s="7"/>
    </row>
    <row r="985">
      <c r="A985" s="13"/>
      <c r="B985" s="13"/>
      <c r="C985" s="14"/>
      <c r="D985" s="15"/>
      <c r="E985" s="7"/>
      <c r="G985" s="3"/>
      <c r="H985" s="16"/>
      <c r="I985" s="7"/>
      <c r="J985" s="7"/>
      <c r="O985" s="7"/>
    </row>
    <row r="986">
      <c r="A986" s="13"/>
      <c r="B986" s="13"/>
      <c r="C986" s="14"/>
      <c r="D986" s="15"/>
      <c r="E986" s="7"/>
      <c r="G986" s="3"/>
      <c r="H986" s="16"/>
      <c r="I986" s="7"/>
      <c r="J986" s="7"/>
      <c r="O986" s="7"/>
    </row>
    <row r="987">
      <c r="A987" s="13"/>
      <c r="B987" s="13"/>
      <c r="C987" s="14"/>
      <c r="D987" s="15"/>
      <c r="E987" s="7"/>
      <c r="G987" s="3"/>
      <c r="H987" s="16"/>
      <c r="I987" s="7"/>
      <c r="J987" s="7"/>
      <c r="O987" s="7"/>
    </row>
    <row r="988">
      <c r="A988" s="13"/>
      <c r="B988" s="13"/>
      <c r="C988" s="14"/>
      <c r="D988" s="15"/>
      <c r="E988" s="7"/>
      <c r="G988" s="3"/>
      <c r="H988" s="16"/>
      <c r="I988" s="7"/>
      <c r="J988" s="7"/>
      <c r="O988" s="7"/>
    </row>
    <row r="989">
      <c r="A989" s="13"/>
      <c r="B989" s="13"/>
      <c r="C989" s="14"/>
      <c r="D989" s="15"/>
      <c r="E989" s="7"/>
      <c r="G989" s="3"/>
      <c r="H989" s="16"/>
      <c r="I989" s="7"/>
      <c r="J989" s="7"/>
      <c r="O989" s="7"/>
    </row>
    <row r="990">
      <c r="A990" s="13"/>
      <c r="B990" s="13"/>
      <c r="C990" s="14"/>
      <c r="D990" s="15"/>
      <c r="E990" s="7"/>
      <c r="G990" s="3"/>
      <c r="H990" s="16"/>
      <c r="I990" s="7"/>
      <c r="J990" s="7"/>
      <c r="O990" s="7"/>
    </row>
    <row r="991">
      <c r="A991" s="13"/>
      <c r="B991" s="13"/>
      <c r="C991" s="14"/>
      <c r="D991" s="15"/>
      <c r="E991" s="7"/>
      <c r="G991" s="3"/>
      <c r="H991" s="16"/>
      <c r="I991" s="7"/>
      <c r="J991" s="7"/>
      <c r="O991" s="7"/>
    </row>
    <row r="992">
      <c r="A992" s="13"/>
      <c r="B992" s="13"/>
      <c r="C992" s="14"/>
      <c r="D992" s="15"/>
      <c r="E992" s="7"/>
      <c r="G992" s="3"/>
      <c r="H992" s="16"/>
      <c r="I992" s="7"/>
      <c r="J992" s="7"/>
      <c r="O992" s="7"/>
    </row>
    <row r="993">
      <c r="A993" s="13"/>
      <c r="B993" s="13"/>
      <c r="C993" s="14"/>
      <c r="D993" s="15"/>
      <c r="E993" s="7"/>
      <c r="G993" s="3"/>
      <c r="H993" s="16"/>
      <c r="I993" s="7"/>
      <c r="J993" s="7"/>
      <c r="O993" s="7"/>
    </row>
    <row r="994">
      <c r="A994" s="13"/>
      <c r="B994" s="13"/>
      <c r="C994" s="14"/>
      <c r="D994" s="15"/>
      <c r="E994" s="7"/>
      <c r="G994" s="3"/>
      <c r="H994" s="16"/>
      <c r="I994" s="7"/>
      <c r="J994" s="7"/>
      <c r="O994" s="7"/>
    </row>
    <row r="995">
      <c r="A995" s="13"/>
      <c r="B995" s="13"/>
      <c r="C995" s="14"/>
      <c r="D995" s="15"/>
      <c r="E995" s="7"/>
      <c r="G995" s="3"/>
      <c r="H995" s="16"/>
      <c r="I995" s="7"/>
      <c r="J995" s="7"/>
      <c r="O995" s="7"/>
    </row>
    <row r="996">
      <c r="A996" s="13"/>
      <c r="B996" s="13"/>
      <c r="C996" s="14"/>
      <c r="D996" s="15"/>
      <c r="E996" s="7"/>
      <c r="G996" s="3"/>
      <c r="H996" s="16"/>
      <c r="I996" s="7"/>
      <c r="J996" s="7"/>
      <c r="O996" s="7"/>
    </row>
    <row r="997">
      <c r="A997" s="13"/>
      <c r="B997" s="13"/>
      <c r="C997" s="14"/>
      <c r="D997" s="15"/>
      <c r="E997" s="7"/>
      <c r="G997" s="3"/>
      <c r="H997" s="16"/>
      <c r="I997" s="7"/>
      <c r="J997" s="7"/>
      <c r="O997" s="7"/>
    </row>
    <row r="998">
      <c r="A998" s="13"/>
      <c r="B998" s="13"/>
      <c r="C998" s="14"/>
      <c r="D998" s="15"/>
      <c r="E998" s="7"/>
      <c r="G998" s="3"/>
      <c r="H998" s="16"/>
      <c r="I998" s="7"/>
      <c r="J998" s="7"/>
      <c r="O998" s="7"/>
    </row>
    <row r="999">
      <c r="A999" s="13"/>
      <c r="B999" s="13"/>
      <c r="C999" s="14"/>
      <c r="D999" s="15"/>
      <c r="E999" s="7"/>
      <c r="G999" s="3"/>
      <c r="H999" s="16"/>
      <c r="I999" s="7"/>
      <c r="J999" s="7"/>
      <c r="O999" s="7"/>
    </row>
    <row r="1000">
      <c r="A1000" s="13"/>
      <c r="B1000" s="13"/>
      <c r="C1000" s="14"/>
      <c r="D1000" s="15"/>
      <c r="E1000" s="7"/>
      <c r="G1000" s="3"/>
      <c r="H1000" s="16"/>
      <c r="I1000" s="7"/>
      <c r="J1000" s="7"/>
      <c r="O1000" s="7"/>
    </row>
    <row r="1001">
      <c r="A1001" s="13"/>
      <c r="B1001" s="13"/>
      <c r="C1001" s="14"/>
      <c r="D1001" s="15"/>
      <c r="E1001" s="7"/>
      <c r="G1001" s="3"/>
      <c r="H1001" s="16"/>
      <c r="I1001" s="7"/>
      <c r="J1001" s="7"/>
      <c r="O1001" s="7"/>
    </row>
    <row r="1002">
      <c r="A1002" s="13"/>
      <c r="B1002" s="13"/>
      <c r="C1002" s="14"/>
      <c r="D1002" s="15"/>
      <c r="E1002" s="7"/>
      <c r="G1002" s="3"/>
      <c r="H1002" s="16"/>
      <c r="I1002" s="7"/>
      <c r="J1002" s="7"/>
      <c r="O1002" s="7"/>
    </row>
    <row r="1003">
      <c r="A1003" s="13"/>
      <c r="B1003" s="13"/>
      <c r="C1003" s="14"/>
      <c r="D1003" s="15"/>
      <c r="E1003" s="7"/>
      <c r="G1003" s="3"/>
      <c r="H1003" s="16"/>
      <c r="I1003" s="7"/>
      <c r="J1003" s="7"/>
      <c r="O1003" s="7"/>
    </row>
    <row r="1004">
      <c r="A1004" s="13"/>
      <c r="B1004" s="13"/>
      <c r="C1004" s="14"/>
      <c r="D1004" s="15"/>
      <c r="E1004" s="7"/>
      <c r="G1004" s="3"/>
      <c r="H1004" s="16"/>
      <c r="I1004" s="7"/>
      <c r="J1004" s="7"/>
      <c r="O1004" s="7"/>
    </row>
    <row r="1005">
      <c r="A1005" s="13"/>
      <c r="B1005" s="13"/>
      <c r="C1005" s="14"/>
      <c r="D1005" s="15"/>
      <c r="E1005" s="7"/>
      <c r="G1005" s="3"/>
      <c r="H1005" s="16"/>
      <c r="I1005" s="7"/>
      <c r="J1005" s="7"/>
      <c r="O1005" s="7"/>
    </row>
    <row r="1006">
      <c r="A1006" s="13"/>
      <c r="B1006" s="13"/>
      <c r="C1006" s="14"/>
      <c r="D1006" s="15"/>
      <c r="E1006" s="7"/>
      <c r="G1006" s="3"/>
      <c r="H1006" s="16"/>
      <c r="I1006" s="7"/>
      <c r="J1006" s="7"/>
      <c r="O1006" s="7"/>
    </row>
    <row r="1007">
      <c r="A1007" s="13"/>
      <c r="B1007" s="13"/>
      <c r="C1007" s="14"/>
      <c r="D1007" s="15"/>
      <c r="E1007" s="7"/>
      <c r="G1007" s="3"/>
      <c r="H1007" s="16"/>
      <c r="I1007" s="7"/>
      <c r="J1007" s="7"/>
      <c r="O1007" s="7"/>
    </row>
    <row r="1008">
      <c r="A1008" s="13"/>
      <c r="B1008" s="13"/>
      <c r="C1008" s="14"/>
      <c r="D1008" s="15"/>
      <c r="E1008" s="7"/>
      <c r="G1008" s="3"/>
      <c r="H1008" s="16"/>
      <c r="I1008" s="7"/>
      <c r="J1008" s="7"/>
      <c r="O1008" s="7"/>
    </row>
    <row r="1009">
      <c r="A1009" s="13"/>
      <c r="B1009" s="13"/>
      <c r="C1009" s="14"/>
      <c r="D1009" s="15"/>
      <c r="E1009" s="7"/>
      <c r="G1009" s="3"/>
      <c r="H1009" s="16"/>
      <c r="I1009" s="7"/>
      <c r="J1009" s="7"/>
      <c r="O1009" s="7"/>
    </row>
    <row r="1010">
      <c r="A1010" s="13"/>
      <c r="B1010" s="13"/>
      <c r="C1010" s="14"/>
      <c r="D1010" s="15"/>
      <c r="E1010" s="7"/>
      <c r="G1010" s="3"/>
      <c r="H1010" s="16"/>
      <c r="I1010" s="7"/>
      <c r="J1010" s="7"/>
      <c r="O1010" s="7"/>
    </row>
    <row r="1011">
      <c r="A1011" s="13"/>
      <c r="B1011" s="13"/>
      <c r="C1011" s="14"/>
      <c r="D1011" s="15"/>
      <c r="E1011" s="7"/>
      <c r="G1011" s="3"/>
      <c r="H1011" s="16"/>
      <c r="I1011" s="7"/>
      <c r="J1011" s="7"/>
      <c r="O1011" s="7"/>
    </row>
    <row r="1012">
      <c r="A1012" s="13"/>
      <c r="B1012" s="13"/>
      <c r="C1012" s="14"/>
      <c r="D1012" s="15"/>
      <c r="E1012" s="7"/>
      <c r="G1012" s="3"/>
      <c r="H1012" s="16"/>
      <c r="I1012" s="7"/>
      <c r="J1012" s="7"/>
      <c r="O1012" s="7"/>
    </row>
    <row r="1013">
      <c r="A1013" s="13"/>
      <c r="B1013" s="13"/>
      <c r="C1013" s="14"/>
      <c r="D1013" s="15"/>
      <c r="E1013" s="7"/>
      <c r="G1013" s="3"/>
      <c r="H1013" s="16"/>
      <c r="I1013" s="7"/>
      <c r="J1013" s="7"/>
      <c r="O1013" s="7"/>
    </row>
    <row r="1014">
      <c r="A1014" s="13"/>
      <c r="B1014" s="13"/>
      <c r="C1014" s="14"/>
      <c r="D1014" s="15"/>
      <c r="E1014" s="7"/>
      <c r="G1014" s="3"/>
      <c r="H1014" s="16"/>
      <c r="I1014" s="7"/>
      <c r="J1014" s="7"/>
      <c r="O1014" s="7"/>
    </row>
    <row r="1015">
      <c r="A1015" s="13"/>
      <c r="B1015" s="13"/>
      <c r="C1015" s="14"/>
      <c r="D1015" s="15"/>
      <c r="E1015" s="7"/>
      <c r="G1015" s="3"/>
      <c r="H1015" s="16"/>
      <c r="I1015" s="7"/>
      <c r="J1015" s="7"/>
      <c r="O1015" s="7"/>
    </row>
    <row r="1016">
      <c r="A1016" s="13"/>
      <c r="B1016" s="13"/>
      <c r="C1016" s="14"/>
      <c r="D1016" s="15"/>
      <c r="E1016" s="7"/>
      <c r="G1016" s="3"/>
      <c r="H1016" s="16"/>
      <c r="I1016" s="7"/>
      <c r="J1016" s="7"/>
      <c r="O1016" s="7"/>
    </row>
    <row r="1017">
      <c r="A1017" s="13"/>
      <c r="B1017" s="13"/>
      <c r="C1017" s="14"/>
      <c r="D1017" s="15"/>
      <c r="E1017" s="7"/>
      <c r="G1017" s="3"/>
      <c r="H1017" s="16"/>
      <c r="I1017" s="7"/>
      <c r="J1017" s="7"/>
      <c r="O1017" s="7"/>
    </row>
    <row r="1018">
      <c r="A1018" s="13"/>
      <c r="B1018" s="13"/>
      <c r="C1018" s="14"/>
      <c r="D1018" s="15"/>
      <c r="E1018" s="7"/>
      <c r="G1018" s="3"/>
      <c r="H1018" s="16"/>
      <c r="I1018" s="7"/>
      <c r="J1018" s="7"/>
      <c r="O1018" s="7"/>
    </row>
    <row r="1019">
      <c r="A1019" s="13"/>
      <c r="B1019" s="13"/>
      <c r="C1019" s="14"/>
      <c r="D1019" s="15"/>
      <c r="E1019" s="7"/>
      <c r="G1019" s="3"/>
      <c r="H1019" s="16"/>
      <c r="I1019" s="7"/>
      <c r="J1019" s="7"/>
      <c r="O1019" s="7"/>
    </row>
    <row r="1020">
      <c r="A1020" s="13"/>
      <c r="B1020" s="13"/>
      <c r="C1020" s="14"/>
      <c r="D1020" s="15"/>
      <c r="E1020" s="7"/>
      <c r="G1020" s="3"/>
      <c r="H1020" s="16"/>
      <c r="I1020" s="7"/>
      <c r="J1020" s="7"/>
      <c r="O1020" s="7"/>
    </row>
    <row r="1021">
      <c r="A1021" s="13"/>
      <c r="B1021" s="13"/>
      <c r="C1021" s="14"/>
      <c r="D1021" s="15"/>
      <c r="E1021" s="7"/>
      <c r="G1021" s="3"/>
      <c r="H1021" s="16"/>
      <c r="I1021" s="7"/>
      <c r="J1021" s="7"/>
      <c r="O1021" s="7"/>
    </row>
    <row r="1022">
      <c r="A1022" s="13"/>
      <c r="B1022" s="13"/>
      <c r="C1022" s="14"/>
      <c r="D1022" s="15"/>
      <c r="E1022" s="7"/>
      <c r="G1022" s="3"/>
      <c r="H1022" s="16"/>
      <c r="I1022" s="7"/>
      <c r="J1022" s="7"/>
      <c r="O1022" s="7"/>
    </row>
    <row r="1023">
      <c r="A1023" s="13"/>
      <c r="B1023" s="13"/>
      <c r="C1023" s="14"/>
      <c r="D1023" s="15"/>
      <c r="E1023" s="7"/>
      <c r="G1023" s="3"/>
      <c r="H1023" s="16"/>
      <c r="I1023" s="7"/>
      <c r="J1023" s="7"/>
      <c r="O1023" s="7"/>
    </row>
    <row r="1024">
      <c r="A1024" s="13"/>
      <c r="B1024" s="13"/>
      <c r="C1024" s="14"/>
      <c r="D1024" s="15"/>
      <c r="E1024" s="7"/>
      <c r="G1024" s="3"/>
      <c r="H1024" s="16"/>
      <c r="I1024" s="7"/>
      <c r="J1024" s="7"/>
      <c r="O1024" s="7"/>
    </row>
    <row r="1025">
      <c r="A1025" s="13"/>
      <c r="B1025" s="13"/>
      <c r="C1025" s="14"/>
      <c r="D1025" s="15"/>
      <c r="E1025" s="7"/>
      <c r="G1025" s="3"/>
      <c r="H1025" s="16"/>
      <c r="I1025" s="7"/>
      <c r="J1025" s="7"/>
      <c r="O1025" s="7"/>
    </row>
    <row r="1026">
      <c r="A1026" s="13"/>
      <c r="B1026" s="13"/>
      <c r="C1026" s="14"/>
      <c r="D1026" s="15"/>
      <c r="E1026" s="7"/>
      <c r="G1026" s="3"/>
      <c r="H1026" s="16"/>
      <c r="I1026" s="7"/>
      <c r="J1026" s="7"/>
      <c r="O1026" s="7"/>
    </row>
    <row r="1027">
      <c r="A1027" s="13"/>
      <c r="B1027" s="13"/>
      <c r="C1027" s="14"/>
      <c r="D1027" s="15"/>
      <c r="E1027" s="7"/>
      <c r="G1027" s="3"/>
      <c r="H1027" s="16"/>
      <c r="I1027" s="7"/>
      <c r="J1027" s="7"/>
      <c r="O1027" s="7"/>
    </row>
    <row r="1028">
      <c r="A1028" s="13"/>
      <c r="B1028" s="13"/>
      <c r="C1028" s="14"/>
      <c r="D1028" s="15"/>
      <c r="E1028" s="7"/>
      <c r="G1028" s="3"/>
      <c r="H1028" s="16"/>
      <c r="I1028" s="7"/>
      <c r="J1028" s="7"/>
      <c r="O1028" s="7"/>
    </row>
    <row r="1029">
      <c r="A1029" s="13"/>
      <c r="B1029" s="13"/>
      <c r="C1029" s="14"/>
      <c r="D1029" s="15"/>
      <c r="E1029" s="7"/>
      <c r="G1029" s="3"/>
      <c r="H1029" s="16"/>
      <c r="I1029" s="7"/>
      <c r="J1029" s="7"/>
      <c r="O1029" s="7"/>
    </row>
    <row r="1030">
      <c r="A1030" s="13"/>
      <c r="B1030" s="13"/>
      <c r="C1030" s="14"/>
      <c r="D1030" s="15"/>
      <c r="E1030" s="7"/>
      <c r="G1030" s="3"/>
      <c r="H1030" s="16"/>
      <c r="I1030" s="7"/>
      <c r="J1030" s="7"/>
      <c r="O1030" s="7"/>
    </row>
    <row r="1031">
      <c r="A1031" s="13"/>
      <c r="B1031" s="13"/>
      <c r="C1031" s="14"/>
      <c r="D1031" s="15"/>
      <c r="E1031" s="7"/>
      <c r="G1031" s="3"/>
      <c r="H1031" s="16"/>
      <c r="I1031" s="7"/>
      <c r="J1031" s="7"/>
      <c r="O1031" s="7"/>
    </row>
    <row r="1032">
      <c r="A1032" s="13"/>
      <c r="B1032" s="13"/>
      <c r="C1032" s="14"/>
      <c r="D1032" s="15"/>
      <c r="E1032" s="7"/>
      <c r="G1032" s="3"/>
      <c r="H1032" s="16"/>
      <c r="I1032" s="7"/>
      <c r="J1032" s="7"/>
      <c r="O1032" s="7"/>
    </row>
    <row r="1033">
      <c r="A1033" s="13"/>
      <c r="B1033" s="13"/>
      <c r="C1033" s="14"/>
      <c r="D1033" s="15"/>
      <c r="E1033" s="7"/>
      <c r="G1033" s="3"/>
      <c r="H1033" s="16"/>
      <c r="I1033" s="7"/>
      <c r="J1033" s="7"/>
      <c r="O1033" s="7"/>
    </row>
    <row r="1034">
      <c r="A1034" s="13"/>
      <c r="B1034" s="13"/>
      <c r="C1034" s="14"/>
      <c r="D1034" s="15"/>
      <c r="E1034" s="7"/>
      <c r="G1034" s="3"/>
      <c r="H1034" s="16"/>
      <c r="I1034" s="7"/>
      <c r="J1034" s="7"/>
      <c r="O1034" s="7"/>
    </row>
    <row r="1035">
      <c r="A1035" s="13"/>
      <c r="B1035" s="13"/>
      <c r="C1035" s="14"/>
      <c r="D1035" s="15"/>
      <c r="E1035" s="7"/>
      <c r="G1035" s="3"/>
      <c r="H1035" s="16"/>
      <c r="I1035" s="7"/>
      <c r="J1035" s="7"/>
      <c r="O1035" s="7"/>
    </row>
    <row r="1036">
      <c r="A1036" s="13"/>
      <c r="B1036" s="13"/>
      <c r="C1036" s="14"/>
      <c r="D1036" s="15"/>
      <c r="E1036" s="7"/>
      <c r="G1036" s="3"/>
      <c r="H1036" s="16"/>
      <c r="I1036" s="7"/>
      <c r="J1036" s="7"/>
      <c r="O1036" s="7"/>
    </row>
    <row r="1037">
      <c r="A1037" s="13"/>
      <c r="B1037" s="13"/>
      <c r="C1037" s="14"/>
      <c r="D1037" s="15"/>
      <c r="E1037" s="7"/>
      <c r="G1037" s="3"/>
      <c r="H1037" s="16"/>
      <c r="I1037" s="7"/>
      <c r="J1037" s="7"/>
      <c r="O1037" s="7"/>
    </row>
    <row r="1038">
      <c r="A1038" s="13"/>
      <c r="B1038" s="13"/>
      <c r="C1038" s="14"/>
      <c r="D1038" s="15"/>
      <c r="E1038" s="7"/>
      <c r="G1038" s="3"/>
      <c r="H1038" s="16"/>
      <c r="I1038" s="7"/>
      <c r="J1038" s="7"/>
      <c r="O1038" s="7"/>
    </row>
    <row r="1039">
      <c r="A1039" s="13"/>
      <c r="B1039" s="13"/>
      <c r="C1039" s="14"/>
      <c r="D1039" s="15"/>
      <c r="E1039" s="7"/>
      <c r="G1039" s="3"/>
      <c r="H1039" s="16"/>
      <c r="I1039" s="7"/>
      <c r="J1039" s="7"/>
      <c r="O1039" s="7"/>
    </row>
    <row r="1040">
      <c r="A1040" s="13"/>
      <c r="B1040" s="13"/>
      <c r="C1040" s="14"/>
      <c r="D1040" s="15"/>
      <c r="E1040" s="7"/>
      <c r="G1040" s="3"/>
      <c r="H1040" s="16"/>
      <c r="I1040" s="7"/>
      <c r="J1040" s="7"/>
      <c r="O1040" s="7"/>
    </row>
    <row r="1041">
      <c r="A1041" s="13"/>
      <c r="B1041" s="13"/>
      <c r="C1041" s="14"/>
      <c r="D1041" s="15"/>
      <c r="E1041" s="7"/>
      <c r="G1041" s="3"/>
      <c r="H1041" s="16"/>
      <c r="I1041" s="7"/>
      <c r="J1041" s="7"/>
      <c r="O1041" s="7"/>
    </row>
    <row r="1042">
      <c r="A1042" s="13"/>
      <c r="B1042" s="13"/>
      <c r="C1042" s="14"/>
      <c r="D1042" s="15"/>
      <c r="E1042" s="7"/>
      <c r="G1042" s="3"/>
      <c r="H1042" s="16"/>
      <c r="I1042" s="7"/>
      <c r="J1042" s="7"/>
      <c r="O1042" s="7"/>
    </row>
    <row r="1043">
      <c r="A1043" s="13"/>
      <c r="B1043" s="13"/>
      <c r="C1043" s="14"/>
      <c r="D1043" s="15"/>
      <c r="E1043" s="7"/>
      <c r="G1043" s="3"/>
      <c r="H1043" s="16"/>
      <c r="I1043" s="7"/>
      <c r="J1043" s="7"/>
      <c r="O1043" s="7"/>
    </row>
    <row r="1044">
      <c r="A1044" s="13"/>
      <c r="B1044" s="13"/>
      <c r="C1044" s="14"/>
      <c r="D1044" s="15"/>
      <c r="E1044" s="7"/>
      <c r="G1044" s="3"/>
      <c r="H1044" s="16"/>
      <c r="I1044" s="7"/>
      <c r="J1044" s="7"/>
      <c r="O1044" s="7"/>
    </row>
    <row r="1045">
      <c r="A1045" s="13"/>
      <c r="B1045" s="13"/>
      <c r="C1045" s="14"/>
      <c r="D1045" s="15"/>
      <c r="E1045" s="7"/>
      <c r="G1045" s="3"/>
      <c r="H1045" s="16"/>
      <c r="I1045" s="7"/>
      <c r="J1045" s="7"/>
      <c r="O1045" s="7"/>
    </row>
    <row r="1046">
      <c r="A1046" s="13"/>
      <c r="B1046" s="13"/>
      <c r="C1046" s="14"/>
      <c r="D1046" s="15"/>
      <c r="E1046" s="7"/>
      <c r="G1046" s="3"/>
      <c r="H1046" s="16"/>
      <c r="I1046" s="7"/>
      <c r="J1046" s="7"/>
      <c r="O1046" s="7"/>
    </row>
    <row r="1047">
      <c r="A1047" s="13"/>
      <c r="B1047" s="13"/>
      <c r="C1047" s="14"/>
      <c r="D1047" s="15"/>
      <c r="E1047" s="7"/>
      <c r="G1047" s="3"/>
      <c r="H1047" s="16"/>
      <c r="I1047" s="7"/>
      <c r="J1047" s="7"/>
      <c r="O1047" s="7"/>
    </row>
    <row r="1048">
      <c r="A1048" s="13"/>
      <c r="B1048" s="13"/>
      <c r="C1048" s="14"/>
      <c r="D1048" s="15"/>
      <c r="E1048" s="7"/>
      <c r="G1048" s="3"/>
      <c r="H1048" s="16"/>
      <c r="I1048" s="7"/>
      <c r="J1048" s="7"/>
      <c r="O1048" s="7"/>
    </row>
    <row r="1049">
      <c r="A1049" s="13"/>
      <c r="B1049" s="13"/>
      <c r="C1049" s="14"/>
      <c r="D1049" s="15"/>
      <c r="E1049" s="7"/>
      <c r="G1049" s="3"/>
      <c r="H1049" s="16"/>
      <c r="I1049" s="7"/>
      <c r="J1049" s="7"/>
      <c r="O1049" s="7"/>
    </row>
    <row r="1050">
      <c r="A1050" s="13"/>
      <c r="B1050" s="13"/>
      <c r="C1050" s="14"/>
      <c r="D1050" s="15"/>
      <c r="E1050" s="7"/>
      <c r="G1050" s="3"/>
      <c r="H1050" s="16"/>
      <c r="I1050" s="7"/>
      <c r="J1050" s="7"/>
      <c r="O1050" s="7"/>
    </row>
    <row r="1051">
      <c r="A1051" s="13"/>
      <c r="B1051" s="13"/>
      <c r="C1051" s="14"/>
      <c r="D1051" s="15"/>
      <c r="E1051" s="7"/>
      <c r="G1051" s="3"/>
      <c r="H1051" s="16"/>
      <c r="I1051" s="7"/>
      <c r="J1051" s="7"/>
      <c r="O1051" s="7"/>
    </row>
    <row r="1052">
      <c r="A1052" s="13"/>
      <c r="B1052" s="13"/>
      <c r="C1052" s="14"/>
      <c r="D1052" s="15"/>
      <c r="E1052" s="7"/>
      <c r="G1052" s="3"/>
      <c r="H1052" s="16"/>
      <c r="I1052" s="7"/>
      <c r="J1052" s="7"/>
      <c r="O1052" s="7"/>
    </row>
    <row r="1053">
      <c r="A1053" s="13"/>
      <c r="B1053" s="13"/>
      <c r="C1053" s="14"/>
      <c r="D1053" s="15"/>
      <c r="E1053" s="7"/>
      <c r="G1053" s="3"/>
      <c r="H1053" s="16"/>
      <c r="I1053" s="7"/>
      <c r="J1053" s="7"/>
      <c r="O1053" s="7"/>
    </row>
    <row r="1054">
      <c r="A1054" s="13"/>
      <c r="B1054" s="13"/>
      <c r="C1054" s="14"/>
      <c r="D1054" s="15"/>
      <c r="E1054" s="7"/>
      <c r="G1054" s="3"/>
      <c r="H1054" s="16"/>
      <c r="I1054" s="7"/>
      <c r="J1054" s="7"/>
      <c r="O1054" s="7"/>
    </row>
    <row r="1055">
      <c r="A1055" s="13"/>
      <c r="B1055" s="13"/>
      <c r="C1055" s="14"/>
      <c r="D1055" s="15"/>
      <c r="E1055" s="7"/>
      <c r="G1055" s="3"/>
      <c r="H1055" s="16"/>
      <c r="I1055" s="7"/>
      <c r="J1055" s="7"/>
      <c r="O1055" s="7"/>
    </row>
    <row r="1056">
      <c r="A1056" s="13"/>
      <c r="B1056" s="13"/>
      <c r="C1056" s="14"/>
      <c r="D1056" s="15"/>
      <c r="E1056" s="7"/>
      <c r="G1056" s="3"/>
      <c r="H1056" s="16"/>
      <c r="I1056" s="7"/>
      <c r="J1056" s="7"/>
      <c r="O1056" s="7"/>
    </row>
    <row r="1057">
      <c r="A1057" s="13"/>
      <c r="B1057" s="13"/>
      <c r="C1057" s="14"/>
      <c r="D1057" s="15"/>
      <c r="E1057" s="7"/>
      <c r="G1057" s="3"/>
      <c r="H1057" s="16"/>
      <c r="I1057" s="7"/>
      <c r="J1057" s="7"/>
      <c r="O1057" s="7"/>
    </row>
    <row r="1058">
      <c r="A1058" s="13"/>
      <c r="B1058" s="13"/>
      <c r="C1058" s="14"/>
      <c r="D1058" s="15"/>
      <c r="E1058" s="7"/>
      <c r="G1058" s="3"/>
      <c r="H1058" s="16"/>
      <c r="I1058" s="7"/>
      <c r="J1058" s="7"/>
      <c r="O1058" s="7"/>
    </row>
    <row r="1059">
      <c r="A1059" s="13"/>
      <c r="B1059" s="13"/>
      <c r="C1059" s="14"/>
      <c r="D1059" s="15"/>
      <c r="E1059" s="7"/>
      <c r="G1059" s="3"/>
      <c r="H1059" s="16"/>
      <c r="I1059" s="7"/>
      <c r="J1059" s="7"/>
      <c r="O1059" s="7"/>
    </row>
    <row r="1060">
      <c r="A1060" s="13"/>
      <c r="B1060" s="13"/>
      <c r="C1060" s="14"/>
      <c r="D1060" s="15"/>
      <c r="E1060" s="7"/>
      <c r="G1060" s="3"/>
      <c r="H1060" s="16"/>
      <c r="I1060" s="7"/>
      <c r="J1060" s="7"/>
      <c r="O1060" s="7"/>
    </row>
    <row r="1061">
      <c r="A1061" s="13"/>
      <c r="B1061" s="13"/>
      <c r="C1061" s="14"/>
      <c r="D1061" s="15"/>
      <c r="E1061" s="7"/>
      <c r="G1061" s="3"/>
      <c r="H1061" s="16"/>
      <c r="I1061" s="7"/>
      <c r="J1061" s="7"/>
      <c r="O1061" s="7"/>
    </row>
    <row r="1062">
      <c r="A1062" s="13"/>
      <c r="B1062" s="13"/>
      <c r="C1062" s="14"/>
      <c r="D1062" s="15"/>
      <c r="E1062" s="7"/>
      <c r="G1062" s="3"/>
      <c r="H1062" s="16"/>
      <c r="I1062" s="7"/>
      <c r="J1062" s="7"/>
      <c r="O1062" s="7"/>
    </row>
    <row r="1063">
      <c r="A1063" s="13"/>
      <c r="B1063" s="13"/>
      <c r="C1063" s="14"/>
      <c r="D1063" s="15"/>
      <c r="E1063" s="7"/>
      <c r="G1063" s="3"/>
      <c r="H1063" s="16"/>
      <c r="I1063" s="7"/>
      <c r="J1063" s="7"/>
      <c r="O1063" s="7"/>
    </row>
    <row r="1064">
      <c r="A1064" s="13"/>
      <c r="B1064" s="13"/>
      <c r="C1064" s="14"/>
      <c r="D1064" s="15"/>
      <c r="E1064" s="7"/>
      <c r="G1064" s="3"/>
      <c r="H1064" s="16"/>
      <c r="I1064" s="7"/>
      <c r="J1064" s="7"/>
      <c r="O1064" s="7"/>
    </row>
    <row r="1065">
      <c r="A1065" s="13"/>
      <c r="B1065" s="13"/>
      <c r="C1065" s="14"/>
      <c r="D1065" s="15"/>
      <c r="E1065" s="7"/>
      <c r="G1065" s="3"/>
      <c r="H1065" s="16"/>
      <c r="I1065" s="7"/>
      <c r="J1065" s="7"/>
      <c r="O1065" s="7"/>
    </row>
    <row r="1066">
      <c r="A1066" s="13"/>
      <c r="B1066" s="13"/>
      <c r="C1066" s="14"/>
      <c r="D1066" s="15"/>
      <c r="E1066" s="7"/>
      <c r="G1066" s="3"/>
      <c r="H1066" s="16"/>
      <c r="I1066" s="7"/>
      <c r="J1066" s="7"/>
      <c r="O1066" s="7"/>
    </row>
    <row r="1067">
      <c r="A1067" s="13"/>
      <c r="B1067" s="13"/>
      <c r="C1067" s="14"/>
      <c r="D1067" s="15"/>
      <c r="E1067" s="7"/>
      <c r="G1067" s="3"/>
      <c r="H1067" s="16"/>
      <c r="I1067" s="7"/>
      <c r="J1067" s="7"/>
      <c r="O1067" s="7"/>
    </row>
    <row r="1068">
      <c r="A1068" s="13"/>
      <c r="B1068" s="13"/>
      <c r="C1068" s="14"/>
      <c r="D1068" s="15"/>
      <c r="E1068" s="7"/>
      <c r="G1068" s="3"/>
      <c r="H1068" s="16"/>
      <c r="I1068" s="7"/>
      <c r="J1068" s="7"/>
      <c r="O1068" s="7"/>
    </row>
    <row r="1069">
      <c r="A1069" s="13"/>
      <c r="B1069" s="13"/>
      <c r="C1069" s="14"/>
      <c r="D1069" s="15"/>
      <c r="E1069" s="7"/>
      <c r="G1069" s="3"/>
      <c r="H1069" s="16"/>
      <c r="I1069" s="7"/>
      <c r="J1069" s="7"/>
      <c r="O1069" s="7"/>
    </row>
    <row r="1070">
      <c r="A1070" s="13"/>
      <c r="B1070" s="13"/>
      <c r="C1070" s="14"/>
      <c r="D1070" s="15"/>
      <c r="E1070" s="7"/>
      <c r="G1070" s="3"/>
      <c r="H1070" s="16"/>
      <c r="I1070" s="7"/>
      <c r="J1070" s="7"/>
      <c r="O1070" s="7"/>
    </row>
    <row r="1071">
      <c r="A1071" s="13"/>
      <c r="B1071" s="13"/>
      <c r="C1071" s="14"/>
      <c r="D1071" s="15"/>
      <c r="E1071" s="7"/>
      <c r="G1071" s="3"/>
      <c r="H1071" s="16"/>
      <c r="I1071" s="7"/>
      <c r="J1071" s="7"/>
      <c r="O1071" s="7"/>
    </row>
    <row r="1072">
      <c r="A1072" s="13"/>
      <c r="B1072" s="13"/>
      <c r="C1072" s="14"/>
      <c r="D1072" s="15"/>
      <c r="E1072" s="7"/>
      <c r="G1072" s="3"/>
      <c r="H1072" s="16"/>
      <c r="I1072" s="7"/>
      <c r="J1072" s="7"/>
      <c r="O1072" s="7"/>
    </row>
    <row r="1073">
      <c r="A1073" s="13"/>
      <c r="B1073" s="13"/>
      <c r="C1073" s="14"/>
      <c r="D1073" s="15"/>
      <c r="E1073" s="7"/>
      <c r="G1073" s="3"/>
      <c r="H1073" s="16"/>
      <c r="I1073" s="7"/>
      <c r="J1073" s="7"/>
      <c r="O1073" s="7"/>
    </row>
    <row r="1074">
      <c r="A1074" s="13"/>
      <c r="B1074" s="13"/>
      <c r="C1074" s="14"/>
      <c r="D1074" s="15"/>
      <c r="E1074" s="7"/>
      <c r="G1074" s="3"/>
      <c r="H1074" s="16"/>
      <c r="I1074" s="7"/>
      <c r="J1074" s="7"/>
      <c r="O1074" s="7"/>
    </row>
    <row r="1075">
      <c r="A1075" s="13"/>
      <c r="B1075" s="13"/>
      <c r="C1075" s="14"/>
      <c r="D1075" s="15"/>
      <c r="E1075" s="7"/>
      <c r="G1075" s="3"/>
      <c r="H1075" s="16"/>
      <c r="I1075" s="7"/>
      <c r="J1075" s="7"/>
      <c r="O1075" s="7"/>
    </row>
    <row r="1076">
      <c r="A1076" s="13"/>
      <c r="B1076" s="13"/>
      <c r="C1076" s="14"/>
      <c r="D1076" s="15"/>
      <c r="E1076" s="7"/>
      <c r="G1076" s="3"/>
      <c r="H1076" s="16"/>
      <c r="I1076" s="7"/>
      <c r="J1076" s="7"/>
      <c r="O1076" s="7"/>
    </row>
    <row r="1077">
      <c r="A1077" s="13"/>
      <c r="B1077" s="13"/>
      <c r="C1077" s="14"/>
      <c r="D1077" s="15"/>
      <c r="E1077" s="7"/>
      <c r="G1077" s="3"/>
      <c r="H1077" s="16"/>
      <c r="I1077" s="7"/>
      <c r="J1077" s="7"/>
      <c r="O1077" s="7"/>
    </row>
    <row r="1078">
      <c r="A1078" s="13"/>
      <c r="B1078" s="13"/>
      <c r="C1078" s="14"/>
      <c r="D1078" s="15"/>
      <c r="E1078" s="7"/>
      <c r="G1078" s="3"/>
      <c r="H1078" s="16"/>
      <c r="I1078" s="7"/>
      <c r="J1078" s="7"/>
      <c r="O1078" s="7"/>
    </row>
    <row r="1079">
      <c r="A1079" s="13"/>
      <c r="B1079" s="13"/>
      <c r="C1079" s="14"/>
      <c r="D1079" s="15"/>
      <c r="E1079" s="7"/>
      <c r="G1079" s="3"/>
      <c r="H1079" s="16"/>
      <c r="I1079" s="7"/>
      <c r="J1079" s="7"/>
      <c r="O1079" s="7"/>
    </row>
    <row r="1080">
      <c r="A1080" s="13"/>
      <c r="B1080" s="13"/>
      <c r="C1080" s="14"/>
      <c r="D1080" s="15"/>
      <c r="E1080" s="7"/>
      <c r="G1080" s="3"/>
      <c r="H1080" s="16"/>
      <c r="I1080" s="7"/>
      <c r="J1080" s="7"/>
      <c r="O1080" s="7"/>
    </row>
    <row r="1081">
      <c r="A1081" s="13"/>
      <c r="B1081" s="13"/>
      <c r="C1081" s="14"/>
      <c r="D1081" s="15"/>
      <c r="E1081" s="7"/>
      <c r="G1081" s="3"/>
      <c r="H1081" s="16"/>
      <c r="I1081" s="7"/>
      <c r="J1081" s="7"/>
      <c r="O1081" s="7"/>
    </row>
    <row r="1082">
      <c r="A1082" s="13"/>
      <c r="B1082" s="13"/>
      <c r="C1082" s="14"/>
      <c r="D1082" s="15"/>
      <c r="E1082" s="7"/>
      <c r="G1082" s="3"/>
      <c r="H1082" s="16"/>
      <c r="I1082" s="7"/>
      <c r="J1082" s="7"/>
      <c r="O1082" s="7"/>
    </row>
    <row r="1083">
      <c r="A1083" s="13"/>
      <c r="B1083" s="13"/>
      <c r="C1083" s="14"/>
      <c r="D1083" s="15"/>
      <c r="E1083" s="7"/>
      <c r="G1083" s="3"/>
      <c r="H1083" s="16"/>
      <c r="I1083" s="7"/>
      <c r="J1083" s="7"/>
      <c r="O1083" s="7"/>
    </row>
    <row r="1084">
      <c r="A1084" s="13"/>
      <c r="B1084" s="13"/>
      <c r="C1084" s="14"/>
      <c r="D1084" s="15"/>
      <c r="E1084" s="7"/>
      <c r="G1084" s="3"/>
      <c r="H1084" s="16"/>
      <c r="I1084" s="7"/>
      <c r="J1084" s="7"/>
      <c r="O1084" s="7"/>
    </row>
    <row r="1085">
      <c r="A1085" s="13"/>
      <c r="B1085" s="13"/>
      <c r="C1085" s="14"/>
      <c r="D1085" s="15"/>
      <c r="E1085" s="7"/>
      <c r="G1085" s="3"/>
      <c r="H1085" s="16"/>
      <c r="I1085" s="7"/>
      <c r="J1085" s="7"/>
      <c r="O1085" s="7"/>
    </row>
    <row r="1086">
      <c r="A1086" s="13"/>
      <c r="B1086" s="13"/>
      <c r="C1086" s="14"/>
      <c r="D1086" s="15"/>
      <c r="E1086" s="7"/>
      <c r="G1086" s="3"/>
      <c r="H1086" s="16"/>
      <c r="I1086" s="7"/>
      <c r="J1086" s="7"/>
      <c r="O1086" s="7"/>
    </row>
    <row r="1087">
      <c r="A1087" s="13"/>
      <c r="B1087" s="13"/>
      <c r="C1087" s="14"/>
      <c r="D1087" s="15"/>
      <c r="E1087" s="7"/>
      <c r="G1087" s="3"/>
      <c r="H1087" s="16"/>
      <c r="I1087" s="7"/>
      <c r="J1087" s="7"/>
      <c r="O1087" s="7"/>
    </row>
    <row r="1088">
      <c r="A1088" s="13"/>
      <c r="B1088" s="13"/>
      <c r="C1088" s="14"/>
      <c r="D1088" s="15"/>
      <c r="E1088" s="7"/>
      <c r="G1088" s="3"/>
      <c r="H1088" s="16"/>
      <c r="I1088" s="7"/>
      <c r="J1088" s="7"/>
      <c r="O1088" s="7"/>
    </row>
    <row r="1089">
      <c r="A1089" s="13"/>
      <c r="B1089" s="13"/>
      <c r="C1089" s="14"/>
      <c r="D1089" s="15"/>
      <c r="E1089" s="7"/>
      <c r="G1089" s="3"/>
      <c r="H1089" s="16"/>
      <c r="I1089" s="7"/>
      <c r="J1089" s="7"/>
      <c r="O1089" s="7"/>
    </row>
    <row r="1090">
      <c r="A1090" s="13"/>
      <c r="B1090" s="13"/>
      <c r="C1090" s="14"/>
      <c r="D1090" s="15"/>
      <c r="E1090" s="7"/>
      <c r="G1090" s="3"/>
      <c r="H1090" s="16"/>
      <c r="I1090" s="7"/>
      <c r="J1090" s="7"/>
      <c r="O1090" s="7"/>
    </row>
    <row r="1091">
      <c r="A1091" s="13"/>
      <c r="B1091" s="13"/>
      <c r="C1091" s="14"/>
      <c r="D1091" s="15"/>
      <c r="E1091" s="7"/>
      <c r="G1091" s="3"/>
      <c r="H1091" s="16"/>
      <c r="I1091" s="7"/>
      <c r="J1091" s="7"/>
      <c r="O1091" s="7"/>
    </row>
    <row r="1092">
      <c r="A1092" s="13"/>
      <c r="B1092" s="13"/>
      <c r="C1092" s="14"/>
      <c r="D1092" s="15"/>
      <c r="E1092" s="7"/>
      <c r="G1092" s="3"/>
      <c r="H1092" s="16"/>
      <c r="I1092" s="7"/>
      <c r="J1092" s="7"/>
      <c r="O1092" s="7"/>
    </row>
    <row r="1093">
      <c r="A1093" s="13"/>
      <c r="B1093" s="13"/>
      <c r="C1093" s="14"/>
      <c r="D1093" s="15"/>
      <c r="E1093" s="7"/>
      <c r="G1093" s="3"/>
      <c r="H1093" s="16"/>
      <c r="I1093" s="7"/>
      <c r="J1093" s="7"/>
      <c r="O1093" s="7"/>
    </row>
    <row r="1094">
      <c r="A1094" s="13"/>
      <c r="B1094" s="13"/>
      <c r="C1094" s="14"/>
      <c r="D1094" s="15"/>
      <c r="E1094" s="7"/>
      <c r="G1094" s="3"/>
      <c r="H1094" s="16"/>
      <c r="I1094" s="7"/>
      <c r="J1094" s="7"/>
      <c r="O1094" s="7"/>
    </row>
    <row r="1095">
      <c r="A1095" s="13"/>
      <c r="B1095" s="13"/>
      <c r="C1095" s="14"/>
      <c r="D1095" s="15"/>
      <c r="E1095" s="7"/>
      <c r="G1095" s="3"/>
      <c r="H1095" s="16"/>
      <c r="I1095" s="7"/>
      <c r="J1095" s="7"/>
      <c r="O1095" s="7"/>
    </row>
    <row r="1096">
      <c r="A1096" s="13"/>
      <c r="B1096" s="13"/>
      <c r="C1096" s="14"/>
      <c r="D1096" s="15"/>
      <c r="E1096" s="7"/>
      <c r="G1096" s="3"/>
      <c r="H1096" s="16"/>
      <c r="I1096" s="7"/>
      <c r="J1096" s="7"/>
      <c r="O1096" s="7"/>
    </row>
    <row r="1097">
      <c r="A1097" s="13"/>
      <c r="B1097" s="13"/>
      <c r="C1097" s="14"/>
      <c r="D1097" s="15"/>
      <c r="E1097" s="7"/>
      <c r="G1097" s="3"/>
      <c r="H1097" s="16"/>
      <c r="I1097" s="7"/>
      <c r="J1097" s="7"/>
      <c r="O1097" s="7"/>
    </row>
    <row r="1098">
      <c r="A1098" s="13"/>
      <c r="B1098" s="13"/>
      <c r="C1098" s="14"/>
      <c r="D1098" s="15"/>
      <c r="E1098" s="7"/>
      <c r="G1098" s="3"/>
      <c r="H1098" s="16"/>
      <c r="I1098" s="7"/>
      <c r="J1098" s="7"/>
      <c r="O1098" s="7"/>
    </row>
    <row r="1099">
      <c r="A1099" s="13"/>
      <c r="B1099" s="13"/>
      <c r="C1099" s="14"/>
      <c r="D1099" s="15"/>
      <c r="E1099" s="7"/>
      <c r="G1099" s="3"/>
      <c r="H1099" s="16"/>
      <c r="I1099" s="7"/>
      <c r="J1099" s="7"/>
      <c r="O1099" s="7"/>
    </row>
    <row r="1100">
      <c r="A1100" s="13"/>
      <c r="B1100" s="13"/>
      <c r="C1100" s="14"/>
      <c r="D1100" s="15"/>
      <c r="E1100" s="7"/>
      <c r="G1100" s="3"/>
      <c r="H1100" s="16"/>
      <c r="I1100" s="7"/>
      <c r="J1100" s="7"/>
      <c r="O1100" s="7"/>
    </row>
    <row r="1101">
      <c r="A1101" s="13"/>
      <c r="B1101" s="13"/>
      <c r="C1101" s="14"/>
      <c r="D1101" s="15"/>
      <c r="E1101" s="7"/>
      <c r="G1101" s="3"/>
      <c r="H1101" s="16"/>
      <c r="I1101" s="7"/>
      <c r="J1101" s="7"/>
      <c r="O1101" s="7"/>
    </row>
    <row r="1102">
      <c r="A1102" s="13"/>
      <c r="B1102" s="13"/>
      <c r="C1102" s="14"/>
      <c r="D1102" s="15"/>
      <c r="E1102" s="7"/>
      <c r="G1102" s="3"/>
      <c r="H1102" s="16"/>
      <c r="I1102" s="7"/>
      <c r="J1102" s="7"/>
      <c r="O1102" s="7"/>
    </row>
    <row r="1103">
      <c r="A1103" s="13"/>
      <c r="B1103" s="13"/>
      <c r="C1103" s="14"/>
      <c r="D1103" s="15"/>
      <c r="E1103" s="7"/>
      <c r="G1103" s="3"/>
      <c r="H1103" s="16"/>
      <c r="I1103" s="7"/>
      <c r="J1103" s="7"/>
      <c r="O1103" s="7"/>
    </row>
    <row r="1104">
      <c r="A1104" s="13"/>
      <c r="B1104" s="13"/>
      <c r="C1104" s="14"/>
      <c r="D1104" s="15"/>
      <c r="E1104" s="7"/>
      <c r="G1104" s="3"/>
      <c r="H1104" s="16"/>
      <c r="I1104" s="7"/>
      <c r="J1104" s="7"/>
      <c r="O1104" s="7"/>
    </row>
    <row r="1105">
      <c r="A1105" s="13"/>
      <c r="B1105" s="13"/>
      <c r="C1105" s="14"/>
      <c r="D1105" s="15"/>
      <c r="E1105" s="7"/>
      <c r="G1105" s="3"/>
      <c r="H1105" s="16"/>
      <c r="I1105" s="7"/>
      <c r="J1105" s="7"/>
      <c r="O1105" s="7"/>
    </row>
    <row r="1106">
      <c r="A1106" s="13"/>
      <c r="B1106" s="13"/>
      <c r="C1106" s="14"/>
      <c r="D1106" s="15"/>
      <c r="E1106" s="7"/>
      <c r="G1106" s="3"/>
      <c r="H1106" s="16"/>
      <c r="I1106" s="7"/>
      <c r="J1106" s="7"/>
      <c r="O1106" s="7"/>
    </row>
    <row r="1107">
      <c r="A1107" s="13"/>
      <c r="B1107" s="13"/>
      <c r="C1107" s="14"/>
      <c r="D1107" s="15"/>
      <c r="E1107" s="7"/>
      <c r="G1107" s="3"/>
      <c r="H1107" s="16"/>
      <c r="I1107" s="7"/>
      <c r="J1107" s="7"/>
      <c r="O1107" s="7"/>
    </row>
    <row r="1108">
      <c r="A1108" s="13"/>
      <c r="B1108" s="13"/>
      <c r="C1108" s="14"/>
      <c r="D1108" s="15"/>
      <c r="E1108" s="7"/>
      <c r="G1108" s="3"/>
      <c r="H1108" s="16"/>
      <c r="I1108" s="7"/>
      <c r="J1108" s="7"/>
      <c r="O1108" s="7"/>
    </row>
    <row r="1109">
      <c r="A1109" s="13"/>
      <c r="B1109" s="13"/>
      <c r="C1109" s="14"/>
      <c r="D1109" s="15"/>
      <c r="E1109" s="7"/>
      <c r="G1109" s="3"/>
      <c r="H1109" s="16"/>
      <c r="I1109" s="7"/>
      <c r="J1109" s="7"/>
      <c r="O1109" s="7"/>
    </row>
    <row r="1110">
      <c r="A1110" s="13"/>
      <c r="B1110" s="13"/>
      <c r="C1110" s="14"/>
      <c r="D1110" s="15"/>
      <c r="E1110" s="7"/>
      <c r="G1110" s="3"/>
      <c r="H1110" s="16"/>
      <c r="I1110" s="7"/>
      <c r="J1110" s="7"/>
      <c r="O1110" s="7"/>
    </row>
    <row r="1111">
      <c r="A1111" s="13"/>
      <c r="B1111" s="13"/>
      <c r="C1111" s="14"/>
      <c r="D1111" s="15"/>
      <c r="E1111" s="7"/>
      <c r="G1111" s="3"/>
      <c r="H1111" s="16"/>
      <c r="I1111" s="7"/>
      <c r="J1111" s="7"/>
      <c r="O1111" s="7"/>
    </row>
    <row r="1112">
      <c r="A1112" s="13"/>
      <c r="B1112" s="13"/>
      <c r="C1112" s="14"/>
      <c r="D1112" s="15"/>
      <c r="E1112" s="7"/>
      <c r="G1112" s="3"/>
      <c r="H1112" s="16"/>
      <c r="I1112" s="7"/>
      <c r="J1112" s="7"/>
      <c r="O1112" s="7"/>
    </row>
    <row r="1113">
      <c r="A1113" s="13"/>
      <c r="B1113" s="13"/>
      <c r="C1113" s="14"/>
      <c r="D1113" s="15"/>
      <c r="E1113" s="7"/>
      <c r="G1113" s="3"/>
      <c r="H1113" s="16"/>
      <c r="I1113" s="7"/>
      <c r="J1113" s="7"/>
      <c r="O1113" s="7"/>
    </row>
    <row r="1114">
      <c r="A1114" s="13"/>
      <c r="B1114" s="13"/>
      <c r="C1114" s="14"/>
      <c r="D1114" s="15"/>
      <c r="E1114" s="7"/>
      <c r="G1114" s="3"/>
      <c r="H1114" s="16"/>
      <c r="I1114" s="7"/>
      <c r="J1114" s="7"/>
      <c r="O1114" s="7"/>
    </row>
    <row r="1115">
      <c r="A1115" s="13"/>
      <c r="B1115" s="13"/>
      <c r="C1115" s="14"/>
      <c r="D1115" s="15"/>
      <c r="E1115" s="7"/>
      <c r="G1115" s="3"/>
      <c r="H1115" s="16"/>
      <c r="I1115" s="7"/>
      <c r="J1115" s="7"/>
      <c r="O1115" s="7"/>
    </row>
    <row r="1116">
      <c r="A1116" s="13"/>
      <c r="B1116" s="13"/>
      <c r="C1116" s="14"/>
      <c r="D1116" s="15"/>
      <c r="E1116" s="7"/>
      <c r="G1116" s="3"/>
      <c r="H1116" s="16"/>
      <c r="I1116" s="7"/>
      <c r="J1116" s="7"/>
      <c r="O1116" s="7"/>
    </row>
    <row r="1117">
      <c r="A1117" s="13"/>
      <c r="B1117" s="13"/>
      <c r="C1117" s="14"/>
      <c r="D1117" s="15"/>
      <c r="E1117" s="7"/>
      <c r="G1117" s="3"/>
      <c r="H1117" s="16"/>
      <c r="I1117" s="7"/>
      <c r="J1117" s="7"/>
      <c r="O1117" s="7"/>
    </row>
    <row r="1118">
      <c r="A1118" s="13"/>
      <c r="B1118" s="13"/>
      <c r="C1118" s="14"/>
      <c r="D1118" s="15"/>
      <c r="E1118" s="7"/>
      <c r="G1118" s="3"/>
      <c r="H1118" s="16"/>
      <c r="I1118" s="7"/>
      <c r="J1118" s="7"/>
      <c r="O1118" s="7"/>
    </row>
    <row r="1119">
      <c r="A1119" s="13"/>
      <c r="B1119" s="13"/>
      <c r="C1119" s="14"/>
      <c r="D1119" s="15"/>
      <c r="E1119" s="7"/>
      <c r="G1119" s="3"/>
      <c r="H1119" s="16"/>
      <c r="I1119" s="7"/>
      <c r="J1119" s="7"/>
      <c r="O1119" s="7"/>
    </row>
    <row r="1120">
      <c r="A1120" s="13"/>
      <c r="B1120" s="13"/>
      <c r="C1120" s="14"/>
      <c r="D1120" s="15"/>
      <c r="E1120" s="7"/>
      <c r="G1120" s="3"/>
      <c r="H1120" s="16"/>
      <c r="I1120" s="7"/>
      <c r="J1120" s="7"/>
      <c r="O1120" s="7"/>
    </row>
    <row r="1121">
      <c r="A1121" s="13"/>
      <c r="B1121" s="13"/>
      <c r="C1121" s="14"/>
      <c r="D1121" s="15"/>
      <c r="E1121" s="7"/>
      <c r="G1121" s="3"/>
      <c r="H1121" s="16"/>
      <c r="I1121" s="7"/>
      <c r="J1121" s="7"/>
      <c r="O1121" s="7"/>
    </row>
    <row r="1122">
      <c r="A1122" s="13"/>
      <c r="B1122" s="13"/>
      <c r="C1122" s="14"/>
      <c r="D1122" s="15"/>
      <c r="E1122" s="7"/>
      <c r="G1122" s="3"/>
      <c r="H1122" s="16"/>
      <c r="I1122" s="7"/>
      <c r="J1122" s="7"/>
      <c r="O1122" s="7"/>
    </row>
    <row r="1123">
      <c r="A1123" s="13"/>
      <c r="B1123" s="13"/>
      <c r="C1123" s="14"/>
      <c r="D1123" s="15"/>
      <c r="E1123" s="7"/>
      <c r="G1123" s="3"/>
      <c r="H1123" s="16"/>
      <c r="I1123" s="7"/>
      <c r="J1123" s="7"/>
      <c r="O1123" s="7"/>
    </row>
    <row r="1124">
      <c r="A1124" s="13"/>
      <c r="B1124" s="13"/>
      <c r="C1124" s="14"/>
      <c r="D1124" s="15"/>
      <c r="E1124" s="7"/>
      <c r="G1124" s="3"/>
      <c r="H1124" s="16"/>
      <c r="I1124" s="7"/>
      <c r="J1124" s="7"/>
      <c r="O1124" s="7"/>
    </row>
    <row r="1125">
      <c r="A1125" s="13"/>
      <c r="B1125" s="13"/>
      <c r="C1125" s="14"/>
      <c r="D1125" s="15"/>
      <c r="E1125" s="7"/>
      <c r="G1125" s="3"/>
      <c r="H1125" s="16"/>
      <c r="I1125" s="7"/>
      <c r="J1125" s="7"/>
      <c r="O1125" s="7"/>
    </row>
    <row r="1126">
      <c r="A1126" s="13"/>
      <c r="B1126" s="13"/>
      <c r="C1126" s="14"/>
      <c r="D1126" s="15"/>
      <c r="E1126" s="7"/>
      <c r="G1126" s="3"/>
      <c r="H1126" s="16"/>
      <c r="I1126" s="7"/>
      <c r="J1126" s="7"/>
      <c r="O1126" s="7"/>
    </row>
    <row r="1127">
      <c r="A1127" s="13"/>
      <c r="B1127" s="13"/>
      <c r="C1127" s="14"/>
      <c r="D1127" s="15"/>
      <c r="E1127" s="7"/>
      <c r="G1127" s="3"/>
      <c r="H1127" s="16"/>
      <c r="I1127" s="7"/>
      <c r="J1127" s="7"/>
      <c r="O1127" s="7"/>
    </row>
    <row r="1128">
      <c r="A1128" s="13"/>
      <c r="B1128" s="13"/>
      <c r="C1128" s="14"/>
      <c r="D1128" s="15"/>
      <c r="E1128" s="7"/>
      <c r="G1128" s="3"/>
      <c r="H1128" s="16"/>
      <c r="I1128" s="7"/>
      <c r="J1128" s="7"/>
      <c r="O1128" s="7"/>
    </row>
    <row r="1129">
      <c r="A1129" s="13"/>
      <c r="B1129" s="13"/>
      <c r="C1129" s="14"/>
      <c r="D1129" s="15"/>
      <c r="E1129" s="7"/>
      <c r="G1129" s="3"/>
      <c r="H1129" s="16"/>
      <c r="I1129" s="7"/>
      <c r="J1129" s="7"/>
      <c r="O1129" s="7"/>
    </row>
    <row r="1130">
      <c r="A1130" s="13"/>
      <c r="B1130" s="13"/>
      <c r="C1130" s="14"/>
      <c r="D1130" s="15"/>
      <c r="E1130" s="7"/>
      <c r="G1130" s="3"/>
      <c r="H1130" s="16"/>
      <c r="I1130" s="7"/>
      <c r="J1130" s="7"/>
      <c r="O1130" s="7"/>
    </row>
    <row r="1131">
      <c r="A1131" s="13"/>
      <c r="B1131" s="13"/>
      <c r="C1131" s="14"/>
      <c r="D1131" s="15"/>
      <c r="E1131" s="7"/>
      <c r="G1131" s="3"/>
      <c r="H1131" s="16"/>
      <c r="I1131" s="7"/>
      <c r="J1131" s="7"/>
      <c r="O1131" s="7"/>
    </row>
    <row r="1132">
      <c r="A1132" s="13"/>
      <c r="B1132" s="13"/>
      <c r="C1132" s="14"/>
      <c r="D1132" s="15"/>
      <c r="E1132" s="7"/>
      <c r="G1132" s="3"/>
      <c r="H1132" s="16"/>
      <c r="I1132" s="7"/>
      <c r="J1132" s="7"/>
      <c r="O1132" s="7"/>
    </row>
    <row r="1133">
      <c r="A1133" s="13"/>
      <c r="B1133" s="13"/>
      <c r="C1133" s="14"/>
      <c r="D1133" s="15"/>
      <c r="E1133" s="7"/>
      <c r="G1133" s="3"/>
      <c r="H1133" s="16"/>
      <c r="I1133" s="7"/>
      <c r="J1133" s="7"/>
      <c r="O1133" s="7"/>
    </row>
    <row r="1134">
      <c r="A1134" s="13"/>
      <c r="B1134" s="13"/>
      <c r="C1134" s="14"/>
      <c r="D1134" s="15"/>
      <c r="E1134" s="7"/>
      <c r="G1134" s="3"/>
      <c r="H1134" s="16"/>
      <c r="I1134" s="7"/>
      <c r="J1134" s="7"/>
      <c r="O1134" s="7"/>
    </row>
    <row r="1135">
      <c r="A1135" s="13"/>
      <c r="B1135" s="13"/>
      <c r="C1135" s="14"/>
      <c r="D1135" s="15"/>
      <c r="E1135" s="7"/>
      <c r="G1135" s="3"/>
      <c r="H1135" s="16"/>
      <c r="I1135" s="7"/>
      <c r="J1135" s="7"/>
      <c r="O1135" s="7"/>
    </row>
    <row r="1136">
      <c r="A1136" s="13"/>
      <c r="B1136" s="13"/>
      <c r="C1136" s="14"/>
      <c r="D1136" s="15"/>
      <c r="E1136" s="7"/>
      <c r="G1136" s="3"/>
      <c r="H1136" s="16"/>
      <c r="I1136" s="7"/>
      <c r="J1136" s="7"/>
      <c r="O1136" s="7"/>
    </row>
    <row r="1137">
      <c r="A1137" s="13"/>
      <c r="B1137" s="13"/>
      <c r="C1137" s="14"/>
      <c r="D1137" s="15"/>
      <c r="E1137" s="7"/>
      <c r="G1137" s="3"/>
      <c r="H1137" s="16"/>
      <c r="I1137" s="7"/>
      <c r="J1137" s="7"/>
      <c r="O1137" s="7"/>
    </row>
    <row r="1138">
      <c r="A1138" s="13"/>
      <c r="B1138" s="13"/>
      <c r="C1138" s="14"/>
      <c r="D1138" s="15"/>
      <c r="E1138" s="7"/>
      <c r="G1138" s="3"/>
      <c r="H1138" s="16"/>
      <c r="I1138" s="7"/>
      <c r="J1138" s="7"/>
      <c r="O1138" s="7"/>
    </row>
    <row r="1139">
      <c r="A1139" s="13"/>
      <c r="B1139" s="13"/>
      <c r="C1139" s="14"/>
      <c r="D1139" s="15"/>
      <c r="E1139" s="7"/>
      <c r="G1139" s="3"/>
      <c r="H1139" s="16"/>
      <c r="I1139" s="7"/>
      <c r="J1139" s="7"/>
      <c r="O1139" s="7"/>
    </row>
    <row r="1140">
      <c r="A1140" s="13"/>
      <c r="B1140" s="13"/>
      <c r="C1140" s="14"/>
      <c r="D1140" s="15"/>
      <c r="E1140" s="7"/>
      <c r="G1140" s="3"/>
      <c r="H1140" s="16"/>
      <c r="I1140" s="7"/>
      <c r="J1140" s="7"/>
      <c r="O1140" s="7"/>
    </row>
    <row r="1141">
      <c r="A1141" s="13"/>
      <c r="B1141" s="13"/>
      <c r="C1141" s="14"/>
      <c r="D1141" s="15"/>
      <c r="E1141" s="7"/>
      <c r="G1141" s="3"/>
      <c r="H1141" s="16"/>
      <c r="I1141" s="7"/>
      <c r="J1141" s="7"/>
      <c r="O1141" s="7"/>
    </row>
    <row r="1142">
      <c r="A1142" s="13"/>
      <c r="B1142" s="13"/>
      <c r="C1142" s="14"/>
      <c r="D1142" s="15"/>
      <c r="E1142" s="7"/>
      <c r="G1142" s="3"/>
      <c r="H1142" s="16"/>
      <c r="I1142" s="7"/>
      <c r="J1142" s="7"/>
      <c r="O1142" s="7"/>
    </row>
    <row r="1143">
      <c r="A1143" s="13"/>
      <c r="B1143" s="13"/>
      <c r="C1143" s="14"/>
      <c r="D1143" s="15"/>
      <c r="E1143" s="7"/>
      <c r="G1143" s="3"/>
      <c r="H1143" s="16"/>
      <c r="I1143" s="7"/>
      <c r="J1143" s="7"/>
      <c r="O1143" s="7"/>
    </row>
    <row r="1144">
      <c r="A1144" s="13"/>
      <c r="B1144" s="13"/>
      <c r="C1144" s="14"/>
      <c r="D1144" s="15"/>
      <c r="E1144" s="7"/>
      <c r="G1144" s="3"/>
      <c r="H1144" s="16"/>
      <c r="I1144" s="7"/>
      <c r="J1144" s="7"/>
      <c r="O1144"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13"/>
    <col customWidth="1" min="2" max="2" width="23.0"/>
    <col customWidth="1" min="13" max="13" width="10.0"/>
    <col customWidth="1" min="14" max="14" width="53.38"/>
  </cols>
  <sheetData>
    <row r="1">
      <c r="A1" s="17" t="s">
        <v>1038</v>
      </c>
      <c r="B1" s="18" t="s">
        <v>1039</v>
      </c>
      <c r="D1" s="18" t="s">
        <v>1040</v>
      </c>
      <c r="E1" s="13">
        <f>MAX(mainDB!A2:A1000)</f>
        <v>396</v>
      </c>
      <c r="G1" s="18" t="s">
        <v>1041</v>
      </c>
      <c r="H1" s="18"/>
      <c r="I1" s="19" t="str">
        <f>IFERROR(__xludf.DUMMYFUNCTION("UNIQUE(mainDB!G2:G1000)"),"Gomez, Shawn")</f>
        <v>Gomez, Shawn</v>
      </c>
      <c r="J1" s="19">
        <f>COUNTIFS(R_DEV_Contact,I1,R_DEV_ParentID,"=0")</f>
        <v>1</v>
      </c>
      <c r="K1" s="18"/>
      <c r="L1" s="18" t="s">
        <v>1042</v>
      </c>
      <c r="N1" s="19" t="str">
        <f>IFERROR(__xludf.DUMMYFUNCTION("UNIQUE(mainDB!I2:I1000)"),"Medicine - General")</f>
        <v>Medicine - General</v>
      </c>
      <c r="O1" s="19">
        <f>COUNTIFS(R_DEV_DeptDiv,N1,R_DEV_ParentID,"=0")</f>
        <v>5</v>
      </c>
    </row>
    <row r="2">
      <c r="A2" s="19" t="s">
        <v>1043</v>
      </c>
      <c r="B2" s="19" t="s">
        <v>1044</v>
      </c>
      <c r="D2" s="18" t="s">
        <v>1045</v>
      </c>
      <c r="E2" s="19">
        <f>COUNT(mainDB!A2:A1000)</f>
        <v>396</v>
      </c>
      <c r="I2" s="19" t="str">
        <f>IFERROR(__xludf.DUMMYFUNCTION("""COMPUTED_VALUE"""),"Wiley, Nicole")</f>
        <v>Wiley, Nicole</v>
      </c>
      <c r="J2" s="19">
        <f>COUNTIFS(R_DEV_Contact,I2,R_DEV_ParentID,"=0")</f>
        <v>3</v>
      </c>
      <c r="N2" s="19" t="str">
        <f>IFERROR(__xludf.DUMMYFUNCTION("""COMPUTED_VALUE"""),"Home Health")</f>
        <v>Home Health</v>
      </c>
      <c r="O2" s="19">
        <f>COUNTIFS(R_DEV_DeptDiv,N2,R_DEV_ParentID,"=0")</f>
        <v>1</v>
      </c>
    </row>
    <row r="3">
      <c r="A3" s="19" t="s">
        <v>1046</v>
      </c>
      <c r="B3" s="19" t="s">
        <v>1047</v>
      </c>
      <c r="I3" s="19" t="str">
        <f>IFERROR(__xludf.DUMMYFUNCTION("""COMPUTED_VALUE"""),"James, Ted")</f>
        <v>James, Ted</v>
      </c>
      <c r="J3" s="19">
        <f>COUNTIFS(R_DEV_Contact,I3,R_DEV_ParentID,"=0")</f>
        <v>18</v>
      </c>
      <c r="N3" s="19" t="str">
        <f>IFERROR(__xludf.DUMMYFUNCTION("""COMPUTED_VALUE"""),"Gastroenterology - General")</f>
        <v>Gastroenterology - General</v>
      </c>
      <c r="O3" s="19">
        <f>COUNTIFS(R_DEV_DeptDiv,N3,R_DEV_ParentID,"=0")</f>
        <v>19</v>
      </c>
    </row>
    <row r="4">
      <c r="A4" s="19" t="s">
        <v>1048</v>
      </c>
      <c r="B4" s="19" t="s">
        <v>1049</v>
      </c>
      <c r="I4" s="19" t="str">
        <f>IFERROR(__xludf.DUMMYFUNCTION("""COMPUTED_VALUE"""),"Kuzmiak, Cherie")</f>
        <v>Kuzmiak, Cherie</v>
      </c>
      <c r="J4" s="19">
        <f>COUNTIFS(R_DEV_Contact,I4,R_DEV_ParentID,"=0")</f>
        <v>6</v>
      </c>
      <c r="N4" s="19" t="str">
        <f>IFERROR(__xludf.DUMMYFUNCTION("""COMPUTED_VALUE"""),"Hospital - General")</f>
        <v>Hospital - General</v>
      </c>
      <c r="O4" s="19">
        <f>COUNTIFS(R_DEV_DeptDiv,N4,R_DEV_ParentID,"=0")</f>
        <v>60</v>
      </c>
    </row>
    <row r="5">
      <c r="A5" s="19" t="s">
        <v>1050</v>
      </c>
      <c r="B5" s="19" t="s">
        <v>1051</v>
      </c>
      <c r="I5" s="19" t="str">
        <f>IFERROR(__xludf.DUMMYFUNCTION("""COMPUTED_VALUE"""),"Rose, Austin")</f>
        <v>Rose, Austin</v>
      </c>
      <c r="J5" s="19">
        <f>COUNTIFS(R_DEV_Contact,I5,R_DEV_ParentID,"=0")</f>
        <v>42</v>
      </c>
      <c r="N5" s="19" t="str">
        <f>IFERROR(__xludf.DUMMYFUNCTION("""COMPUTED_VALUE"""),"Radiology - Breast Imaging")</f>
        <v>Radiology - Breast Imaging</v>
      </c>
      <c r="O5" s="19">
        <f>COUNTIFS(R_DEV_DeptDiv,N5,R_DEV_ParentID,"=0")</f>
        <v>4</v>
      </c>
    </row>
    <row r="6">
      <c r="A6" s="19" t="s">
        <v>1052</v>
      </c>
      <c r="B6" s="19" t="s">
        <v>1053</v>
      </c>
      <c r="I6" s="19" t="str">
        <f>IFERROR(__xludf.DUMMYFUNCTION("""COMPUTED_VALUE"""),"Rose, Tasha")</f>
        <v>Rose, Tasha</v>
      </c>
      <c r="J6" s="19">
        <f>COUNTIFS(R_DEV_Contact,I6,R_DEV_ParentID,"=0")</f>
        <v>1</v>
      </c>
      <c r="N6" s="19" t="str">
        <f>IFERROR(__xludf.DUMMYFUNCTION("""COMPUTED_VALUE"""),"Surgery - General")</f>
        <v>Surgery - General</v>
      </c>
      <c r="O6" s="19">
        <f>COUNTIFS(R_DEV_DeptDiv,N6,R_DEV_ParentID,"=0")</f>
        <v>15</v>
      </c>
    </row>
    <row r="7">
      <c r="A7" s="19" t="s">
        <v>1054</v>
      </c>
      <c r="B7" s="19" t="s">
        <v>1055</v>
      </c>
      <c r="I7" s="19" t="str">
        <f>IFERROR(__xludf.DUMMYFUNCTION("""COMPUTED_VALUE"""),"Hubbard, Devin")</f>
        <v>Hubbard, Devin</v>
      </c>
      <c r="J7" s="19">
        <f>COUNTIFS(R_DEV_Contact,I7,R_DEV_ParentID,"=0")</f>
        <v>1</v>
      </c>
      <c r="N7" s="19" t="str">
        <f>IFERROR(__xludf.DUMMYFUNCTION("""COMPUTED_VALUE"""),"Surgery - Otolaryngology (ENT)")</f>
        <v>Surgery - Otolaryngology (ENT)</v>
      </c>
      <c r="O7" s="19">
        <f>COUNTIFS(R_DEV_DeptDiv,N7,R_DEV_ParentID,"=0")</f>
        <v>34</v>
      </c>
    </row>
    <row r="8">
      <c r="A8" s="19" t="s">
        <v>1056</v>
      </c>
      <c r="B8" s="19" t="s">
        <v>1057</v>
      </c>
      <c r="I8" s="19" t="str">
        <f>IFERROR(__xludf.DUMMYFUNCTION("""COMPUTED_VALUE"""),"Rosenbaum, Alan")</f>
        <v>Rosenbaum, Alan</v>
      </c>
      <c r="J8" s="19">
        <f>COUNTIFS(R_DEV_Contact,I8,R_DEV_ParentID,"=0")</f>
        <v>24</v>
      </c>
      <c r="N8" s="19" t="str">
        <f>IFERROR(__xludf.DUMMYFUNCTION("""COMPUTED_VALUE"""),"Surgery - Cardiothoracic")</f>
        <v>Surgery - Cardiothoracic</v>
      </c>
      <c r="O8" s="19">
        <f>COUNTIFS(R_DEV_DeptDiv,N8,R_DEV_ParentID,"=0")</f>
        <v>1</v>
      </c>
    </row>
    <row r="9">
      <c r="A9" s="19" t="s">
        <v>1058</v>
      </c>
      <c r="B9" s="19" t="s">
        <v>1059</v>
      </c>
      <c r="I9" s="19" t="str">
        <f>IFERROR(__xludf.DUMMYFUNCTION("""COMPUTED_VALUE"""),"Byrd, Kevin")</f>
        <v>Byrd, Kevin</v>
      </c>
      <c r="J9" s="19">
        <f>COUNTIFS(R_DEV_Contact,I9,R_DEV_ParentID,"=0")</f>
        <v>2</v>
      </c>
      <c r="N9" s="19" t="str">
        <f>IFERROR(__xludf.DUMMYFUNCTION("""COMPUTED_VALUE"""),"Obstetrics and Gynecology - Advanced Laparoscopy and Pelvic Pain")</f>
        <v>Obstetrics and Gynecology - Advanced Laparoscopy and Pelvic Pain</v>
      </c>
      <c r="O9" s="19">
        <f>COUNTIFS(R_DEV_DeptDiv,N9,R_DEV_ParentID,"=0")</f>
        <v>1</v>
      </c>
    </row>
    <row r="10">
      <c r="A10" s="19" t="s">
        <v>1060</v>
      </c>
      <c r="B10" s="19" t="s">
        <v>1061</v>
      </c>
      <c r="I10" s="19" t="str">
        <f>IFERROR(__xludf.DUMMYFUNCTION("""COMPUTED_VALUE"""),"Louie, Michelle")</f>
        <v>Louie, Michelle</v>
      </c>
      <c r="J10" s="19">
        <f>COUNTIFS(R_DEV_Contact,I10,R_DEV_ParentID,"=0")</f>
        <v>11</v>
      </c>
      <c r="N10" s="19" t="str">
        <f>IFERROR(__xludf.DUMMYFUNCTION("""COMPUTED_VALUE"""),"Obstetrics and Gynecology - General")</f>
        <v>Obstetrics and Gynecology - General</v>
      </c>
      <c r="O10" s="19">
        <f>COUNTIFS(R_DEV_DeptDiv,N10,R_DEV_ParentID,"=0")</f>
        <v>2</v>
      </c>
    </row>
    <row r="11">
      <c r="A11" s="19" t="s">
        <v>1062</v>
      </c>
      <c r="B11" s="19" t="s">
        <v>1063</v>
      </c>
      <c r="I11" s="19" t="str">
        <f>IFERROR(__xludf.DUMMYFUNCTION("""COMPUTED_VALUE"""),"Hoke, Emily")</f>
        <v>Hoke, Emily</v>
      </c>
      <c r="J11" s="19">
        <f>COUNTIFS(R_DEV_Contact,I11,R_DEV_ParentID,"=0")</f>
        <v>27</v>
      </c>
      <c r="N11" s="19" t="str">
        <f>IFERROR(__xludf.DUMMYFUNCTION("""COMPUTED_VALUE"""),"Obstetrics and Gynecology - Labor and Delivery")</f>
        <v>Obstetrics and Gynecology - Labor and Delivery</v>
      </c>
      <c r="O11" s="19">
        <f>COUNTIFS(R_DEV_DeptDiv,N11,R_DEV_ParentID,"=0")</f>
        <v>1</v>
      </c>
    </row>
    <row r="12">
      <c r="A12" s="19" t="s">
        <v>109</v>
      </c>
      <c r="B12" s="19" t="s">
        <v>1064</v>
      </c>
      <c r="I12" s="19" t="str">
        <f>IFERROR(__xludf.DUMMYFUNCTION("""COMPUTED_VALUE"""),"Carey, Erin")</f>
        <v>Carey, Erin</v>
      </c>
      <c r="J12" s="19">
        <f>COUNTIFS(R_DEV_Contact,I12,R_DEV_ParentID,"=0")</f>
        <v>37</v>
      </c>
      <c r="N12" s="19" t="str">
        <f>IFERROR(__xludf.DUMMYFUNCTION("""COMPUTED_VALUE"""),"Obstetrics and Gynecology - Maternal Fetal Medicine")</f>
        <v>Obstetrics and Gynecology - Maternal Fetal Medicine</v>
      </c>
      <c r="O12" s="19">
        <f>COUNTIFS(R_DEV_DeptDiv,N12,R_DEV_ParentID,"=0")</f>
        <v>2</v>
      </c>
    </row>
    <row r="13">
      <c r="A13" s="19" t="s">
        <v>1065</v>
      </c>
      <c r="B13" s="19" t="s">
        <v>1066</v>
      </c>
      <c r="I13" s="19" t="str">
        <f>IFERROR(__xludf.DUMMYFUNCTION("""COMPUTED_VALUE"""),"Young, Kim")</f>
        <v>Young, Kim</v>
      </c>
      <c r="J13" s="19">
        <f>COUNTIFS(R_DEV_Contact,I13,R_DEV_ParentID,"=0")</f>
        <v>11</v>
      </c>
      <c r="N13" s="19" t="str">
        <f>IFERROR(__xludf.DUMMYFUNCTION("""COMPUTED_VALUE"""),"Surgery - Laparoscopic")</f>
        <v>Surgery - Laparoscopic</v>
      </c>
      <c r="O13" s="19">
        <f>COUNTIFS(R_DEV_DeptDiv,N13,R_DEV_ParentID,"=0")</f>
        <v>10</v>
      </c>
    </row>
    <row r="14">
      <c r="A14" s="19" t="s">
        <v>1067</v>
      </c>
      <c r="B14" s="19" t="s">
        <v>1068</v>
      </c>
      <c r="D14" s="18" t="s">
        <v>1069</v>
      </c>
      <c r="I14" s="19" t="str">
        <f>IFERROR(__xludf.DUMMYFUNCTION("""COMPUTED_VALUE"""),"Gangarosa, Lisa")</f>
        <v>Gangarosa, Lisa</v>
      </c>
      <c r="J14" s="19">
        <f>COUNTIFS(R_DEV_Contact,I14,R_DEV_ParentID,"=0")</f>
        <v>1</v>
      </c>
      <c r="N14" s="19" t="str">
        <f>IFERROR(__xludf.DUMMYFUNCTION("""COMPUTED_VALUE"""),"Dentistry - General")</f>
        <v>Dentistry - General</v>
      </c>
      <c r="O14" s="19">
        <f>COUNTIFS(R_DEV_DeptDiv,N14,R_DEV_ParentID,"=0")</f>
        <v>2</v>
      </c>
    </row>
    <row r="15">
      <c r="A15" s="19" t="s">
        <v>1029</v>
      </c>
      <c r="B15" s="19" t="s">
        <v>1070</v>
      </c>
      <c r="D15" s="19" t="s">
        <v>45</v>
      </c>
      <c r="I15" s="19" t="str">
        <f>IFERROR(__xludf.DUMMYFUNCTION("""COMPUTED_VALUE"""),"Gallagher, Kristalyn")</f>
        <v>Gallagher, Kristalyn</v>
      </c>
      <c r="J15" s="19">
        <f>COUNTIFS(R_DEV_Contact,I15,R_DEV_ParentID,"=0")</f>
        <v>10</v>
      </c>
      <c r="N15" s="19" t="str">
        <f>IFERROR(__xludf.DUMMYFUNCTION("""COMPUTED_VALUE"""),"Surgery - OBGYN")</f>
        <v>Surgery - OBGYN</v>
      </c>
      <c r="O15" s="19">
        <f>COUNTIFS(R_DEV_DeptDiv,N15,R_DEV_ParentID,"=0")</f>
        <v>30</v>
      </c>
    </row>
    <row r="16">
      <c r="A16" s="19" t="s">
        <v>1071</v>
      </c>
      <c r="B16" s="19" t="s">
        <v>1072</v>
      </c>
      <c r="D16" s="19" t="s">
        <v>114</v>
      </c>
      <c r="I16" s="19" t="str">
        <f>IFERROR(__xludf.DUMMYFUNCTION("""COMPUTED_VALUE"""),"Kant, Andy")</f>
        <v>Kant, Andy</v>
      </c>
      <c r="J16" s="19">
        <f>COUNTIFS(R_DEV_Contact,I16,R_DEV_ParentID,"=0")</f>
        <v>1</v>
      </c>
      <c r="N16" s="19" t="str">
        <f>IFERROR(__xludf.DUMMYFUNCTION("""COMPUTED_VALUE"""),"Nursing - General")</f>
        <v>Nursing - General</v>
      </c>
      <c r="O16" s="19">
        <f>COUNTIFS(R_DEV_DeptDiv,N16,R_DEV_ParentID,"=0")</f>
        <v>27</v>
      </c>
    </row>
    <row r="17">
      <c r="A17" s="19" t="s">
        <v>1073</v>
      </c>
      <c r="B17" s="19" t="s">
        <v>1074</v>
      </c>
      <c r="D17" s="19" t="s">
        <v>91</v>
      </c>
      <c r="I17" s="19" t="str">
        <f>IFERROR(__xludf.DUMMYFUNCTION("""COMPUTED_VALUE"""),"van Ooyen, Ben")</f>
        <v>van Ooyen, Ben</v>
      </c>
      <c r="J17" s="19">
        <f>COUNTIFS(R_DEV_Contact,I17,R_DEV_ParentID,"=0")</f>
        <v>9</v>
      </c>
      <c r="N17" s="19" t="str">
        <f>IFERROR(__xludf.DUMMYFUNCTION("""COMPUTED_VALUE"""),"Surgery - Intensive Care Unit")</f>
        <v>Surgery - Intensive Care Unit</v>
      </c>
      <c r="O17" s="19">
        <f>COUNTIFS(R_DEV_DeptDiv,N17,R_DEV_ParentID,"=0")</f>
        <v>11</v>
      </c>
    </row>
    <row r="18">
      <c r="A18" s="19" t="s">
        <v>30</v>
      </c>
      <c r="B18" s="19" t="s">
        <v>1075</v>
      </c>
      <c r="D18" s="19" t="s">
        <v>31</v>
      </c>
      <c r="I18" s="19" t="str">
        <f>IFERROR(__xludf.DUMMYFUNCTION("""COMPUTED_VALUE"""),"Lewis, Carol")</f>
        <v>Lewis, Carol</v>
      </c>
      <c r="J18" s="19">
        <f>COUNTIFS(R_DEV_Contact,I18,R_DEV_ParentID,"=0")</f>
        <v>1</v>
      </c>
      <c r="N18" s="19" t="str">
        <f>IFERROR(__xludf.DUMMYFUNCTION("""COMPUTED_VALUE"""),"Surgery - Breast")</f>
        <v>Surgery - Breast</v>
      </c>
      <c r="O18" s="19">
        <f>COUNTIFS(R_DEV_DeptDiv,N18,R_DEV_ParentID,"=0")</f>
        <v>10</v>
      </c>
    </row>
    <row r="19">
      <c r="A19" s="19" t="s">
        <v>1076</v>
      </c>
      <c r="B19" s="19" t="s">
        <v>1077</v>
      </c>
      <c r="D19" s="3" t="s">
        <v>270</v>
      </c>
      <c r="I19" s="19" t="str">
        <f>IFERROR(__xludf.DUMMYFUNCTION("""COMPUTED_VALUE"""),"Schiff, Lauren")</f>
        <v>Schiff, Lauren</v>
      </c>
      <c r="J19" s="19">
        <f>COUNTIFS(R_DEV_Contact,I19,R_DEV_ParentID,"=0")</f>
        <v>1</v>
      </c>
      <c r="N19" s="19" t="str">
        <f>IFERROR(__xludf.DUMMYFUNCTION("""COMPUTED_VALUE"""),"Surgery - Gastrointestinal Surgery")</f>
        <v>Surgery - Gastrointestinal Surgery</v>
      </c>
      <c r="O19" s="19">
        <f>COUNTIFS(R_DEV_DeptDiv,N19,R_DEV_ParentID,"=0")</f>
        <v>2</v>
      </c>
    </row>
    <row r="20">
      <c r="A20" s="19" t="s">
        <v>1078</v>
      </c>
      <c r="B20" s="19" t="s">
        <v>1078</v>
      </c>
      <c r="D20" s="19" t="s">
        <v>22</v>
      </c>
      <c r="I20" s="19" t="str">
        <f>IFERROR(__xludf.DUMMYFUNCTION("""COMPUTED_VALUE"""),"Wiley, Nicholas")</f>
        <v>Wiley, Nicholas</v>
      </c>
      <c r="J20" s="19">
        <f>COUNTIFS(R_DEV_Contact,I20,R_DEV_ParentID,"=0")</f>
        <v>1</v>
      </c>
      <c r="N20" s="19" t="str">
        <f>IFERROR(__xludf.DUMMYFUNCTION("""COMPUTED_VALUE"""),"Surgery - Pediatric")</f>
        <v>Surgery - Pediatric</v>
      </c>
      <c r="O20" s="19">
        <f>COUNTIFS(R_DEV_DeptDiv,N20,R_DEV_ParentID,"=0")</f>
        <v>1</v>
      </c>
    </row>
    <row r="21">
      <c r="A21" s="19" t="s">
        <v>1079</v>
      </c>
      <c r="B21" s="19" t="s">
        <v>1080</v>
      </c>
      <c r="D21" s="19" t="s">
        <v>63</v>
      </c>
      <c r="I21" s="19" t="str">
        <f>IFERROR(__xludf.DUMMYFUNCTION("""COMPUTED_VALUE"""),"Prochazka, Mark")</f>
        <v>Prochazka, Mark</v>
      </c>
      <c r="J21" s="19">
        <f>COUNTIFS(R_DEV_Contact,I21,R_DEV_ParentID,"=0")</f>
        <v>2</v>
      </c>
      <c r="N21" s="19" t="str">
        <f>IFERROR(__xludf.DUMMYFUNCTION("""COMPUTED_VALUE"""),"Surgery - Burn Center")</f>
        <v>Surgery - Burn Center</v>
      </c>
      <c r="O21" s="19">
        <f>COUNTIFS(R_DEV_DeptDiv,N21,R_DEV_ParentID,"=0")</f>
        <v>1</v>
      </c>
    </row>
    <row r="22">
      <c r="A22" s="19" t="s">
        <v>1081</v>
      </c>
      <c r="B22" s="19" t="s">
        <v>1082</v>
      </c>
      <c r="D22" s="3" t="s">
        <v>548</v>
      </c>
      <c r="I22" s="19" t="str">
        <f>IFERROR(__xludf.DUMMYFUNCTION("""COMPUTED_VALUE"""),"Bhowmick, Deb")</f>
        <v>Bhowmick, Deb</v>
      </c>
      <c r="J22" s="19">
        <f>COUNTIFS(R_DEV_Contact,I22,R_DEV_ParentID,"=0")</f>
        <v>3</v>
      </c>
      <c r="N22" s="19" t="str">
        <f>IFERROR(__xludf.DUMMYFUNCTION("""COMPUTED_VALUE"""),"Physical Medicine and Rehabilitation - General")</f>
        <v>Physical Medicine and Rehabilitation - General</v>
      </c>
      <c r="O22" s="19">
        <f>COUNTIFS(R_DEV_DeptDiv,N22,R_DEV_ParentID,"=0")</f>
        <v>17</v>
      </c>
    </row>
    <row r="23">
      <c r="A23" s="19" t="s">
        <v>1083</v>
      </c>
      <c r="B23" s="19" t="s">
        <v>1084</v>
      </c>
      <c r="F23" s="20"/>
      <c r="I23" s="19" t="str">
        <f>IFERROR(__xludf.DUMMYFUNCTION("""COMPUTED_VALUE"""),"Tolley, Robyn")</f>
        <v>Tolley, Robyn</v>
      </c>
      <c r="J23" s="19">
        <f>COUNTIFS(R_DEV_Contact,I23,R_DEV_ParentID,"=0")</f>
        <v>9</v>
      </c>
      <c r="N23" s="19" t="str">
        <f>IFERROR(__xludf.DUMMYFUNCTION("""COMPUTED_VALUE"""),"Neurosurgery - General")</f>
        <v>Neurosurgery - General</v>
      </c>
      <c r="O23" s="19">
        <f>COUNTIFS(R_DEV_DeptDiv,N23,R_DEV_ParentID,"=0")</f>
        <v>3</v>
      </c>
    </row>
    <row r="24">
      <c r="A24" s="19" t="s">
        <v>1085</v>
      </c>
      <c r="B24" s="19" t="s">
        <v>1086</v>
      </c>
      <c r="I24" s="19" t="str">
        <f>IFERROR(__xludf.DUMMYFUNCTION("""COMPUTED_VALUE"""),"Pace, Brien")</f>
        <v>Pace, Brien</v>
      </c>
      <c r="J24" s="19">
        <f>COUNTIFS(R_DEV_Contact,I24,R_DEV_ParentID,"=0")</f>
        <v>1</v>
      </c>
      <c r="N24" s="19" t="str">
        <f>IFERROR(__xludf.DUMMYFUNCTION("""COMPUTED_VALUE"""),"Surgery - Surgical Oncology")</f>
        <v>Surgery - Surgical Oncology</v>
      </c>
      <c r="O24" s="19">
        <f>COUNTIFS(R_DEV_DeptDiv,N24,R_DEV_ParentID,"=0")</f>
        <v>10</v>
      </c>
    </row>
    <row r="25">
      <c r="A25" s="19" t="s">
        <v>1087</v>
      </c>
      <c r="B25" s="19" t="s">
        <v>1088</v>
      </c>
      <c r="I25" s="19" t="str">
        <f>IFERROR(__xludf.DUMMYFUNCTION("""COMPUTED_VALUE"""),"Baten, Evwell")</f>
        <v>Baten, Evwell</v>
      </c>
      <c r="J25" s="19">
        <f>COUNTIFS(R_DEV_Contact,I25,R_DEV_ParentID,"=0")</f>
        <v>2</v>
      </c>
      <c r="N25" s="19" t="str">
        <f>IFERROR(__xludf.DUMMYFUNCTION("""COMPUTED_VALUE"""),"Heart and Vascular Care - Vascular Interventional Radiology")</f>
        <v>Heart and Vascular Care - Vascular Interventional Radiology</v>
      </c>
      <c r="O25" s="19">
        <f>COUNTIFS(R_DEV_DeptDiv,N25,R_DEV_ParentID,"=0")</f>
        <v>51</v>
      </c>
    </row>
    <row r="26">
      <c r="A26" s="19" t="s">
        <v>519</v>
      </c>
      <c r="B26" s="19" t="s">
        <v>1089</v>
      </c>
      <c r="I26" s="19" t="str">
        <f>IFERROR(__xludf.DUMMYFUNCTION("""COMPUTED_VALUE"""),"Schaal-Wilson, Rachel")</f>
        <v>Schaal-Wilson, Rachel</v>
      </c>
      <c r="J26" s="19">
        <f>COUNTIFS(R_DEV_Contact,I26,R_DEV_ParentID,"=0")</f>
        <v>7</v>
      </c>
      <c r="N26" s="19" t="str">
        <f>IFERROR(__xludf.DUMMYFUNCTION("""COMPUTED_VALUE"""),"Obstetrics and Gynecology - Minimally Invasive Gynecological Surgery")</f>
        <v>Obstetrics and Gynecology - Minimally Invasive Gynecological Surgery</v>
      </c>
      <c r="O26" s="19">
        <f>COUNTIFS(R_DEV_DeptDiv,N26,R_DEV_ParentID,"=0")</f>
        <v>44</v>
      </c>
    </row>
    <row r="27">
      <c r="A27" s="19" t="s">
        <v>1090</v>
      </c>
      <c r="B27" s="19" t="s">
        <v>1091</v>
      </c>
      <c r="I27" s="19" t="str">
        <f>IFERROR(__xludf.DUMMYFUNCTION("""COMPUTED_VALUE"""),"Long, Giselle")</f>
        <v>Long, Giselle</v>
      </c>
      <c r="J27" s="19">
        <f>COUNTIFS(R_DEV_Contact,I27,R_DEV_ParentID,"=0")</f>
        <v>1</v>
      </c>
      <c r="N27" s="19" t="str">
        <f>IFERROR(__xludf.DUMMYFUNCTION("""COMPUTED_VALUE"""),"Otolaryngology (ENT)")</f>
        <v>Otolaryngology (ENT)</v>
      </c>
    </row>
    <row r="28">
      <c r="A28" s="19" t="s">
        <v>1018</v>
      </c>
      <c r="B28" s="19" t="s">
        <v>1092</v>
      </c>
      <c r="I28" s="19" t="str">
        <f>IFERROR(__xludf.DUMMYFUNCTION("""COMPUTED_VALUE"""),"Abbukhary, Syed")</f>
        <v>Abbukhary, Syed</v>
      </c>
      <c r="J28" s="19">
        <f>COUNTIFS(R_DEV_Contact,I28,R_DEV_ParentID,"=0")</f>
        <v>1</v>
      </c>
      <c r="N28" s="19" t="str">
        <f>IFERROR(__xludf.DUMMYFUNCTION("""COMPUTED_VALUE"""),"Pediatrics - General")</f>
        <v>Pediatrics - General</v>
      </c>
    </row>
    <row r="29">
      <c r="A29" s="19" t="s">
        <v>26</v>
      </c>
      <c r="B29" s="19" t="s">
        <v>1093</v>
      </c>
      <c r="I29" s="19" t="str">
        <f>IFERROR(__xludf.DUMMYFUNCTION("""COMPUTED_VALUE"""),"Prenshaw, Carley")</f>
        <v>Prenshaw, Carley</v>
      </c>
      <c r="J29" s="19">
        <f>COUNTIFS(R_DEV_Contact,I29,R_DEV_ParentID,"=0")</f>
        <v>2</v>
      </c>
      <c r="N29" s="19" t="str">
        <f>IFERROR(__xludf.DUMMYFUNCTION("""COMPUTED_VALUE"""),"Hematology")</f>
        <v>Hematology</v>
      </c>
    </row>
    <row r="30">
      <c r="A30" s="19" t="s">
        <v>35</v>
      </c>
      <c r="B30" s="19" t="s">
        <v>1094</v>
      </c>
      <c r="I30" s="19" t="str">
        <f>IFERROR(__xludf.DUMMYFUNCTION("""COMPUTED_VALUE"""),"Warmund, Skyler")</f>
        <v>Warmund, Skyler</v>
      </c>
      <c r="J30" s="19">
        <f>COUNTIFS(R_DEV_Contact,I30,R_DEV_ParentID,"=0")</f>
        <v>1</v>
      </c>
      <c r="N30" s="19" t="str">
        <f>IFERROR(__xludf.DUMMYFUNCTION("""COMPUTED_VALUE"""),"Emergency Medicine - General")</f>
        <v>Emergency Medicine - General</v>
      </c>
    </row>
    <row r="31">
      <c r="A31" s="19" t="s">
        <v>1095</v>
      </c>
      <c r="B31" s="19" t="s">
        <v>1096</v>
      </c>
      <c r="I31" s="19" t="str">
        <f>IFERROR(__xludf.DUMMYFUNCTION("""COMPUTED_VALUE"""),"Davis, Kat")</f>
        <v>Davis, Kat</v>
      </c>
      <c r="J31" s="19">
        <f>COUNTIFS(R_DEV_Contact,I31,R_DEV_ParentID,"=0")</f>
        <v>1</v>
      </c>
      <c r="N31" s="19"/>
    </row>
    <row r="32">
      <c r="A32" s="19" t="s">
        <v>1097</v>
      </c>
      <c r="B32" s="19" t="s">
        <v>1098</v>
      </c>
      <c r="I32" s="19" t="str">
        <f>IFERROR(__xludf.DUMMYFUNCTION("""COMPUTED_VALUE"""),"Stewart, Jessica")</f>
        <v>Stewart, Jessica</v>
      </c>
      <c r="J32" s="19">
        <f>COUNTIFS(R_DEV_Contact,I32,R_DEV_ParentID,"=0")</f>
        <v>20</v>
      </c>
    </row>
    <row r="33">
      <c r="A33" s="19" t="s">
        <v>1099</v>
      </c>
      <c r="B33" s="19" t="s">
        <v>1100</v>
      </c>
      <c r="I33" s="19" t="str">
        <f>IFERROR(__xludf.DUMMYFUNCTION("""COMPUTED_VALUE"""),"Lampman, Rob")</f>
        <v>Lampman, Rob</v>
      </c>
      <c r="J33" s="19">
        <f>COUNTIFS(R_DEV_Contact,I33,R_DEV_ParentID,"=0")</f>
        <v>2</v>
      </c>
    </row>
    <row r="34">
      <c r="A34" s="19" t="s">
        <v>1101</v>
      </c>
      <c r="B34" s="19" t="s">
        <v>1102</v>
      </c>
      <c r="I34" s="19" t="str">
        <f>IFERROR(__xludf.DUMMYFUNCTION("""COMPUTED_VALUE"""),"Dixon, Bob")</f>
        <v>Dixon, Bob</v>
      </c>
      <c r="J34" s="19">
        <f>COUNTIFS(R_DEV_Contact,I34,R_DEV_ParentID,"=0")</f>
        <v>2</v>
      </c>
    </row>
    <row r="35">
      <c r="A35" s="19" t="s">
        <v>1103</v>
      </c>
      <c r="B35" s="19" t="s">
        <v>1104</v>
      </c>
      <c r="I35" s="19" t="str">
        <f>IFERROR(__xludf.DUMMYFUNCTION("""COMPUTED_VALUE"""),"Tyan, Paul")</f>
        <v>Tyan, Paul</v>
      </c>
      <c r="J35" s="19">
        <f>COUNTIFS(R_DEV_Contact,I35,R_DEV_ParentID,"=0")</f>
        <v>2</v>
      </c>
    </row>
    <row r="36">
      <c r="A36" s="19" t="s">
        <v>1105</v>
      </c>
      <c r="B36" s="19" t="s">
        <v>1106</v>
      </c>
      <c r="I36" s="19" t="str">
        <f>IFERROR(__xludf.DUMMYFUNCTION("""COMPUTED_VALUE"""),"Unknown")</f>
        <v>Unknown</v>
      </c>
      <c r="J36" s="19">
        <f>COUNTIFS(R_DEV_Contact,I36,R_DEV_ParentID,"=0")</f>
        <v>95</v>
      </c>
    </row>
    <row r="37">
      <c r="A37" s="19" t="s">
        <v>1107</v>
      </c>
      <c r="B37" s="19" t="s">
        <v>1108</v>
      </c>
      <c r="I37" s="19" t="str">
        <f>IFERROR(__xludf.DUMMYFUNCTION("""COMPUTED_VALUE"""),"Chavez, Craig")</f>
        <v>Chavez, Craig</v>
      </c>
      <c r="J37" s="19">
        <f>COUNTIFS(R_DEV_Contact,I37,R_DEV_ParentID,"=0")</f>
        <v>1</v>
      </c>
    </row>
    <row r="38">
      <c r="A38" s="19" t="s">
        <v>1109</v>
      </c>
      <c r="B38" s="19" t="s">
        <v>1110</v>
      </c>
      <c r="I38" s="19" t="str">
        <f>IFERROR(__xludf.DUMMYFUNCTION("""COMPUTED_VALUE"""),"Commander, Clayton")</f>
        <v>Commander, Clayton</v>
      </c>
      <c r="J38" s="19">
        <f>COUNTIFS(R_DEV_Contact,I38,R_DEV_ParentID,"=0")</f>
        <v>1</v>
      </c>
    </row>
    <row r="39">
      <c r="A39" s="19" t="s">
        <v>1111</v>
      </c>
      <c r="B39" s="19" t="s">
        <v>1112</v>
      </c>
      <c r="I39" s="19" t="str">
        <f>IFERROR(__xludf.DUMMYFUNCTION("""COMPUTED_VALUE"""),"Riffle, Katie")</f>
        <v>Riffle, Katie</v>
      </c>
      <c r="J39" s="19">
        <f>COUNTIFS(R_DEV_Contact,I39,R_DEV_ParentID,"=0")</f>
        <v>1</v>
      </c>
    </row>
    <row r="40">
      <c r="A40" s="19" t="s">
        <v>21</v>
      </c>
      <c r="B40" s="19" t="s">
        <v>1113</v>
      </c>
      <c r="I40" s="19" t="str">
        <f>IFERROR(__xludf.DUMMYFUNCTION("""COMPUTED_VALUE"""),"Shaheen, Nick")</f>
        <v>Shaheen, Nick</v>
      </c>
      <c r="J40" s="19">
        <f>COUNTIFS(R_DEV_Contact,I40,R_DEV_ParentID,"=0")</f>
        <v>1</v>
      </c>
    </row>
    <row r="41">
      <c r="A41" s="19" t="s">
        <v>1114</v>
      </c>
      <c r="B41" s="19" t="s">
        <v>1115</v>
      </c>
      <c r="I41" s="19" t="str">
        <f>IFERROR(__xludf.DUMMYFUNCTION("""COMPUTED_VALUE"""),"Liles, Allen")</f>
        <v>Liles, Allen</v>
      </c>
      <c r="J41" s="19">
        <f>COUNTIFS(R_DEV_Contact,I41,R_DEV_ParentID,"=0")</f>
        <v>1</v>
      </c>
    </row>
    <row r="42">
      <c r="A42" s="19" t="s">
        <v>1116</v>
      </c>
      <c r="B42" s="19" t="s">
        <v>1117</v>
      </c>
      <c r="I42" s="19" t="str">
        <f>IFERROR(__xludf.DUMMYFUNCTION("""COMPUTED_VALUE"""),"Mabry, Dana")</f>
        <v>Mabry, Dana</v>
      </c>
      <c r="J42" s="19">
        <f>COUNTIFS(R_DEV_Contact,I42,R_DEV_ParentID,"=0")</f>
        <v>0</v>
      </c>
    </row>
    <row r="43">
      <c r="A43" s="19" t="s">
        <v>1118</v>
      </c>
      <c r="B43" s="19" t="s">
        <v>1119</v>
      </c>
      <c r="I43" s="19" t="str">
        <f>IFERROR(__xludf.DUMMYFUNCTION("""COMPUTED_VALUE"""),"Doody, Jamie")</f>
        <v>Doody, Jamie</v>
      </c>
      <c r="J43" s="19">
        <f>COUNTIFS(R_DEV_Contact,I43,R_DEV_ParentID,"=0")</f>
        <v>0</v>
      </c>
    </row>
    <row r="44">
      <c r="A44" s="19" t="s">
        <v>1120</v>
      </c>
      <c r="B44" s="19" t="s">
        <v>1121</v>
      </c>
      <c r="I44" s="19" t="str">
        <f>IFERROR(__xludf.DUMMYFUNCTION("""COMPUTED_VALUE"""),"Sweeny, Alison")</f>
        <v>Sweeny, Alison</v>
      </c>
      <c r="J44" s="19">
        <f>COUNTIFS(R_DEV_Contact,I44,R_DEV_ParentID,"=0")</f>
        <v>0</v>
      </c>
    </row>
    <row r="45">
      <c r="A45" s="19" t="s">
        <v>1122</v>
      </c>
      <c r="B45" s="19" t="s">
        <v>1123</v>
      </c>
      <c r="I45" s="19" t="str">
        <f>IFERROR(__xludf.DUMMYFUNCTION("""COMPUTED_VALUE"""),"Alan Rosenbaum")</f>
        <v>Alan Rosenbaum</v>
      </c>
    </row>
    <row r="46">
      <c r="A46" s="19" t="s">
        <v>1124</v>
      </c>
      <c r="B46" s="19" t="s">
        <v>1125</v>
      </c>
      <c r="I46" s="19" t="str">
        <f>IFERROR(__xludf.DUMMYFUNCTION("""COMPUTED_VALUE"""),"Matthew Foster")</f>
        <v>Matthew Foster</v>
      </c>
    </row>
    <row r="47">
      <c r="A47" s="19" t="s">
        <v>1126</v>
      </c>
      <c r="B47" s="19" t="s">
        <v>1127</v>
      </c>
      <c r="I47" s="19" t="str">
        <f>IFERROR(__xludf.DUMMYFUNCTION("""COMPUTED_VALUE"""),"Foster, Matthew")</f>
        <v>Foster, Matthew</v>
      </c>
    </row>
    <row r="48">
      <c r="A48" s="19" t="s">
        <v>1128</v>
      </c>
      <c r="B48" s="19" t="s">
        <v>1129</v>
      </c>
      <c r="I48" s="19" t="str">
        <f>IFERROR(__xludf.DUMMYFUNCTION("""COMPUTED_VALUE"""),"Mehrotra, Abhi")</f>
        <v>Mehrotra, Abhi</v>
      </c>
    </row>
    <row r="49">
      <c r="A49" s="19" t="s">
        <v>1130</v>
      </c>
      <c r="B49" s="19" t="s">
        <v>1131</v>
      </c>
      <c r="I49" s="19" t="str">
        <f>IFERROR(__xludf.DUMMYFUNCTION("""COMPUTED_VALUE"""),"Smith, Ben")</f>
        <v>Smith, Ben</v>
      </c>
    </row>
    <row r="50">
      <c r="A50" s="19" t="s">
        <v>1132</v>
      </c>
      <c r="B50" s="19" t="s">
        <v>1133</v>
      </c>
      <c r="I50" s="19"/>
    </row>
    <row r="51">
      <c r="A51" s="19" t="s">
        <v>1134</v>
      </c>
      <c r="B51" s="19" t="s">
        <v>1135</v>
      </c>
    </row>
    <row r="52">
      <c r="A52" s="19" t="s">
        <v>1136</v>
      </c>
      <c r="B52" s="19" t="s">
        <v>1137</v>
      </c>
    </row>
    <row r="53">
      <c r="A53" s="19" t="s">
        <v>1138</v>
      </c>
      <c r="B53" s="19" t="s">
        <v>1139</v>
      </c>
    </row>
    <row r="54">
      <c r="A54" s="19" t="s">
        <v>1140</v>
      </c>
      <c r="B54" s="19" t="s">
        <v>1141</v>
      </c>
    </row>
    <row r="55">
      <c r="A55" s="19" t="s">
        <v>451</v>
      </c>
      <c r="B55" s="19" t="s">
        <v>1142</v>
      </c>
    </row>
    <row r="56">
      <c r="A56" s="19" t="s">
        <v>176</v>
      </c>
      <c r="B56" s="19" t="s">
        <v>1143</v>
      </c>
    </row>
    <row r="57">
      <c r="A57" s="19" t="s">
        <v>1144</v>
      </c>
      <c r="B57" s="19" t="s">
        <v>1144</v>
      </c>
    </row>
    <row r="58">
      <c r="A58" s="19" t="s">
        <v>72</v>
      </c>
      <c r="B58" s="19" t="s">
        <v>1145</v>
      </c>
    </row>
    <row r="59">
      <c r="A59" s="19" t="s">
        <v>1146</v>
      </c>
      <c r="B59" s="19" t="s">
        <v>1147</v>
      </c>
    </row>
    <row r="60">
      <c r="A60" s="19" t="s">
        <v>75</v>
      </c>
      <c r="B60" s="19" t="s">
        <v>1148</v>
      </c>
    </row>
    <row r="61">
      <c r="A61" s="19" t="s">
        <v>1149</v>
      </c>
      <c r="B61" s="19" t="s">
        <v>1150</v>
      </c>
    </row>
    <row r="62">
      <c r="A62" s="19" t="s">
        <v>80</v>
      </c>
      <c r="B62" s="19" t="s">
        <v>1151</v>
      </c>
    </row>
    <row r="63">
      <c r="A63" s="19" t="s">
        <v>83</v>
      </c>
      <c r="B63" s="19" t="s">
        <v>1152</v>
      </c>
    </row>
    <row r="64">
      <c r="A64" s="19" t="s">
        <v>1153</v>
      </c>
      <c r="B64" s="19" t="s">
        <v>1154</v>
      </c>
    </row>
    <row r="65">
      <c r="A65" s="19" t="s">
        <v>547</v>
      </c>
      <c r="B65" s="19" t="s">
        <v>1155</v>
      </c>
    </row>
    <row r="66">
      <c r="A66" s="19" t="s">
        <v>1156</v>
      </c>
      <c r="B66" s="19" t="s">
        <v>1157</v>
      </c>
    </row>
    <row r="67">
      <c r="A67" s="19" t="s">
        <v>1158</v>
      </c>
      <c r="B67" s="19" t="s">
        <v>1159</v>
      </c>
    </row>
    <row r="68">
      <c r="A68" s="19" t="s">
        <v>1160</v>
      </c>
      <c r="B68" s="19" t="s">
        <v>1161</v>
      </c>
    </row>
    <row r="69">
      <c r="A69" s="19" t="s">
        <v>1162</v>
      </c>
      <c r="B69" s="19" t="s">
        <v>1163</v>
      </c>
    </row>
    <row r="70">
      <c r="A70" s="19" t="s">
        <v>1164</v>
      </c>
      <c r="B70" s="19" t="s">
        <v>1165</v>
      </c>
    </row>
    <row r="71">
      <c r="A71" s="19" t="s">
        <v>1166</v>
      </c>
      <c r="B71" s="19" t="s">
        <v>1167</v>
      </c>
    </row>
    <row r="72">
      <c r="A72" s="19" t="s">
        <v>1168</v>
      </c>
      <c r="B72" s="19" t="s">
        <v>1169</v>
      </c>
    </row>
    <row r="73">
      <c r="A73" s="19" t="s">
        <v>1170</v>
      </c>
      <c r="B73" s="19" t="s">
        <v>1171</v>
      </c>
    </row>
    <row r="74">
      <c r="A74" s="19" t="s">
        <v>1172</v>
      </c>
      <c r="B74" s="19" t="s">
        <v>1173</v>
      </c>
    </row>
    <row r="75">
      <c r="A75" s="19" t="s">
        <v>1174</v>
      </c>
      <c r="B75" s="19" t="s">
        <v>1175</v>
      </c>
    </row>
    <row r="76">
      <c r="A76" s="19" t="s">
        <v>1176</v>
      </c>
      <c r="B76" s="19" t="s">
        <v>1177</v>
      </c>
    </row>
    <row r="77">
      <c r="A77" s="19" t="s">
        <v>1178</v>
      </c>
      <c r="B77" s="19" t="s">
        <v>1179</v>
      </c>
    </row>
    <row r="78">
      <c r="A78" s="19" t="s">
        <v>1180</v>
      </c>
      <c r="B78" s="19" t="s">
        <v>1181</v>
      </c>
    </row>
    <row r="79">
      <c r="A79" s="19" t="s">
        <v>1182</v>
      </c>
      <c r="B79" s="19" t="s">
        <v>1183</v>
      </c>
    </row>
    <row r="80">
      <c r="A80" s="19" t="s">
        <v>1184</v>
      </c>
      <c r="B80" s="19" t="s">
        <v>1185</v>
      </c>
    </row>
    <row r="81">
      <c r="A81" s="19" t="s">
        <v>1186</v>
      </c>
      <c r="B81" s="19" t="s">
        <v>1187</v>
      </c>
    </row>
    <row r="82">
      <c r="A82" s="19" t="s">
        <v>1188</v>
      </c>
      <c r="B82" s="19" t="s">
        <v>1189</v>
      </c>
    </row>
    <row r="83">
      <c r="A83" s="19" t="s">
        <v>978</v>
      </c>
      <c r="B83" s="19" t="s">
        <v>1190</v>
      </c>
    </row>
    <row r="84">
      <c r="A84" s="19" t="s">
        <v>1191</v>
      </c>
      <c r="B84" s="19" t="s">
        <v>1192</v>
      </c>
    </row>
    <row r="85">
      <c r="A85" s="19" t="s">
        <v>1193</v>
      </c>
      <c r="B85" s="19" t="s">
        <v>1194</v>
      </c>
    </row>
    <row r="86">
      <c r="A86" s="19" t="s">
        <v>1195</v>
      </c>
      <c r="B86" s="19" t="s">
        <v>1196</v>
      </c>
    </row>
    <row r="87">
      <c r="A87" s="19" t="s">
        <v>1197</v>
      </c>
      <c r="B87" s="19" t="s">
        <v>1198</v>
      </c>
    </row>
    <row r="88">
      <c r="A88" s="19" t="s">
        <v>1199</v>
      </c>
      <c r="B88" s="19" t="s">
        <v>1200</v>
      </c>
    </row>
    <row r="89">
      <c r="A89" s="19" t="s">
        <v>1201</v>
      </c>
      <c r="B89" s="19" t="s">
        <v>1202</v>
      </c>
    </row>
    <row r="90">
      <c r="A90" s="19" t="s">
        <v>1203</v>
      </c>
      <c r="B90" s="19" t="s">
        <v>1204</v>
      </c>
    </row>
    <row r="91">
      <c r="A91" s="19" t="s">
        <v>1205</v>
      </c>
      <c r="B91" s="19" t="s">
        <v>1206</v>
      </c>
    </row>
    <row r="92">
      <c r="A92" s="19" t="s">
        <v>1207</v>
      </c>
      <c r="B92" s="19" t="s">
        <v>1208</v>
      </c>
    </row>
    <row r="93">
      <c r="A93" s="19" t="s">
        <v>1209</v>
      </c>
      <c r="B93" s="19" t="s">
        <v>1210</v>
      </c>
    </row>
    <row r="94">
      <c r="A94" s="19" t="s">
        <v>1211</v>
      </c>
      <c r="B94" s="19" t="s">
        <v>1212</v>
      </c>
    </row>
    <row r="95">
      <c r="A95" s="19" t="s">
        <v>1213</v>
      </c>
      <c r="B95" s="19" t="s">
        <v>1214</v>
      </c>
    </row>
    <row r="96">
      <c r="A96" s="19" t="s">
        <v>1000</v>
      </c>
      <c r="B96" s="19" t="s">
        <v>1215</v>
      </c>
    </row>
    <row r="97">
      <c r="A97" s="19" t="s">
        <v>1216</v>
      </c>
      <c r="B97" s="19" t="s">
        <v>1217</v>
      </c>
    </row>
    <row r="98">
      <c r="A98" s="19" t="s">
        <v>1218</v>
      </c>
      <c r="B98" s="19" t="s">
        <v>1219</v>
      </c>
    </row>
    <row r="99">
      <c r="A99" s="19" t="s">
        <v>1220</v>
      </c>
      <c r="B99" s="19" t="s">
        <v>1221</v>
      </c>
    </row>
    <row r="100">
      <c r="A100" s="19" t="s">
        <v>1222</v>
      </c>
      <c r="B100" s="19" t="s">
        <v>1223</v>
      </c>
    </row>
    <row r="101">
      <c r="A101" s="19" t="s">
        <v>1224</v>
      </c>
      <c r="B101" s="19" t="s">
        <v>1225</v>
      </c>
    </row>
    <row r="102">
      <c r="A102" s="19" t="s">
        <v>1226</v>
      </c>
      <c r="B102" s="19" t="s">
        <v>1227</v>
      </c>
    </row>
    <row r="103">
      <c r="A103" s="19" t="s">
        <v>1228</v>
      </c>
      <c r="B103" s="19" t="s">
        <v>1229</v>
      </c>
    </row>
    <row r="104">
      <c r="A104" s="19" t="s">
        <v>1230</v>
      </c>
      <c r="B104" s="19" t="s">
        <v>1231</v>
      </c>
    </row>
    <row r="105">
      <c r="A105" s="19" t="s">
        <v>445</v>
      </c>
      <c r="B105" s="19" t="s">
        <v>1232</v>
      </c>
    </row>
    <row r="106">
      <c r="A106" s="19" t="s">
        <v>1233</v>
      </c>
      <c r="B106" s="19" t="s">
        <v>1234</v>
      </c>
    </row>
    <row r="107">
      <c r="A107" s="19" t="s">
        <v>1235</v>
      </c>
      <c r="B107" s="19" t="s">
        <v>1236</v>
      </c>
    </row>
    <row r="108">
      <c r="A108" s="19" t="s">
        <v>1237</v>
      </c>
      <c r="B108" s="19" t="s">
        <v>1238</v>
      </c>
    </row>
    <row r="109">
      <c r="A109" s="19" t="s">
        <v>1239</v>
      </c>
      <c r="B109" s="19" t="s">
        <v>1240</v>
      </c>
    </row>
    <row r="110">
      <c r="A110" s="19" t="s">
        <v>1241</v>
      </c>
      <c r="B110" s="19" t="s">
        <v>1242</v>
      </c>
    </row>
    <row r="111">
      <c r="A111" s="19" t="s">
        <v>1243</v>
      </c>
      <c r="B111" s="19" t="s">
        <v>1244</v>
      </c>
    </row>
    <row r="112">
      <c r="A112" s="19" t="s">
        <v>1245</v>
      </c>
      <c r="B112" s="19" t="s">
        <v>1246</v>
      </c>
    </row>
    <row r="113">
      <c r="A113" s="19" t="s">
        <v>1247</v>
      </c>
      <c r="B113" s="19" t="s">
        <v>1248</v>
      </c>
    </row>
    <row r="114">
      <c r="A114" s="19" t="s">
        <v>1249</v>
      </c>
      <c r="B114" s="19" t="s">
        <v>1250</v>
      </c>
    </row>
    <row r="115">
      <c r="A115" s="19" t="s">
        <v>1251</v>
      </c>
      <c r="B115" s="19" t="s">
        <v>1252</v>
      </c>
    </row>
    <row r="116">
      <c r="A116" s="19" t="s">
        <v>1253</v>
      </c>
      <c r="B116" s="19" t="s">
        <v>1254</v>
      </c>
    </row>
    <row r="117">
      <c r="A117" s="19" t="s">
        <v>1255</v>
      </c>
      <c r="B117" s="19" t="s">
        <v>1256</v>
      </c>
    </row>
    <row r="118">
      <c r="A118" s="19" t="s">
        <v>1257</v>
      </c>
      <c r="B118" s="19" t="s">
        <v>1258</v>
      </c>
    </row>
    <row r="119">
      <c r="A119" s="19" t="s">
        <v>1259</v>
      </c>
      <c r="B119" s="19" t="s">
        <v>1260</v>
      </c>
    </row>
    <row r="120">
      <c r="A120" s="19" t="s">
        <v>1261</v>
      </c>
      <c r="B120" s="19" t="s">
        <v>1262</v>
      </c>
    </row>
    <row r="121">
      <c r="A121" s="19" t="s">
        <v>1263</v>
      </c>
      <c r="B121" s="19" t="s">
        <v>1264</v>
      </c>
    </row>
    <row r="122">
      <c r="A122" s="19" t="s">
        <v>1265</v>
      </c>
      <c r="B122" s="19" t="s">
        <v>1266</v>
      </c>
    </row>
    <row r="123">
      <c r="A123" s="19" t="s">
        <v>40</v>
      </c>
      <c r="B123" s="19" t="s">
        <v>1267</v>
      </c>
    </row>
    <row r="124">
      <c r="A124" s="19" t="s">
        <v>1268</v>
      </c>
      <c r="B124" s="19" t="s">
        <v>1269</v>
      </c>
    </row>
    <row r="125">
      <c r="A125" s="19" t="s">
        <v>1270</v>
      </c>
      <c r="B125" s="19" t="s">
        <v>1271</v>
      </c>
    </row>
    <row r="126">
      <c r="A126" s="19" t="s">
        <v>1272</v>
      </c>
      <c r="B126" s="19" t="s">
        <v>1273</v>
      </c>
    </row>
    <row r="127">
      <c r="A127" s="19" t="s">
        <v>1274</v>
      </c>
      <c r="B127" s="19" t="s">
        <v>1275</v>
      </c>
    </row>
    <row r="128">
      <c r="A128" s="19" t="s">
        <v>1276</v>
      </c>
      <c r="B128" s="19" t="s">
        <v>1277</v>
      </c>
    </row>
    <row r="129">
      <c r="A129" s="19" t="s">
        <v>1278</v>
      </c>
      <c r="B129" s="19" t="s">
        <v>1279</v>
      </c>
    </row>
    <row r="130">
      <c r="A130" s="19" t="s">
        <v>1280</v>
      </c>
      <c r="B130" s="19" t="s">
        <v>1281</v>
      </c>
    </row>
    <row r="131">
      <c r="A131" s="19" t="s">
        <v>1282</v>
      </c>
      <c r="B131" s="19" t="s">
        <v>1283</v>
      </c>
    </row>
    <row r="132">
      <c r="A132" s="19" t="s">
        <v>1284</v>
      </c>
      <c r="B132" s="19" t="s">
        <v>1285</v>
      </c>
    </row>
    <row r="133">
      <c r="A133" s="19" t="s">
        <v>1286</v>
      </c>
      <c r="B133" s="19" t="s">
        <v>1287</v>
      </c>
    </row>
    <row r="134">
      <c r="A134" s="19" t="s">
        <v>1288</v>
      </c>
      <c r="B134" s="19" t="s">
        <v>1289</v>
      </c>
    </row>
    <row r="135">
      <c r="A135" s="19" t="s">
        <v>1290</v>
      </c>
      <c r="B135" s="19" t="s">
        <v>1291</v>
      </c>
    </row>
    <row r="136">
      <c r="A136" s="19" t="s">
        <v>1292</v>
      </c>
      <c r="B136" s="19" t="s">
        <v>1293</v>
      </c>
    </row>
    <row r="137">
      <c r="A137" s="19" t="s">
        <v>244</v>
      </c>
      <c r="B137" s="19" t="s">
        <v>1294</v>
      </c>
    </row>
    <row r="138">
      <c r="A138" s="19" t="s">
        <v>441</v>
      </c>
      <c r="B138" s="19" t="s">
        <v>1295</v>
      </c>
    </row>
    <row r="139">
      <c r="A139" s="19" t="s">
        <v>62</v>
      </c>
      <c r="B139" s="19" t="s">
        <v>1296</v>
      </c>
    </row>
    <row r="140">
      <c r="A140" s="19" t="s">
        <v>275</v>
      </c>
      <c r="B140" s="19" t="s">
        <v>1297</v>
      </c>
    </row>
    <row r="141">
      <c r="A141" s="19" t="s">
        <v>53</v>
      </c>
      <c r="B141" s="19" t="s">
        <v>1298</v>
      </c>
    </row>
    <row r="142">
      <c r="A142" s="19" t="s">
        <v>217</v>
      </c>
      <c r="B142" s="19" t="s">
        <v>1299</v>
      </c>
    </row>
    <row r="143">
      <c r="A143" s="19" t="s">
        <v>88</v>
      </c>
      <c r="B143" s="19" t="s">
        <v>1300</v>
      </c>
    </row>
    <row r="144">
      <c r="A144" s="19" t="s">
        <v>170</v>
      </c>
      <c r="B144" s="19" t="s">
        <v>1301</v>
      </c>
    </row>
    <row r="145">
      <c r="A145" s="19" t="s">
        <v>56</v>
      </c>
      <c r="B145" s="19" t="s">
        <v>1302</v>
      </c>
    </row>
    <row r="146">
      <c r="A146" s="19" t="s">
        <v>280</v>
      </c>
      <c r="B146" s="19" t="s">
        <v>1303</v>
      </c>
    </row>
    <row r="147">
      <c r="A147" s="19" t="s">
        <v>1304</v>
      </c>
      <c r="B147" s="19" t="s">
        <v>1305</v>
      </c>
    </row>
    <row r="148">
      <c r="A148" s="19" t="s">
        <v>1306</v>
      </c>
      <c r="B148" s="19" t="s">
        <v>1307</v>
      </c>
    </row>
    <row r="149">
      <c r="A149" s="19" t="s">
        <v>459</v>
      </c>
      <c r="B149" s="19" t="s">
        <v>1308</v>
      </c>
    </row>
    <row r="150">
      <c r="A150" s="19" t="s">
        <v>1309</v>
      </c>
      <c r="B150" s="19" t="s">
        <v>1310</v>
      </c>
    </row>
    <row r="151">
      <c r="A151" s="19" t="s">
        <v>1311</v>
      </c>
      <c r="B151" s="19" t="s">
        <v>1312</v>
      </c>
    </row>
    <row r="152">
      <c r="A152" s="19" t="s">
        <v>1313</v>
      </c>
      <c r="B152" s="19" t="s">
        <v>1314</v>
      </c>
    </row>
    <row r="153">
      <c r="A153" s="19" t="s">
        <v>1315</v>
      </c>
      <c r="B153" s="19" t="s">
        <v>1316</v>
      </c>
    </row>
    <row r="154">
      <c r="A154" s="19" t="s">
        <v>1317</v>
      </c>
      <c r="B154" s="19" t="s">
        <v>1318</v>
      </c>
    </row>
    <row r="155">
      <c r="A155" s="19" t="s">
        <v>1319</v>
      </c>
      <c r="B155" s="19" t="s">
        <v>1320</v>
      </c>
    </row>
    <row r="156">
      <c r="A156" s="19" t="s">
        <v>1321</v>
      </c>
      <c r="B156" s="19" t="s">
        <v>1322</v>
      </c>
    </row>
    <row r="157">
      <c r="A157" s="19" t="s">
        <v>1323</v>
      </c>
      <c r="B157" s="19" t="s">
        <v>1324</v>
      </c>
    </row>
    <row r="158">
      <c r="A158" s="19" t="s">
        <v>1325</v>
      </c>
      <c r="B158" s="19" t="s">
        <v>1326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14.63"/>
    <col customWidth="1" min="5" max="6" width="27.38"/>
    <col customWidth="1" min="8" max="8" width="17.0"/>
    <col customWidth="1" min="9" max="9" width="45.75"/>
    <col customWidth="1" min="10" max="10" width="42.63"/>
    <col customWidth="1" min="11" max="11" width="70.25"/>
    <col customWidth="1" min="12" max="12" width="20.63"/>
    <col customWidth="1" min="13" max="13" width="18.13"/>
    <col customWidth="1" min="14" max="14" width="16.5"/>
    <col customWidth="1" min="15" max="15" width="16.88"/>
    <col customWidth="1" min="16" max="16" width="62.5"/>
    <col customWidth="1" min="17" max="17" width="8.63"/>
    <col customWidth="1" min="18" max="18" width="8.5"/>
  </cols>
  <sheetData>
    <row r="1">
      <c r="A1" s="1" t="s">
        <v>0</v>
      </c>
      <c r="B1" s="21" t="s">
        <v>1</v>
      </c>
      <c r="C1" s="2" t="s">
        <v>2</v>
      </c>
      <c r="D1" s="22" t="s">
        <v>3</v>
      </c>
      <c r="E1" s="4" t="s">
        <v>4</v>
      </c>
      <c r="F1" s="4" t="s">
        <v>5</v>
      </c>
      <c r="G1" s="4" t="s">
        <v>6</v>
      </c>
      <c r="H1" s="3" t="s">
        <v>7</v>
      </c>
      <c r="I1" s="4" t="s">
        <v>8</v>
      </c>
      <c r="J1" s="23" t="s">
        <v>9</v>
      </c>
      <c r="K1" s="24" t="s">
        <v>10</v>
      </c>
      <c r="L1" s="3" t="s">
        <v>11</v>
      </c>
      <c r="M1" s="3" t="s">
        <v>12</v>
      </c>
      <c r="N1" s="3" t="s">
        <v>13</v>
      </c>
      <c r="O1" s="3" t="s">
        <v>14</v>
      </c>
      <c r="P1" s="3" t="s">
        <v>15</v>
      </c>
      <c r="Q1" s="3" t="s">
        <v>16</v>
      </c>
      <c r="R1" s="3" t="s">
        <v>17</v>
      </c>
    </row>
    <row r="2">
      <c r="A2" s="1">
        <v>1.0</v>
      </c>
      <c r="B2" s="21">
        <v>0.0</v>
      </c>
      <c r="C2" s="2">
        <v>0.0</v>
      </c>
      <c r="D2" s="22">
        <v>43985.63609226852</v>
      </c>
      <c r="E2" s="3" t="s">
        <v>18</v>
      </c>
      <c r="F2" s="3" t="s">
        <v>19</v>
      </c>
      <c r="G2" s="3" t="s">
        <v>20</v>
      </c>
      <c r="H2" s="9">
        <v>43374.0</v>
      </c>
      <c r="I2" s="3" t="s">
        <v>21</v>
      </c>
      <c r="J2" s="3" t="s">
        <v>22</v>
      </c>
      <c r="K2" s="25" t="s">
        <v>23</v>
      </c>
      <c r="P2" s="3" t="s">
        <v>23</v>
      </c>
      <c r="Q2" s="3" t="b">
        <v>1</v>
      </c>
      <c r="R2" s="3" t="b">
        <v>0</v>
      </c>
    </row>
    <row r="3">
      <c r="A3" s="1">
        <v>2.0</v>
      </c>
      <c r="B3" s="21">
        <v>0.0</v>
      </c>
      <c r="C3" s="2">
        <v>0.0</v>
      </c>
      <c r="D3" s="22">
        <v>43985.63609226852</v>
      </c>
      <c r="E3" s="3" t="s">
        <v>18</v>
      </c>
      <c r="F3" s="3" t="s">
        <v>24</v>
      </c>
      <c r="G3" s="3" t="s">
        <v>25</v>
      </c>
      <c r="H3" s="9">
        <v>43374.0</v>
      </c>
      <c r="I3" s="3" t="s">
        <v>26</v>
      </c>
      <c r="J3" s="7" t="s">
        <v>22</v>
      </c>
      <c r="K3" s="25" t="s">
        <v>27</v>
      </c>
      <c r="P3" s="3" t="s">
        <v>27</v>
      </c>
      <c r="Q3" s="3" t="b">
        <v>1</v>
      </c>
      <c r="R3" s="3" t="b">
        <v>0</v>
      </c>
    </row>
    <row r="4">
      <c r="A4" s="1">
        <v>3.0</v>
      </c>
      <c r="B4" s="21">
        <v>0.0</v>
      </c>
      <c r="C4" s="2">
        <v>0.0</v>
      </c>
      <c r="D4" s="22">
        <v>43985.636087962965</v>
      </c>
      <c r="E4" s="3" t="s">
        <v>18</v>
      </c>
      <c r="F4" s="3" t="s">
        <v>28</v>
      </c>
      <c r="G4" s="3" t="s">
        <v>29</v>
      </c>
      <c r="H4" s="9">
        <v>43396.0</v>
      </c>
      <c r="I4" s="3" t="s">
        <v>30</v>
      </c>
      <c r="J4" s="7" t="s">
        <v>31</v>
      </c>
      <c r="K4" s="25" t="s">
        <v>32</v>
      </c>
      <c r="P4" s="19" t="s">
        <v>32</v>
      </c>
      <c r="Q4" s="3" t="b">
        <v>1</v>
      </c>
      <c r="R4" s="3" t="b">
        <v>0</v>
      </c>
    </row>
    <row r="5">
      <c r="A5" s="1">
        <v>4.0</v>
      </c>
      <c r="B5" s="21">
        <v>0.0</v>
      </c>
      <c r="C5" s="2">
        <v>0.0</v>
      </c>
      <c r="D5" s="22">
        <v>43985.636087962965</v>
      </c>
      <c r="E5" s="3" t="s">
        <v>18</v>
      </c>
      <c r="F5" s="3" t="s">
        <v>33</v>
      </c>
      <c r="G5" s="3" t="s">
        <v>34</v>
      </c>
      <c r="H5" s="9">
        <v>43396.0</v>
      </c>
      <c r="I5" s="3" t="s">
        <v>35</v>
      </c>
      <c r="J5" s="7" t="s">
        <v>31</v>
      </c>
      <c r="K5" s="25" t="s">
        <v>36</v>
      </c>
      <c r="P5" s="19" t="s">
        <v>36</v>
      </c>
      <c r="Q5" s="3" t="b">
        <v>1</v>
      </c>
      <c r="R5" s="3" t="b">
        <v>0</v>
      </c>
    </row>
    <row r="6">
      <c r="A6" s="1">
        <v>5.0</v>
      </c>
      <c r="B6" s="21">
        <v>0.0</v>
      </c>
      <c r="C6" s="2">
        <v>0.0</v>
      </c>
      <c r="D6" s="22">
        <v>43985.636087962965</v>
      </c>
      <c r="E6" s="3" t="s">
        <v>18</v>
      </c>
      <c r="F6" s="3" t="s">
        <v>37</v>
      </c>
      <c r="G6" s="3" t="s">
        <v>34</v>
      </c>
      <c r="H6" s="9">
        <v>43396.0</v>
      </c>
      <c r="I6" s="3" t="s">
        <v>35</v>
      </c>
      <c r="J6" s="7" t="s">
        <v>31</v>
      </c>
      <c r="K6" s="25" t="s">
        <v>38</v>
      </c>
      <c r="P6" s="19" t="s">
        <v>38</v>
      </c>
      <c r="Q6" s="3" t="b">
        <v>1</v>
      </c>
      <c r="R6" s="3" t="b">
        <v>0</v>
      </c>
    </row>
    <row r="7">
      <c r="A7" s="1">
        <v>6.0</v>
      </c>
      <c r="B7" s="21">
        <v>0.0</v>
      </c>
      <c r="C7" s="2">
        <v>0.0</v>
      </c>
      <c r="D7" s="22">
        <v>43985.636087962965</v>
      </c>
      <c r="E7" s="3" t="s">
        <v>18</v>
      </c>
      <c r="F7" s="3" t="s">
        <v>39</v>
      </c>
      <c r="G7" s="3" t="s">
        <v>34</v>
      </c>
      <c r="H7" s="9">
        <v>43396.0</v>
      </c>
      <c r="I7" s="3" t="s">
        <v>40</v>
      </c>
      <c r="J7" s="7" t="s">
        <v>31</v>
      </c>
      <c r="K7" s="25" t="s">
        <v>41</v>
      </c>
      <c r="P7" s="19" t="s">
        <v>41</v>
      </c>
      <c r="Q7" s="3" t="b">
        <v>1</v>
      </c>
      <c r="R7" s="3" t="b">
        <v>0</v>
      </c>
    </row>
    <row r="8">
      <c r="A8" s="1">
        <v>7.0</v>
      </c>
      <c r="B8" s="21">
        <v>0.0</v>
      </c>
      <c r="C8" s="2">
        <v>0.0</v>
      </c>
      <c r="D8" s="22">
        <v>43985.636087962965</v>
      </c>
      <c r="E8" s="3" t="s">
        <v>18</v>
      </c>
      <c r="F8" s="3" t="s">
        <v>42</v>
      </c>
      <c r="G8" s="3" t="s">
        <v>34</v>
      </c>
      <c r="H8" s="9">
        <v>43396.0</v>
      </c>
      <c r="I8" s="3" t="s">
        <v>40</v>
      </c>
      <c r="J8" s="7" t="s">
        <v>31</v>
      </c>
      <c r="K8" s="25" t="s">
        <v>43</v>
      </c>
      <c r="P8" s="19" t="s">
        <v>43</v>
      </c>
      <c r="Q8" s="3" t="b">
        <v>1</v>
      </c>
      <c r="R8" s="3" t="b">
        <v>0</v>
      </c>
    </row>
    <row r="9">
      <c r="A9" s="1">
        <v>8.0</v>
      </c>
      <c r="B9" s="21">
        <v>0.0</v>
      </c>
      <c r="C9" s="2">
        <v>0.0</v>
      </c>
      <c r="D9" s="22">
        <v>43985.636087962965</v>
      </c>
      <c r="E9" s="3" t="s">
        <v>18</v>
      </c>
      <c r="F9" s="3" t="s">
        <v>44</v>
      </c>
      <c r="G9" s="3" t="s">
        <v>34</v>
      </c>
      <c r="H9" s="9">
        <v>43396.0</v>
      </c>
      <c r="I9" s="3" t="s">
        <v>40</v>
      </c>
      <c r="J9" s="7" t="s">
        <v>45</v>
      </c>
      <c r="K9" s="25" t="s">
        <v>46</v>
      </c>
      <c r="P9" s="19" t="s">
        <v>46</v>
      </c>
      <c r="Q9" s="3" t="b">
        <v>1</v>
      </c>
      <c r="R9" s="3" t="b">
        <v>0</v>
      </c>
    </row>
    <row r="10">
      <c r="A10" s="1">
        <v>9.0</v>
      </c>
      <c r="B10" s="21">
        <v>0.0</v>
      </c>
      <c r="C10" s="2">
        <v>0.0</v>
      </c>
      <c r="D10" s="22">
        <v>43985.636087962965</v>
      </c>
      <c r="E10" s="3" t="s">
        <v>18</v>
      </c>
      <c r="F10" s="3" t="s">
        <v>47</v>
      </c>
      <c r="G10" s="3" t="s">
        <v>34</v>
      </c>
      <c r="H10" s="9">
        <v>43396.0</v>
      </c>
      <c r="I10" s="3" t="s">
        <v>40</v>
      </c>
      <c r="J10" s="7" t="s">
        <v>31</v>
      </c>
      <c r="K10" s="25" t="s">
        <v>48</v>
      </c>
      <c r="P10" s="19" t="s">
        <v>48</v>
      </c>
      <c r="Q10" s="3" t="b">
        <v>1</v>
      </c>
      <c r="R10" s="3" t="b">
        <v>0</v>
      </c>
    </row>
    <row r="11">
      <c r="A11" s="1">
        <v>10.0</v>
      </c>
      <c r="B11" s="21">
        <v>0.0</v>
      </c>
      <c r="C11" s="2">
        <v>0.0</v>
      </c>
      <c r="D11" s="22">
        <v>43985.636087962965</v>
      </c>
      <c r="E11" s="3" t="s">
        <v>18</v>
      </c>
      <c r="F11" s="3" t="s">
        <v>49</v>
      </c>
      <c r="G11" s="3" t="s">
        <v>50</v>
      </c>
      <c r="H11" s="9">
        <v>43398.0</v>
      </c>
      <c r="I11" s="3" t="s">
        <v>21</v>
      </c>
      <c r="J11" s="7" t="s">
        <v>31</v>
      </c>
      <c r="K11" s="25" t="s">
        <v>51</v>
      </c>
      <c r="P11" s="19" t="s">
        <v>51</v>
      </c>
      <c r="Q11" s="3" t="b">
        <v>1</v>
      </c>
      <c r="R11" s="3" t="b">
        <v>0</v>
      </c>
    </row>
    <row r="12">
      <c r="A12" s="1">
        <v>11.0</v>
      </c>
      <c r="B12" s="21">
        <v>0.0</v>
      </c>
      <c r="C12" s="2">
        <v>0.0</v>
      </c>
      <c r="D12" s="22">
        <v>43985.636087962965</v>
      </c>
      <c r="E12" s="3" t="s">
        <v>18</v>
      </c>
      <c r="F12" s="3" t="s">
        <v>52</v>
      </c>
      <c r="G12" s="3" t="s">
        <v>50</v>
      </c>
      <c r="H12" s="9">
        <v>43398.0</v>
      </c>
      <c r="I12" s="3" t="s">
        <v>53</v>
      </c>
      <c r="J12" s="7" t="s">
        <v>31</v>
      </c>
      <c r="K12" s="25" t="s">
        <v>54</v>
      </c>
      <c r="P12" s="19" t="s">
        <v>54</v>
      </c>
      <c r="Q12" s="3" t="b">
        <v>1</v>
      </c>
      <c r="R12" s="3" t="b">
        <v>0</v>
      </c>
    </row>
    <row r="13">
      <c r="A13" s="1">
        <v>12.0</v>
      </c>
      <c r="B13" s="21">
        <v>0.0</v>
      </c>
      <c r="C13" s="2">
        <v>0.0</v>
      </c>
      <c r="D13" s="22">
        <v>43985.636087962965</v>
      </c>
      <c r="E13" s="3" t="s">
        <v>18</v>
      </c>
      <c r="F13" s="3" t="s">
        <v>55</v>
      </c>
      <c r="G13" s="3" t="s">
        <v>50</v>
      </c>
      <c r="H13" s="9">
        <v>43398.0</v>
      </c>
      <c r="I13" s="3" t="s">
        <v>56</v>
      </c>
      <c r="J13" s="7" t="s">
        <v>31</v>
      </c>
      <c r="K13" s="25" t="s">
        <v>57</v>
      </c>
      <c r="P13" s="19" t="s">
        <v>57</v>
      </c>
      <c r="Q13" s="3" t="b">
        <v>1</v>
      </c>
      <c r="R13" s="3" t="b">
        <v>0</v>
      </c>
    </row>
    <row r="14">
      <c r="A14" s="1">
        <v>13.0</v>
      </c>
      <c r="B14" s="21">
        <v>0.0</v>
      </c>
      <c r="C14" s="2">
        <v>0.0</v>
      </c>
      <c r="D14" s="22">
        <v>43985.636087962965</v>
      </c>
      <c r="E14" s="3" t="s">
        <v>18</v>
      </c>
      <c r="F14" s="3" t="s">
        <v>58</v>
      </c>
      <c r="G14" s="3" t="s">
        <v>50</v>
      </c>
      <c r="H14" s="9">
        <v>43398.0</v>
      </c>
      <c r="I14" s="3" t="s">
        <v>56</v>
      </c>
      <c r="J14" s="7" t="s">
        <v>31</v>
      </c>
      <c r="K14" s="25" t="s">
        <v>59</v>
      </c>
      <c r="P14" s="19" t="s">
        <v>59</v>
      </c>
      <c r="Q14" s="3" t="b">
        <v>1</v>
      </c>
      <c r="R14" s="3" t="b">
        <v>0</v>
      </c>
    </row>
    <row r="15">
      <c r="A15" s="1">
        <v>14.0</v>
      </c>
      <c r="B15" s="21">
        <v>0.0</v>
      </c>
      <c r="C15" s="2">
        <v>0.0</v>
      </c>
      <c r="D15" s="22">
        <v>43985.636087962965</v>
      </c>
      <c r="E15" s="3" t="s">
        <v>18</v>
      </c>
      <c r="F15" s="3" t="s">
        <v>60</v>
      </c>
      <c r="G15" s="3" t="s">
        <v>61</v>
      </c>
      <c r="H15" s="9">
        <v>43398.0</v>
      </c>
      <c r="I15" s="3" t="s">
        <v>62</v>
      </c>
      <c r="J15" s="7" t="s">
        <v>63</v>
      </c>
      <c r="K15" s="25" t="s">
        <v>64</v>
      </c>
      <c r="P15" s="19" t="s">
        <v>64</v>
      </c>
      <c r="Q15" s="3" t="b">
        <v>1</v>
      </c>
      <c r="R15" s="3" t="b">
        <v>0</v>
      </c>
    </row>
    <row r="16">
      <c r="A16" s="1">
        <v>15.0</v>
      </c>
      <c r="B16" s="21">
        <v>0.0</v>
      </c>
      <c r="C16" s="2">
        <v>0.0</v>
      </c>
      <c r="D16" s="22">
        <v>43985.636087962965</v>
      </c>
      <c r="E16" s="3" t="s">
        <v>18</v>
      </c>
      <c r="F16" s="3" t="s">
        <v>65</v>
      </c>
      <c r="G16" s="3" t="s">
        <v>66</v>
      </c>
      <c r="H16" s="9">
        <v>43399.0</v>
      </c>
      <c r="I16" s="3" t="s">
        <v>21</v>
      </c>
      <c r="J16" s="7" t="s">
        <v>22</v>
      </c>
      <c r="K16" s="25" t="s">
        <v>67</v>
      </c>
      <c r="P16" s="19" t="s">
        <v>67</v>
      </c>
      <c r="Q16" s="3" t="b">
        <v>1</v>
      </c>
      <c r="R16" s="3" t="b">
        <v>0</v>
      </c>
    </row>
    <row r="17">
      <c r="A17" s="1">
        <v>16.0</v>
      </c>
      <c r="B17" s="21">
        <v>0.0</v>
      </c>
      <c r="C17" s="2">
        <v>0.0</v>
      </c>
      <c r="D17" s="22">
        <v>43985.636087962965</v>
      </c>
      <c r="E17" s="3" t="s">
        <v>18</v>
      </c>
      <c r="F17" s="3" t="s">
        <v>68</v>
      </c>
      <c r="G17" s="3" t="s">
        <v>25</v>
      </c>
      <c r="H17" s="9">
        <v>43399.0</v>
      </c>
      <c r="I17" s="3" t="s">
        <v>21</v>
      </c>
      <c r="J17" s="7" t="s">
        <v>22</v>
      </c>
      <c r="K17" s="25" t="s">
        <v>69</v>
      </c>
      <c r="P17" s="19" t="s">
        <v>69</v>
      </c>
      <c r="Q17" s="3" t="b">
        <v>1</v>
      </c>
      <c r="R17" s="3" t="b">
        <v>0</v>
      </c>
    </row>
    <row r="18">
      <c r="A18" s="1">
        <v>17.0</v>
      </c>
      <c r="B18" s="21">
        <v>0.0</v>
      </c>
      <c r="C18" s="2">
        <v>0.0</v>
      </c>
      <c r="D18" s="22">
        <v>43985.636087962965</v>
      </c>
      <c r="E18" s="3" t="s">
        <v>18</v>
      </c>
      <c r="F18" s="3" t="s">
        <v>70</v>
      </c>
      <c r="G18" s="3" t="s">
        <v>71</v>
      </c>
      <c r="H18" s="9">
        <v>43403.0</v>
      </c>
      <c r="I18" s="3" t="s">
        <v>72</v>
      </c>
      <c r="J18" s="7" t="s">
        <v>31</v>
      </c>
      <c r="K18" s="25" t="s">
        <v>73</v>
      </c>
      <c r="P18" s="19" t="s">
        <v>73</v>
      </c>
      <c r="Q18" s="3" t="b">
        <v>1</v>
      </c>
      <c r="R18" s="3" t="b">
        <v>0</v>
      </c>
    </row>
    <row r="19">
      <c r="A19" s="1">
        <v>18.0</v>
      </c>
      <c r="B19" s="21">
        <v>0.0</v>
      </c>
      <c r="C19" s="2">
        <v>0.0</v>
      </c>
      <c r="D19" s="22">
        <v>43985.636087962965</v>
      </c>
      <c r="E19" s="3" t="s">
        <v>18</v>
      </c>
      <c r="F19" s="3" t="s">
        <v>74</v>
      </c>
      <c r="G19" s="3" t="s">
        <v>71</v>
      </c>
      <c r="H19" s="9">
        <v>43403.0</v>
      </c>
      <c r="I19" s="3" t="s">
        <v>75</v>
      </c>
      <c r="J19" s="7" t="s">
        <v>31</v>
      </c>
      <c r="K19" s="25" t="s">
        <v>76</v>
      </c>
      <c r="P19" s="19" t="s">
        <v>76</v>
      </c>
      <c r="Q19" s="3" t="b">
        <v>1</v>
      </c>
      <c r="R19" s="3" t="b">
        <v>0</v>
      </c>
    </row>
    <row r="20">
      <c r="A20" s="1">
        <v>19.0</v>
      </c>
      <c r="B20" s="21">
        <v>0.0</v>
      </c>
      <c r="C20" s="2">
        <v>0.0</v>
      </c>
      <c r="D20" s="22">
        <v>43985.636087962965</v>
      </c>
      <c r="E20" s="3" t="s">
        <v>18</v>
      </c>
      <c r="F20" s="3" t="s">
        <v>77</v>
      </c>
      <c r="G20" s="3" t="s">
        <v>71</v>
      </c>
      <c r="H20" s="9">
        <v>43403.0</v>
      </c>
      <c r="I20" s="3" t="s">
        <v>75</v>
      </c>
      <c r="J20" s="7" t="s">
        <v>31</v>
      </c>
      <c r="K20" s="25" t="s">
        <v>78</v>
      </c>
      <c r="P20" s="19" t="s">
        <v>78</v>
      </c>
      <c r="Q20" s="3" t="b">
        <v>1</v>
      </c>
      <c r="R20" s="3" t="b">
        <v>0</v>
      </c>
    </row>
    <row r="21">
      <c r="A21" s="1">
        <v>20.0</v>
      </c>
      <c r="B21" s="21">
        <v>0.0</v>
      </c>
      <c r="C21" s="2">
        <v>0.0</v>
      </c>
      <c r="D21" s="22">
        <v>43985.636087962965</v>
      </c>
      <c r="E21" s="3" t="s">
        <v>18</v>
      </c>
      <c r="F21" s="3" t="s">
        <v>79</v>
      </c>
      <c r="G21" s="3" t="s">
        <v>71</v>
      </c>
      <c r="H21" s="9">
        <v>43403.0</v>
      </c>
      <c r="I21" s="3" t="s">
        <v>80</v>
      </c>
      <c r="J21" s="7" t="s">
        <v>31</v>
      </c>
      <c r="K21" s="25" t="s">
        <v>81</v>
      </c>
      <c r="P21" s="19" t="s">
        <v>81</v>
      </c>
      <c r="Q21" s="3" t="b">
        <v>1</v>
      </c>
      <c r="R21" s="3" t="b">
        <v>0</v>
      </c>
    </row>
    <row r="22">
      <c r="A22" s="1">
        <v>21.0</v>
      </c>
      <c r="B22" s="21">
        <v>0.0</v>
      </c>
      <c r="C22" s="2">
        <v>0.0</v>
      </c>
      <c r="D22" s="22">
        <v>43985.636087962965</v>
      </c>
      <c r="E22" s="3" t="s">
        <v>18</v>
      </c>
      <c r="F22" s="3" t="s">
        <v>82</v>
      </c>
      <c r="G22" s="3" t="s">
        <v>71</v>
      </c>
      <c r="H22" s="9">
        <v>43403.0</v>
      </c>
      <c r="I22" s="3" t="s">
        <v>83</v>
      </c>
      <c r="J22" s="7" t="s">
        <v>31</v>
      </c>
      <c r="K22" s="25" t="s">
        <v>84</v>
      </c>
      <c r="P22" s="19" t="s">
        <v>84</v>
      </c>
      <c r="Q22" s="3" t="b">
        <v>1</v>
      </c>
      <c r="R22" s="3" t="b">
        <v>0</v>
      </c>
    </row>
    <row r="23">
      <c r="A23" s="1">
        <v>22.0</v>
      </c>
      <c r="B23" s="21">
        <v>0.0</v>
      </c>
      <c r="C23" s="2">
        <v>0.0</v>
      </c>
      <c r="D23" s="22">
        <v>43985.636087962965</v>
      </c>
      <c r="E23" s="3" t="s">
        <v>18</v>
      </c>
      <c r="F23" s="3" t="s">
        <v>85</v>
      </c>
      <c r="G23" s="3" t="s">
        <v>71</v>
      </c>
      <c r="H23" s="9">
        <v>43403.0</v>
      </c>
      <c r="I23" s="3" t="s">
        <v>83</v>
      </c>
      <c r="J23" s="7" t="s">
        <v>31</v>
      </c>
      <c r="K23" s="25" t="s">
        <v>86</v>
      </c>
      <c r="P23" s="19" t="s">
        <v>86</v>
      </c>
      <c r="Q23" s="3" t="b">
        <v>1</v>
      </c>
      <c r="R23" s="3" t="b">
        <v>0</v>
      </c>
    </row>
    <row r="24">
      <c r="A24" s="1">
        <v>23.0</v>
      </c>
      <c r="B24" s="21">
        <v>0.0</v>
      </c>
      <c r="C24" s="2">
        <v>0.0</v>
      </c>
      <c r="D24" s="22">
        <v>43985.636087962965</v>
      </c>
      <c r="E24" s="3" t="s">
        <v>18</v>
      </c>
      <c r="F24" s="3" t="s">
        <v>87</v>
      </c>
      <c r="G24" s="3" t="s">
        <v>71</v>
      </c>
      <c r="H24" s="9">
        <v>43403.0</v>
      </c>
      <c r="I24" s="3" t="s">
        <v>88</v>
      </c>
      <c r="J24" s="7" t="s">
        <v>31</v>
      </c>
      <c r="K24" s="25" t="s">
        <v>89</v>
      </c>
      <c r="P24" s="19" t="s">
        <v>89</v>
      </c>
      <c r="Q24" s="3" t="b">
        <v>1</v>
      </c>
      <c r="R24" s="3" t="b">
        <v>0</v>
      </c>
    </row>
    <row r="25">
      <c r="A25" s="1">
        <v>24.0</v>
      </c>
      <c r="B25" s="21">
        <v>0.0</v>
      </c>
      <c r="C25" s="2">
        <v>0.0</v>
      </c>
      <c r="D25" s="22">
        <v>43985.636087962965</v>
      </c>
      <c r="E25" s="3" t="s">
        <v>18</v>
      </c>
      <c r="F25" s="3" t="s">
        <v>90</v>
      </c>
      <c r="G25" s="3" t="s">
        <v>29</v>
      </c>
      <c r="H25" s="9">
        <v>43412.0</v>
      </c>
      <c r="I25" s="3" t="s">
        <v>30</v>
      </c>
      <c r="J25" s="7" t="s">
        <v>91</v>
      </c>
      <c r="K25" s="25" t="s">
        <v>92</v>
      </c>
      <c r="P25" s="19" t="s">
        <v>92</v>
      </c>
      <c r="Q25" s="3" t="b">
        <v>1</v>
      </c>
      <c r="R25" s="3" t="b">
        <v>0</v>
      </c>
    </row>
    <row r="26">
      <c r="A26" s="1">
        <v>25.0</v>
      </c>
      <c r="B26" s="21">
        <v>0.0</v>
      </c>
      <c r="C26" s="2">
        <v>0.0</v>
      </c>
      <c r="D26" s="22">
        <v>43985.636087962965</v>
      </c>
      <c r="E26" s="3" t="s">
        <v>18</v>
      </c>
      <c r="F26" s="3" t="s">
        <v>99</v>
      </c>
      <c r="G26" s="3" t="s">
        <v>29</v>
      </c>
      <c r="H26" s="9">
        <v>43413.0</v>
      </c>
      <c r="I26" s="3" t="s">
        <v>30</v>
      </c>
      <c r="J26" s="7" t="s">
        <v>91</v>
      </c>
      <c r="K26" s="25" t="s">
        <v>100</v>
      </c>
      <c r="P26" s="19" t="s">
        <v>100</v>
      </c>
      <c r="Q26" s="3" t="b">
        <v>1</v>
      </c>
      <c r="R26" s="3" t="b">
        <v>0</v>
      </c>
    </row>
    <row r="27">
      <c r="A27" s="1">
        <v>26.0</v>
      </c>
      <c r="B27" s="21">
        <v>0.0</v>
      </c>
      <c r="C27" s="2">
        <v>0.0</v>
      </c>
      <c r="D27" s="22">
        <v>43985.636087962965</v>
      </c>
      <c r="E27" s="3" t="s">
        <v>18</v>
      </c>
      <c r="F27" s="3" t="s">
        <v>93</v>
      </c>
      <c r="G27" s="3" t="s">
        <v>29</v>
      </c>
      <c r="H27" s="9">
        <v>43412.0</v>
      </c>
      <c r="I27" s="3" t="s">
        <v>30</v>
      </c>
      <c r="J27" s="7" t="s">
        <v>91</v>
      </c>
      <c r="K27" s="25" t="s">
        <v>94</v>
      </c>
      <c r="P27" s="19" t="s">
        <v>94</v>
      </c>
      <c r="Q27" s="3" t="b">
        <v>1</v>
      </c>
      <c r="R27" s="3" t="b">
        <v>0</v>
      </c>
    </row>
    <row r="28">
      <c r="A28" s="1">
        <v>27.0</v>
      </c>
      <c r="B28" s="21">
        <v>0.0</v>
      </c>
      <c r="C28" s="2">
        <v>0.0</v>
      </c>
      <c r="D28" s="22">
        <v>43985.636087962965</v>
      </c>
      <c r="E28" s="3" t="s">
        <v>18</v>
      </c>
      <c r="F28" s="3" t="s">
        <v>95</v>
      </c>
      <c r="G28" s="3" t="s">
        <v>29</v>
      </c>
      <c r="H28" s="9">
        <v>43412.0</v>
      </c>
      <c r="I28" s="3" t="s">
        <v>30</v>
      </c>
      <c r="J28" s="7" t="s">
        <v>91</v>
      </c>
      <c r="K28" s="25" t="s">
        <v>96</v>
      </c>
      <c r="P28" s="19" t="s">
        <v>96</v>
      </c>
      <c r="Q28" s="3" t="b">
        <v>1</v>
      </c>
      <c r="R28" s="3" t="b">
        <v>0</v>
      </c>
    </row>
    <row r="29">
      <c r="A29" s="1">
        <v>28.0</v>
      </c>
      <c r="B29" s="21">
        <v>0.0</v>
      </c>
      <c r="C29" s="2">
        <v>0.0</v>
      </c>
      <c r="D29" s="22">
        <v>43985.636087962965</v>
      </c>
      <c r="E29" s="3" t="s">
        <v>18</v>
      </c>
      <c r="F29" s="3" t="s">
        <v>97</v>
      </c>
      <c r="G29" s="3" t="s">
        <v>29</v>
      </c>
      <c r="H29" s="9">
        <v>43412.0</v>
      </c>
      <c r="I29" s="3" t="s">
        <v>30</v>
      </c>
      <c r="J29" s="7" t="s">
        <v>91</v>
      </c>
      <c r="K29" s="25" t="s">
        <v>98</v>
      </c>
      <c r="P29" s="19" t="s">
        <v>98</v>
      </c>
      <c r="Q29" s="3" t="b">
        <v>1</v>
      </c>
      <c r="R29" s="3" t="b">
        <v>0</v>
      </c>
    </row>
    <row r="30">
      <c r="A30" s="1">
        <v>29.0</v>
      </c>
      <c r="B30" s="21">
        <v>0.0</v>
      </c>
      <c r="C30" s="2">
        <v>0.0</v>
      </c>
      <c r="D30" s="22">
        <v>43985.636087962965</v>
      </c>
      <c r="E30" s="3" t="s">
        <v>18</v>
      </c>
      <c r="F30" s="3" t="s">
        <v>101</v>
      </c>
      <c r="G30" s="3" t="s">
        <v>29</v>
      </c>
      <c r="H30" s="9">
        <v>43413.0</v>
      </c>
      <c r="I30" s="3" t="s">
        <v>30</v>
      </c>
      <c r="J30" s="7" t="s">
        <v>63</v>
      </c>
      <c r="K30" s="25" t="s">
        <v>102</v>
      </c>
      <c r="P30" s="19" t="s">
        <v>102</v>
      </c>
      <c r="Q30" s="3" t="b">
        <v>1</v>
      </c>
      <c r="R30" s="3" t="b">
        <v>0</v>
      </c>
    </row>
    <row r="31">
      <c r="A31" s="1">
        <v>30.0</v>
      </c>
      <c r="B31" s="21">
        <v>0.0</v>
      </c>
      <c r="C31" s="2">
        <v>0.0</v>
      </c>
      <c r="D31" s="22">
        <v>43985.636087962965</v>
      </c>
      <c r="E31" s="3" t="s">
        <v>18</v>
      </c>
      <c r="F31" s="3" t="s">
        <v>103</v>
      </c>
      <c r="G31" s="3" t="s">
        <v>29</v>
      </c>
      <c r="H31" s="9">
        <v>43418.0</v>
      </c>
      <c r="I31" s="3" t="s">
        <v>30</v>
      </c>
      <c r="J31" s="7" t="s">
        <v>91</v>
      </c>
      <c r="K31" s="25" t="s">
        <v>104</v>
      </c>
      <c r="P31" s="19" t="s">
        <v>104</v>
      </c>
      <c r="Q31" s="3" t="b">
        <v>1</v>
      </c>
      <c r="R31" s="3" t="b">
        <v>0</v>
      </c>
    </row>
    <row r="32">
      <c r="A32" s="1">
        <v>31.0</v>
      </c>
      <c r="B32" s="21">
        <v>0.0</v>
      </c>
      <c r="C32" s="2">
        <v>0.0</v>
      </c>
      <c r="D32" s="22">
        <v>43985.636087962965</v>
      </c>
      <c r="E32" s="3" t="s">
        <v>18</v>
      </c>
      <c r="F32" s="3" t="s">
        <v>105</v>
      </c>
      <c r="G32" s="3" t="s">
        <v>29</v>
      </c>
      <c r="H32" s="9">
        <v>43418.0</v>
      </c>
      <c r="I32" s="3" t="s">
        <v>30</v>
      </c>
      <c r="J32" s="7" t="s">
        <v>91</v>
      </c>
      <c r="K32" s="25" t="s">
        <v>106</v>
      </c>
      <c r="P32" s="19" t="s">
        <v>106</v>
      </c>
      <c r="Q32" s="3" t="b">
        <v>1</v>
      </c>
      <c r="R32" s="3" t="b">
        <v>0</v>
      </c>
    </row>
    <row r="33">
      <c r="A33" s="1">
        <v>32.0</v>
      </c>
      <c r="B33" s="21">
        <v>0.0</v>
      </c>
      <c r="C33" s="2">
        <v>0.0</v>
      </c>
      <c r="D33" s="22">
        <v>43985.636087962965</v>
      </c>
      <c r="E33" s="3" t="s">
        <v>18</v>
      </c>
      <c r="F33" s="3" t="s">
        <v>107</v>
      </c>
      <c r="G33" s="3" t="s">
        <v>108</v>
      </c>
      <c r="H33" s="9">
        <v>43420.0</v>
      </c>
      <c r="I33" s="3" t="s">
        <v>109</v>
      </c>
      <c r="J33" s="7" t="s">
        <v>45</v>
      </c>
      <c r="K33" s="25" t="s">
        <v>110</v>
      </c>
      <c r="P33" s="19" t="s">
        <v>110</v>
      </c>
      <c r="Q33" s="3" t="b">
        <v>1</v>
      </c>
      <c r="R33" s="3" t="b">
        <v>0</v>
      </c>
    </row>
    <row r="34">
      <c r="A34" s="1">
        <v>33.0</v>
      </c>
      <c r="B34" s="21">
        <v>0.0</v>
      </c>
      <c r="C34" s="2">
        <v>0.0</v>
      </c>
      <c r="D34" s="22">
        <v>43985.636087962965</v>
      </c>
      <c r="E34" s="3" t="s">
        <v>18</v>
      </c>
      <c r="F34" s="3" t="s">
        <v>111</v>
      </c>
      <c r="G34" s="3" t="s">
        <v>108</v>
      </c>
      <c r="H34" s="9">
        <v>43420.0</v>
      </c>
      <c r="I34" s="3" t="s">
        <v>109</v>
      </c>
      <c r="J34" s="7" t="s">
        <v>45</v>
      </c>
      <c r="K34" s="25" t="s">
        <v>112</v>
      </c>
      <c r="P34" s="19" t="s">
        <v>112</v>
      </c>
      <c r="Q34" s="3" t="b">
        <v>1</v>
      </c>
      <c r="R34" s="3" t="b">
        <v>0</v>
      </c>
    </row>
    <row r="35">
      <c r="A35" s="1">
        <v>34.0</v>
      </c>
      <c r="B35" s="21">
        <v>0.0</v>
      </c>
      <c r="C35" s="2">
        <v>0.0</v>
      </c>
      <c r="D35" s="22">
        <v>43985.636087962965</v>
      </c>
      <c r="E35" s="3" t="s">
        <v>18</v>
      </c>
      <c r="F35" s="3" t="s">
        <v>113</v>
      </c>
      <c r="G35" s="3" t="s">
        <v>50</v>
      </c>
      <c r="H35" s="9">
        <v>43425.0</v>
      </c>
      <c r="I35" s="3" t="s">
        <v>53</v>
      </c>
      <c r="J35" s="7" t="s">
        <v>114</v>
      </c>
      <c r="K35" s="25" t="s">
        <v>115</v>
      </c>
      <c r="P35" s="19" t="s">
        <v>115</v>
      </c>
      <c r="Q35" s="3" t="b">
        <v>1</v>
      </c>
      <c r="R35" s="3" t="b">
        <v>0</v>
      </c>
    </row>
    <row r="36">
      <c r="A36" s="1">
        <v>35.0</v>
      </c>
      <c r="B36" s="21">
        <v>0.0</v>
      </c>
      <c r="C36" s="2">
        <v>0.0</v>
      </c>
      <c r="D36" s="22">
        <v>43985.636087962965</v>
      </c>
      <c r="E36" s="3" t="s">
        <v>18</v>
      </c>
      <c r="F36" s="3" t="s">
        <v>116</v>
      </c>
      <c r="G36" s="3" t="s">
        <v>50</v>
      </c>
      <c r="H36" s="9">
        <v>43425.0</v>
      </c>
      <c r="I36" s="3" t="s">
        <v>53</v>
      </c>
      <c r="J36" s="7" t="s">
        <v>114</v>
      </c>
      <c r="K36" s="25" t="s">
        <v>117</v>
      </c>
      <c r="P36" s="19" t="s">
        <v>117</v>
      </c>
      <c r="Q36" s="3" t="b">
        <v>1</v>
      </c>
      <c r="R36" s="3" t="b">
        <v>0</v>
      </c>
    </row>
    <row r="37">
      <c r="A37" s="1">
        <v>36.0</v>
      </c>
      <c r="B37" s="21">
        <v>0.0</v>
      </c>
      <c r="C37" s="2">
        <v>0.0</v>
      </c>
      <c r="D37" s="22">
        <v>43985.636087962965</v>
      </c>
      <c r="E37" s="3" t="s">
        <v>18</v>
      </c>
      <c r="F37" s="3" t="s">
        <v>118</v>
      </c>
      <c r="G37" s="3" t="s">
        <v>50</v>
      </c>
      <c r="H37" s="9">
        <v>43425.0</v>
      </c>
      <c r="I37" s="3" t="s">
        <v>53</v>
      </c>
      <c r="J37" s="7" t="s">
        <v>114</v>
      </c>
      <c r="K37" s="25" t="s">
        <v>119</v>
      </c>
      <c r="P37" s="19" t="s">
        <v>119</v>
      </c>
      <c r="Q37" s="3" t="b">
        <v>1</v>
      </c>
      <c r="R37" s="3" t="b">
        <v>0</v>
      </c>
    </row>
    <row r="38">
      <c r="A38" s="1">
        <v>37.0</v>
      </c>
      <c r="B38" s="21">
        <v>0.0</v>
      </c>
      <c r="C38" s="2">
        <v>0.0</v>
      </c>
      <c r="D38" s="22">
        <v>43985.636087962965</v>
      </c>
      <c r="E38" s="3" t="s">
        <v>18</v>
      </c>
      <c r="F38" s="3" t="s">
        <v>120</v>
      </c>
      <c r="G38" s="3" t="s">
        <v>50</v>
      </c>
      <c r="H38" s="9">
        <v>43425.0</v>
      </c>
      <c r="I38" s="3" t="s">
        <v>53</v>
      </c>
      <c r="J38" s="7" t="s">
        <v>91</v>
      </c>
      <c r="K38" s="25" t="s">
        <v>121</v>
      </c>
      <c r="P38" s="19" t="s">
        <v>121</v>
      </c>
      <c r="Q38" s="3" t="b">
        <v>1</v>
      </c>
      <c r="R38" s="3" t="b">
        <v>0</v>
      </c>
    </row>
    <row r="39">
      <c r="A39" s="1">
        <v>38.0</v>
      </c>
      <c r="B39" s="21">
        <v>0.0</v>
      </c>
      <c r="C39" s="2">
        <v>0.0</v>
      </c>
      <c r="D39" s="22">
        <v>43985.636087962965</v>
      </c>
      <c r="E39" s="3" t="s">
        <v>18</v>
      </c>
      <c r="F39" s="3" t="s">
        <v>122</v>
      </c>
      <c r="G39" s="3" t="s">
        <v>50</v>
      </c>
      <c r="H39" s="9">
        <v>43425.0</v>
      </c>
      <c r="I39" s="3" t="s">
        <v>53</v>
      </c>
      <c r="J39" s="7" t="s">
        <v>114</v>
      </c>
      <c r="K39" s="25" t="s">
        <v>123</v>
      </c>
      <c r="P39" s="19" t="s">
        <v>123</v>
      </c>
      <c r="Q39" s="3" t="b">
        <v>1</v>
      </c>
      <c r="R39" s="3" t="b">
        <v>0</v>
      </c>
    </row>
    <row r="40">
      <c r="A40" s="1">
        <v>39.0</v>
      </c>
      <c r="B40" s="21">
        <v>0.0</v>
      </c>
      <c r="C40" s="2">
        <v>0.0</v>
      </c>
      <c r="D40" s="22">
        <v>43985.636087962965</v>
      </c>
      <c r="E40" s="3" t="s">
        <v>18</v>
      </c>
      <c r="F40" s="3" t="s">
        <v>124</v>
      </c>
      <c r="G40" s="3" t="s">
        <v>50</v>
      </c>
      <c r="H40" s="9">
        <v>43425.0</v>
      </c>
      <c r="I40" s="3" t="s">
        <v>53</v>
      </c>
      <c r="J40" s="7" t="s">
        <v>114</v>
      </c>
      <c r="K40" s="25" t="s">
        <v>125</v>
      </c>
      <c r="P40" s="19" t="s">
        <v>125</v>
      </c>
      <c r="Q40" s="3" t="b">
        <v>1</v>
      </c>
      <c r="R40" s="3" t="b">
        <v>0</v>
      </c>
    </row>
    <row r="41">
      <c r="A41" s="1">
        <v>40.0</v>
      </c>
      <c r="B41" s="21">
        <v>0.0</v>
      </c>
      <c r="C41" s="2">
        <v>0.0</v>
      </c>
      <c r="D41" s="22">
        <v>43985.636087962965</v>
      </c>
      <c r="E41" s="3" t="s">
        <v>18</v>
      </c>
      <c r="F41" s="3" t="s">
        <v>126</v>
      </c>
      <c r="G41" s="3" t="s">
        <v>50</v>
      </c>
      <c r="H41" s="9">
        <v>43425.0</v>
      </c>
      <c r="I41" s="3" t="s">
        <v>56</v>
      </c>
      <c r="J41" s="7" t="s">
        <v>114</v>
      </c>
      <c r="K41" s="25" t="s">
        <v>127</v>
      </c>
      <c r="P41" s="19" t="s">
        <v>127</v>
      </c>
      <c r="Q41" s="3" t="b">
        <v>1</v>
      </c>
      <c r="R41" s="3" t="b">
        <v>0</v>
      </c>
    </row>
    <row r="42">
      <c r="A42" s="1">
        <v>41.0</v>
      </c>
      <c r="B42" s="21">
        <v>0.0</v>
      </c>
      <c r="C42" s="2">
        <v>0.0</v>
      </c>
      <c r="D42" s="22">
        <v>43985.636087962965</v>
      </c>
      <c r="E42" s="3" t="s">
        <v>18</v>
      </c>
      <c r="F42" s="3" t="s">
        <v>128</v>
      </c>
      <c r="G42" s="3" t="s">
        <v>50</v>
      </c>
      <c r="H42" s="9">
        <v>43425.0</v>
      </c>
      <c r="I42" s="3" t="s">
        <v>56</v>
      </c>
      <c r="J42" s="7" t="s">
        <v>114</v>
      </c>
      <c r="K42" s="25" t="s">
        <v>129</v>
      </c>
      <c r="P42" s="19" t="s">
        <v>129</v>
      </c>
      <c r="Q42" s="3" t="b">
        <v>1</v>
      </c>
      <c r="R42" s="3" t="b">
        <v>0</v>
      </c>
    </row>
    <row r="43">
      <c r="A43" s="1">
        <v>42.0</v>
      </c>
      <c r="B43" s="21">
        <v>0.0</v>
      </c>
      <c r="C43" s="2">
        <v>0.0</v>
      </c>
      <c r="D43" s="22">
        <v>43985.636087962965</v>
      </c>
      <c r="E43" s="3" t="s">
        <v>18</v>
      </c>
      <c r="F43" s="3" t="s">
        <v>130</v>
      </c>
      <c r="G43" s="3" t="s">
        <v>50</v>
      </c>
      <c r="H43" s="9">
        <v>43425.0</v>
      </c>
      <c r="I43" s="3" t="s">
        <v>56</v>
      </c>
      <c r="J43" s="7" t="s">
        <v>91</v>
      </c>
      <c r="K43" s="25" t="s">
        <v>131</v>
      </c>
      <c r="P43" s="19" t="s">
        <v>131</v>
      </c>
      <c r="Q43" s="3" t="b">
        <v>1</v>
      </c>
      <c r="R43" s="3" t="b">
        <v>0</v>
      </c>
    </row>
    <row r="44">
      <c r="A44" s="1">
        <v>43.0</v>
      </c>
      <c r="B44" s="21">
        <v>0.0</v>
      </c>
      <c r="C44" s="2">
        <v>0.0</v>
      </c>
      <c r="D44" s="22">
        <v>43985.636087962965</v>
      </c>
      <c r="E44" s="3" t="s">
        <v>18</v>
      </c>
      <c r="F44" s="3" t="s">
        <v>132</v>
      </c>
      <c r="G44" s="3" t="s">
        <v>50</v>
      </c>
      <c r="H44" s="9">
        <v>43425.0</v>
      </c>
      <c r="I44" s="3" t="s">
        <v>56</v>
      </c>
      <c r="J44" s="7" t="s">
        <v>91</v>
      </c>
      <c r="K44" s="25" t="s">
        <v>133</v>
      </c>
      <c r="P44" s="19" t="s">
        <v>133</v>
      </c>
      <c r="Q44" s="3" t="b">
        <v>1</v>
      </c>
      <c r="R44" s="3" t="b">
        <v>0</v>
      </c>
    </row>
    <row r="45">
      <c r="A45" s="1">
        <v>44.0</v>
      </c>
      <c r="B45" s="21">
        <v>0.0</v>
      </c>
      <c r="C45" s="2">
        <v>0.0</v>
      </c>
      <c r="D45" s="22">
        <v>43985.636087962965</v>
      </c>
      <c r="E45" s="3" t="s">
        <v>18</v>
      </c>
      <c r="F45" s="3" t="s">
        <v>134</v>
      </c>
      <c r="G45" s="3" t="s">
        <v>50</v>
      </c>
      <c r="H45" s="9">
        <v>43425.0</v>
      </c>
      <c r="I45" s="3" t="s">
        <v>56</v>
      </c>
      <c r="J45" s="7" t="s">
        <v>91</v>
      </c>
      <c r="K45" s="25" t="s">
        <v>135</v>
      </c>
      <c r="P45" s="19" t="s">
        <v>135</v>
      </c>
      <c r="Q45" s="3" t="b">
        <v>1</v>
      </c>
      <c r="R45" s="3" t="b">
        <v>0</v>
      </c>
    </row>
    <row r="46">
      <c r="A46" s="1">
        <v>45.0</v>
      </c>
      <c r="B46" s="21">
        <v>0.0</v>
      </c>
      <c r="C46" s="2">
        <v>0.0</v>
      </c>
      <c r="D46" s="22">
        <v>43985.636087962965</v>
      </c>
      <c r="E46" s="3" t="s">
        <v>18</v>
      </c>
      <c r="F46" s="3" t="s">
        <v>136</v>
      </c>
      <c r="G46" s="3" t="s">
        <v>50</v>
      </c>
      <c r="H46" s="9">
        <v>43425.0</v>
      </c>
      <c r="I46" s="3" t="s">
        <v>56</v>
      </c>
      <c r="J46" s="7" t="s">
        <v>114</v>
      </c>
      <c r="K46" s="25" t="s">
        <v>137</v>
      </c>
      <c r="P46" s="19" t="s">
        <v>137</v>
      </c>
      <c r="Q46" s="3" t="b">
        <v>1</v>
      </c>
      <c r="R46" s="3" t="b">
        <v>0</v>
      </c>
    </row>
    <row r="47">
      <c r="A47" s="1">
        <v>46.0</v>
      </c>
      <c r="B47" s="21">
        <v>0.0</v>
      </c>
      <c r="C47" s="2">
        <v>0.0</v>
      </c>
      <c r="D47" s="22">
        <v>43985.636087962965</v>
      </c>
      <c r="E47" s="3" t="s">
        <v>18</v>
      </c>
      <c r="F47" s="3" t="s">
        <v>138</v>
      </c>
      <c r="G47" s="3" t="s">
        <v>50</v>
      </c>
      <c r="H47" s="9">
        <v>43425.0</v>
      </c>
      <c r="I47" s="3" t="s">
        <v>56</v>
      </c>
      <c r="J47" s="7" t="s">
        <v>114</v>
      </c>
      <c r="K47" s="25" t="s">
        <v>139</v>
      </c>
      <c r="P47" s="19" t="s">
        <v>139</v>
      </c>
      <c r="Q47" s="3" t="b">
        <v>1</v>
      </c>
      <c r="R47" s="3" t="b">
        <v>0</v>
      </c>
    </row>
    <row r="48">
      <c r="A48" s="1">
        <v>47.0</v>
      </c>
      <c r="B48" s="21">
        <v>0.0</v>
      </c>
      <c r="C48" s="2">
        <v>0.0</v>
      </c>
      <c r="D48" s="22">
        <v>43985.636087962965</v>
      </c>
      <c r="E48" s="3" t="s">
        <v>18</v>
      </c>
      <c r="F48" s="3" t="s">
        <v>140</v>
      </c>
      <c r="G48" s="3" t="s">
        <v>50</v>
      </c>
      <c r="H48" s="9">
        <v>43425.0</v>
      </c>
      <c r="I48" s="3" t="s">
        <v>56</v>
      </c>
      <c r="J48" s="7" t="s">
        <v>31</v>
      </c>
      <c r="K48" s="25" t="s">
        <v>141</v>
      </c>
      <c r="P48" s="19" t="s">
        <v>141</v>
      </c>
      <c r="Q48" s="3" t="b">
        <v>1</v>
      </c>
      <c r="R48" s="3" t="b">
        <v>0</v>
      </c>
    </row>
    <row r="49">
      <c r="A49" s="1">
        <v>48.0</v>
      </c>
      <c r="B49" s="21">
        <v>0.0</v>
      </c>
      <c r="C49" s="2">
        <v>0.0</v>
      </c>
      <c r="D49" s="22">
        <v>43985.636087962965</v>
      </c>
      <c r="E49" s="3" t="s">
        <v>18</v>
      </c>
      <c r="F49" s="3" t="s">
        <v>144</v>
      </c>
      <c r="G49" s="3" t="s">
        <v>145</v>
      </c>
      <c r="H49" s="9">
        <v>43432.0</v>
      </c>
      <c r="I49" s="3" t="s">
        <v>53</v>
      </c>
      <c r="J49" s="7" t="s">
        <v>91</v>
      </c>
      <c r="K49" s="25" t="s">
        <v>146</v>
      </c>
      <c r="P49" s="19" t="s">
        <v>146</v>
      </c>
      <c r="Q49" s="3" t="b">
        <v>1</v>
      </c>
      <c r="R49" s="3" t="b">
        <v>0</v>
      </c>
    </row>
    <row r="50">
      <c r="A50" s="1">
        <v>49.0</v>
      </c>
      <c r="B50" s="21">
        <v>0.0</v>
      </c>
      <c r="C50" s="2">
        <v>0.0</v>
      </c>
      <c r="D50" s="22">
        <v>43985.636087962965</v>
      </c>
      <c r="E50" s="3" t="s">
        <v>18</v>
      </c>
      <c r="F50" s="3" t="s">
        <v>147</v>
      </c>
      <c r="G50" s="3" t="s">
        <v>145</v>
      </c>
      <c r="H50" s="9">
        <v>43432.0</v>
      </c>
      <c r="I50" s="3" t="s">
        <v>53</v>
      </c>
      <c r="J50" s="7" t="s">
        <v>91</v>
      </c>
      <c r="K50" s="25" t="s">
        <v>148</v>
      </c>
      <c r="P50" s="19" t="s">
        <v>148</v>
      </c>
      <c r="Q50" s="3" t="b">
        <v>1</v>
      </c>
      <c r="R50" s="3" t="b">
        <v>0</v>
      </c>
    </row>
    <row r="51">
      <c r="A51" s="1">
        <v>50.0</v>
      </c>
      <c r="B51" s="21">
        <v>0.0</v>
      </c>
      <c r="C51" s="2">
        <v>0.0</v>
      </c>
      <c r="D51" s="22">
        <v>43985.636087962965</v>
      </c>
      <c r="E51" s="3" t="s">
        <v>18</v>
      </c>
      <c r="F51" s="3" t="s">
        <v>149</v>
      </c>
      <c r="G51" s="3" t="s">
        <v>145</v>
      </c>
      <c r="H51" s="9">
        <v>43432.0</v>
      </c>
      <c r="I51" s="3" t="s">
        <v>53</v>
      </c>
      <c r="J51" s="7" t="s">
        <v>91</v>
      </c>
      <c r="K51" s="25" t="s">
        <v>150</v>
      </c>
      <c r="P51" s="19" t="s">
        <v>150</v>
      </c>
      <c r="Q51" s="3" t="b">
        <v>1</v>
      </c>
      <c r="R51" s="3" t="b">
        <v>0</v>
      </c>
    </row>
    <row r="52">
      <c r="A52" s="1">
        <v>51.0</v>
      </c>
      <c r="B52" s="21">
        <v>0.0</v>
      </c>
      <c r="C52" s="2">
        <v>0.0</v>
      </c>
      <c r="D52" s="22">
        <v>43985.636087962965</v>
      </c>
      <c r="E52" s="3" t="s">
        <v>18</v>
      </c>
      <c r="F52" s="3" t="s">
        <v>151</v>
      </c>
      <c r="G52" s="3" t="s">
        <v>145</v>
      </c>
      <c r="H52" s="9">
        <v>43432.0</v>
      </c>
      <c r="I52" s="3" t="s">
        <v>53</v>
      </c>
      <c r="J52" s="7" t="s">
        <v>91</v>
      </c>
      <c r="K52" s="25" t="s">
        <v>152</v>
      </c>
      <c r="P52" s="19" t="s">
        <v>152</v>
      </c>
      <c r="Q52" s="3" t="b">
        <v>1</v>
      </c>
      <c r="R52" s="3" t="b">
        <v>0</v>
      </c>
    </row>
    <row r="53">
      <c r="A53" s="1">
        <v>52.0</v>
      </c>
      <c r="B53" s="21">
        <v>0.0</v>
      </c>
      <c r="C53" s="2">
        <v>0.0</v>
      </c>
      <c r="D53" s="22">
        <v>43985.636087962965</v>
      </c>
      <c r="E53" s="3" t="s">
        <v>18</v>
      </c>
      <c r="F53" s="3" t="s">
        <v>153</v>
      </c>
      <c r="G53" s="3" t="s">
        <v>145</v>
      </c>
      <c r="H53" s="9">
        <v>43432.0</v>
      </c>
      <c r="I53" s="3" t="s">
        <v>53</v>
      </c>
      <c r="J53" s="7" t="s">
        <v>91</v>
      </c>
      <c r="K53" s="25" t="s">
        <v>154</v>
      </c>
      <c r="P53" s="19" t="s">
        <v>154</v>
      </c>
      <c r="Q53" s="3" t="b">
        <v>1</v>
      </c>
      <c r="R53" s="3" t="b">
        <v>0</v>
      </c>
    </row>
    <row r="54">
      <c r="A54" s="1">
        <v>53.0</v>
      </c>
      <c r="B54" s="21">
        <v>0.0</v>
      </c>
      <c r="C54" s="2">
        <v>0.0</v>
      </c>
      <c r="D54" s="22">
        <v>43985.636087962965</v>
      </c>
      <c r="E54" s="3" t="s">
        <v>18</v>
      </c>
      <c r="F54" s="3" t="s">
        <v>155</v>
      </c>
      <c r="G54" s="3" t="s">
        <v>145</v>
      </c>
      <c r="H54" s="9">
        <v>43432.0</v>
      </c>
      <c r="I54" s="3" t="s">
        <v>88</v>
      </c>
      <c r="J54" s="7" t="s">
        <v>91</v>
      </c>
      <c r="K54" s="25" t="s">
        <v>156</v>
      </c>
      <c r="P54" s="19" t="s">
        <v>156</v>
      </c>
      <c r="Q54" s="3" t="b">
        <v>1</v>
      </c>
      <c r="R54" s="3" t="b">
        <v>0</v>
      </c>
    </row>
    <row r="55">
      <c r="A55" s="1">
        <v>54.0</v>
      </c>
      <c r="B55" s="21">
        <v>0.0</v>
      </c>
      <c r="C55" s="2">
        <v>0.0</v>
      </c>
      <c r="D55" s="22">
        <v>43985.636087962965</v>
      </c>
      <c r="E55" s="3" t="s">
        <v>18</v>
      </c>
      <c r="F55" s="3" t="s">
        <v>157</v>
      </c>
      <c r="G55" s="3" t="s">
        <v>145</v>
      </c>
      <c r="H55" s="9">
        <v>43432.0</v>
      </c>
      <c r="I55" s="3" t="s">
        <v>88</v>
      </c>
      <c r="J55" s="7" t="s">
        <v>91</v>
      </c>
      <c r="K55" s="25" t="s">
        <v>158</v>
      </c>
      <c r="P55" s="19" t="s">
        <v>158</v>
      </c>
      <c r="Q55" s="3" t="b">
        <v>1</v>
      </c>
      <c r="R55" s="3" t="b">
        <v>0</v>
      </c>
    </row>
    <row r="56">
      <c r="A56" s="1">
        <v>55.0</v>
      </c>
      <c r="B56" s="21">
        <v>0.0</v>
      </c>
      <c r="C56" s="2">
        <v>0.0</v>
      </c>
      <c r="D56" s="22">
        <v>43985.636087962965</v>
      </c>
      <c r="E56" s="3" t="s">
        <v>18</v>
      </c>
      <c r="F56" s="3" t="s">
        <v>159</v>
      </c>
      <c r="G56" s="3" t="s">
        <v>145</v>
      </c>
      <c r="H56" s="9">
        <v>43432.0</v>
      </c>
      <c r="I56" s="3" t="s">
        <v>88</v>
      </c>
      <c r="J56" s="7" t="s">
        <v>114</v>
      </c>
      <c r="K56" s="25" t="s">
        <v>160</v>
      </c>
      <c r="P56" s="19" t="s">
        <v>160</v>
      </c>
      <c r="Q56" s="3" t="b">
        <v>1</v>
      </c>
      <c r="R56" s="3" t="b">
        <v>0</v>
      </c>
    </row>
    <row r="57">
      <c r="A57" s="1">
        <v>56.0</v>
      </c>
      <c r="B57" s="21">
        <v>0.0</v>
      </c>
      <c r="C57" s="2">
        <v>0.0</v>
      </c>
      <c r="D57" s="22">
        <v>43985.636087962965</v>
      </c>
      <c r="E57" s="3" t="s">
        <v>18</v>
      </c>
      <c r="F57" s="3" t="s">
        <v>161</v>
      </c>
      <c r="G57" s="3" t="s">
        <v>145</v>
      </c>
      <c r="H57" s="9">
        <v>43432.0</v>
      </c>
      <c r="I57" s="3" t="s">
        <v>88</v>
      </c>
      <c r="J57" s="7" t="s">
        <v>91</v>
      </c>
      <c r="K57" s="25" t="s">
        <v>162</v>
      </c>
      <c r="P57" s="19" t="s">
        <v>162</v>
      </c>
      <c r="Q57" s="3" t="b">
        <v>1</v>
      </c>
      <c r="R57" s="3" t="b">
        <v>0</v>
      </c>
    </row>
    <row r="58">
      <c r="A58" s="1">
        <v>57.0</v>
      </c>
      <c r="B58" s="21">
        <v>0.0</v>
      </c>
      <c r="C58" s="2">
        <v>0.0</v>
      </c>
      <c r="D58" s="22">
        <v>43985.636087962965</v>
      </c>
      <c r="E58" s="3" t="s">
        <v>18</v>
      </c>
      <c r="F58" s="3" t="s">
        <v>163</v>
      </c>
      <c r="G58" s="3" t="s">
        <v>145</v>
      </c>
      <c r="H58" s="9">
        <v>43432.0</v>
      </c>
      <c r="I58" s="3" t="s">
        <v>88</v>
      </c>
      <c r="J58" s="7" t="s">
        <v>91</v>
      </c>
      <c r="K58" s="25" t="s">
        <v>164</v>
      </c>
      <c r="P58" s="19" t="s">
        <v>164</v>
      </c>
      <c r="Q58" s="3" t="b">
        <v>1</v>
      </c>
      <c r="R58" s="3" t="b">
        <v>0</v>
      </c>
    </row>
    <row r="59">
      <c r="A59" s="1">
        <v>58.0</v>
      </c>
      <c r="B59" s="21">
        <v>0.0</v>
      </c>
      <c r="C59" s="2">
        <v>0.0</v>
      </c>
      <c r="D59" s="22">
        <v>43985.636087962965</v>
      </c>
      <c r="E59" s="3" t="s">
        <v>18</v>
      </c>
      <c r="F59" s="3" t="s">
        <v>165</v>
      </c>
      <c r="G59" s="3" t="s">
        <v>71</v>
      </c>
      <c r="H59" s="9">
        <v>43432.0</v>
      </c>
      <c r="I59" s="3" t="s">
        <v>53</v>
      </c>
      <c r="J59" s="7" t="s">
        <v>91</v>
      </c>
      <c r="K59" s="25" t="s">
        <v>166</v>
      </c>
      <c r="P59" s="19" t="s">
        <v>166</v>
      </c>
      <c r="Q59" s="3" t="b">
        <v>1</v>
      </c>
      <c r="R59" s="3" t="b">
        <v>0</v>
      </c>
    </row>
    <row r="60">
      <c r="A60" s="1">
        <v>59.0</v>
      </c>
      <c r="B60" s="21">
        <v>0.0</v>
      </c>
      <c r="C60" s="2">
        <v>0.0</v>
      </c>
      <c r="D60" s="22">
        <v>43985.636087962965</v>
      </c>
      <c r="E60" s="3" t="s">
        <v>18</v>
      </c>
      <c r="F60" s="3" t="s">
        <v>167</v>
      </c>
      <c r="G60" s="3" t="s">
        <v>71</v>
      </c>
      <c r="H60" s="9">
        <v>43432.0</v>
      </c>
      <c r="I60" s="3" t="s">
        <v>88</v>
      </c>
      <c r="J60" s="7" t="s">
        <v>114</v>
      </c>
      <c r="K60" s="25" t="s">
        <v>168</v>
      </c>
      <c r="P60" s="19" t="s">
        <v>168</v>
      </c>
      <c r="Q60" s="3" t="b">
        <v>1</v>
      </c>
      <c r="R60" s="3" t="b">
        <v>0</v>
      </c>
    </row>
    <row r="61">
      <c r="A61" s="1">
        <v>60.0</v>
      </c>
      <c r="B61" s="21">
        <v>0.0</v>
      </c>
      <c r="C61" s="2">
        <v>0.0</v>
      </c>
      <c r="D61" s="22">
        <v>43985.636087962965</v>
      </c>
      <c r="E61" s="3"/>
      <c r="F61" s="3" t="s">
        <v>169</v>
      </c>
      <c r="G61" s="3" t="s">
        <v>71</v>
      </c>
      <c r="H61" s="9">
        <v>43432.0</v>
      </c>
      <c r="I61" s="3" t="s">
        <v>170</v>
      </c>
      <c r="J61" s="7"/>
      <c r="K61" s="25" t="s">
        <v>171</v>
      </c>
      <c r="P61" s="3" t="s">
        <v>171</v>
      </c>
      <c r="Q61" s="3" t="b">
        <v>1</v>
      </c>
      <c r="R61" s="3" t="b">
        <v>0</v>
      </c>
    </row>
    <row r="62">
      <c r="A62" s="1">
        <v>61.0</v>
      </c>
      <c r="B62" s="21">
        <v>0.0</v>
      </c>
      <c r="C62" s="2">
        <v>0.0</v>
      </c>
      <c r="D62" s="22">
        <v>43985.636087962965</v>
      </c>
      <c r="E62" s="3" t="s">
        <v>18</v>
      </c>
      <c r="F62" s="3" t="s">
        <v>172</v>
      </c>
      <c r="G62" s="3" t="s">
        <v>71</v>
      </c>
      <c r="H62" s="9">
        <v>43432.0</v>
      </c>
      <c r="I62" s="3" t="s">
        <v>170</v>
      </c>
      <c r="J62" s="7" t="s">
        <v>114</v>
      </c>
      <c r="K62" s="25" t="s">
        <v>173</v>
      </c>
      <c r="P62" s="19" t="s">
        <v>173</v>
      </c>
      <c r="Q62" s="3" t="b">
        <v>1</v>
      </c>
      <c r="R62" s="3" t="b">
        <v>0</v>
      </c>
    </row>
    <row r="63">
      <c r="A63" s="1">
        <v>62.0</v>
      </c>
      <c r="B63" s="21">
        <v>0.0</v>
      </c>
      <c r="C63" s="2">
        <v>0.0</v>
      </c>
      <c r="D63" s="22">
        <v>43985.636087962965</v>
      </c>
      <c r="E63" s="3" t="s">
        <v>18</v>
      </c>
      <c r="F63" s="3" t="s">
        <v>174</v>
      </c>
      <c r="G63" s="3" t="s">
        <v>175</v>
      </c>
      <c r="H63" s="9">
        <v>43437.0</v>
      </c>
      <c r="I63" s="3" t="s">
        <v>176</v>
      </c>
      <c r="J63" s="7" t="s">
        <v>45</v>
      </c>
      <c r="K63" s="25" t="s">
        <v>177</v>
      </c>
      <c r="P63" s="19" t="s">
        <v>177</v>
      </c>
      <c r="Q63" s="3" t="b">
        <v>1</v>
      </c>
      <c r="R63" s="3" t="b">
        <v>0</v>
      </c>
    </row>
    <row r="64">
      <c r="A64" s="1">
        <v>63.0</v>
      </c>
      <c r="B64" s="21">
        <v>0.0</v>
      </c>
      <c r="C64" s="2">
        <v>0.0</v>
      </c>
      <c r="D64" s="22">
        <v>43985.636087962965</v>
      </c>
      <c r="E64" s="3" t="s">
        <v>18</v>
      </c>
      <c r="F64" s="3" t="s">
        <v>178</v>
      </c>
      <c r="G64" s="3" t="s">
        <v>25</v>
      </c>
      <c r="H64" s="9">
        <v>43441.0</v>
      </c>
      <c r="I64" s="3" t="s">
        <v>21</v>
      </c>
      <c r="J64" s="7" t="s">
        <v>22</v>
      </c>
      <c r="K64" s="25" t="s">
        <v>179</v>
      </c>
      <c r="P64" s="19" t="s">
        <v>179</v>
      </c>
      <c r="Q64" s="3" t="b">
        <v>1</v>
      </c>
      <c r="R64" s="3" t="b">
        <v>0</v>
      </c>
    </row>
    <row r="65">
      <c r="A65" s="1">
        <v>64.0</v>
      </c>
      <c r="B65" s="21">
        <v>0.0</v>
      </c>
      <c r="C65" s="2">
        <v>0.0</v>
      </c>
      <c r="D65" s="22">
        <v>43985.636087962965</v>
      </c>
      <c r="E65" s="3" t="s">
        <v>18</v>
      </c>
      <c r="F65" s="3" t="s">
        <v>180</v>
      </c>
      <c r="G65" s="3" t="s">
        <v>71</v>
      </c>
      <c r="H65" s="9">
        <v>43451.0</v>
      </c>
      <c r="I65" s="3" t="s">
        <v>170</v>
      </c>
      <c r="J65" s="7" t="s">
        <v>91</v>
      </c>
      <c r="K65" s="25" t="s">
        <v>181</v>
      </c>
      <c r="P65" s="19" t="s">
        <v>181</v>
      </c>
      <c r="Q65" s="3" t="b">
        <v>1</v>
      </c>
      <c r="R65" s="3" t="b">
        <v>0</v>
      </c>
    </row>
    <row r="66">
      <c r="A66" s="1">
        <v>65.0</v>
      </c>
      <c r="B66" s="21">
        <v>0.0</v>
      </c>
      <c r="C66" s="2">
        <v>0.0</v>
      </c>
      <c r="D66" s="22">
        <v>43985.636087962965</v>
      </c>
      <c r="E66" s="3" t="s">
        <v>18</v>
      </c>
      <c r="F66" s="3" t="s">
        <v>182</v>
      </c>
      <c r="G66" s="3" t="s">
        <v>71</v>
      </c>
      <c r="H66" s="9">
        <v>43451.0</v>
      </c>
      <c r="I66" s="3" t="s">
        <v>170</v>
      </c>
      <c r="J66" s="7" t="s">
        <v>91</v>
      </c>
      <c r="K66" s="25" t="s">
        <v>183</v>
      </c>
      <c r="P66" s="19" t="s">
        <v>183</v>
      </c>
      <c r="Q66" s="3" t="b">
        <v>1</v>
      </c>
      <c r="R66" s="3" t="b">
        <v>0</v>
      </c>
    </row>
    <row r="67">
      <c r="A67" s="1">
        <v>66.0</v>
      </c>
      <c r="B67" s="21">
        <v>0.0</v>
      </c>
      <c r="C67" s="2">
        <v>0.0</v>
      </c>
      <c r="D67" s="22">
        <v>43985.636087962965</v>
      </c>
      <c r="E67" s="3" t="s">
        <v>18</v>
      </c>
      <c r="F67" s="3" t="s">
        <v>184</v>
      </c>
      <c r="G67" s="3" t="s">
        <v>71</v>
      </c>
      <c r="H67" s="9">
        <v>43451.0</v>
      </c>
      <c r="I67" s="3" t="s">
        <v>170</v>
      </c>
      <c r="J67" s="7" t="s">
        <v>91</v>
      </c>
      <c r="K67" s="25" t="s">
        <v>185</v>
      </c>
      <c r="P67" s="19" t="s">
        <v>185</v>
      </c>
      <c r="Q67" s="3" t="b">
        <v>1</v>
      </c>
      <c r="R67" s="3" t="b">
        <v>0</v>
      </c>
    </row>
    <row r="68">
      <c r="A68" s="1">
        <v>67.0</v>
      </c>
      <c r="B68" s="21">
        <v>0.0</v>
      </c>
      <c r="C68" s="2">
        <v>0.0</v>
      </c>
      <c r="D68" s="22">
        <v>43985.636087962965</v>
      </c>
      <c r="E68" s="3" t="s">
        <v>18</v>
      </c>
      <c r="F68" s="3" t="s">
        <v>186</v>
      </c>
      <c r="G68" s="3" t="s">
        <v>71</v>
      </c>
      <c r="H68" s="9">
        <v>43451.0</v>
      </c>
      <c r="I68" s="3" t="s">
        <v>170</v>
      </c>
      <c r="J68" s="7" t="s">
        <v>91</v>
      </c>
      <c r="K68" s="25" t="s">
        <v>187</v>
      </c>
      <c r="P68" s="19" t="s">
        <v>187</v>
      </c>
      <c r="Q68" s="3" t="b">
        <v>1</v>
      </c>
      <c r="R68" s="3" t="b">
        <v>0</v>
      </c>
    </row>
    <row r="69">
      <c r="A69" s="1">
        <v>68.0</v>
      </c>
      <c r="B69" s="21">
        <v>0.0</v>
      </c>
      <c r="C69" s="2">
        <v>0.0</v>
      </c>
      <c r="D69" s="22">
        <v>43985.636087962965</v>
      </c>
      <c r="E69" s="3" t="s">
        <v>18</v>
      </c>
      <c r="F69" s="3" t="s">
        <v>188</v>
      </c>
      <c r="G69" s="3" t="s">
        <v>71</v>
      </c>
      <c r="H69" s="9">
        <v>43451.0</v>
      </c>
      <c r="I69" s="3" t="s">
        <v>170</v>
      </c>
      <c r="J69" s="7" t="s">
        <v>91</v>
      </c>
      <c r="K69" s="25" t="s">
        <v>189</v>
      </c>
      <c r="P69" s="19" t="s">
        <v>189</v>
      </c>
      <c r="Q69" s="3" t="b">
        <v>1</v>
      </c>
      <c r="R69" s="3" t="b">
        <v>0</v>
      </c>
    </row>
    <row r="70">
      <c r="A70" s="1">
        <v>69.0</v>
      </c>
      <c r="B70" s="21">
        <v>0.0</v>
      </c>
      <c r="C70" s="2">
        <v>0.0</v>
      </c>
      <c r="D70" s="22">
        <v>43985.636087962965</v>
      </c>
      <c r="E70" s="3" t="s">
        <v>18</v>
      </c>
      <c r="F70" s="3" t="s">
        <v>190</v>
      </c>
      <c r="G70" s="3" t="s">
        <v>71</v>
      </c>
      <c r="H70" s="9">
        <v>43451.0</v>
      </c>
      <c r="I70" s="3" t="s">
        <v>170</v>
      </c>
      <c r="J70" s="7" t="s">
        <v>114</v>
      </c>
      <c r="K70" s="25" t="s">
        <v>191</v>
      </c>
      <c r="P70" s="19" t="s">
        <v>191</v>
      </c>
      <c r="Q70" s="3" t="b">
        <v>1</v>
      </c>
      <c r="R70" s="3" t="b">
        <v>0</v>
      </c>
    </row>
    <row r="71">
      <c r="A71" s="1">
        <v>70.0</v>
      </c>
      <c r="B71" s="21">
        <v>0.0</v>
      </c>
      <c r="C71" s="2">
        <v>0.0</v>
      </c>
      <c r="D71" s="22">
        <v>43985.636087962965</v>
      </c>
      <c r="E71" s="3" t="s">
        <v>18</v>
      </c>
      <c r="F71" s="3" t="s">
        <v>192</v>
      </c>
      <c r="G71" s="3" t="s">
        <v>193</v>
      </c>
      <c r="H71" s="9">
        <v>43451.0</v>
      </c>
      <c r="I71" s="3" t="s">
        <v>170</v>
      </c>
      <c r="J71" s="7" t="s">
        <v>91</v>
      </c>
      <c r="K71" s="25" t="s">
        <v>194</v>
      </c>
      <c r="P71" s="19" t="s">
        <v>194</v>
      </c>
      <c r="Q71" s="3" t="b">
        <v>1</v>
      </c>
      <c r="R71" s="3" t="b">
        <v>0</v>
      </c>
    </row>
    <row r="72">
      <c r="A72" s="1">
        <v>71.0</v>
      </c>
      <c r="B72" s="21">
        <v>0.0</v>
      </c>
      <c r="C72" s="2">
        <v>0.0</v>
      </c>
      <c r="D72" s="22">
        <v>43985.636087962965</v>
      </c>
      <c r="E72" s="3" t="s">
        <v>18</v>
      </c>
      <c r="F72" s="3" t="s">
        <v>195</v>
      </c>
      <c r="G72" s="3" t="s">
        <v>71</v>
      </c>
      <c r="H72" s="9">
        <v>43451.0</v>
      </c>
      <c r="I72" s="3" t="s">
        <v>170</v>
      </c>
      <c r="J72" s="7" t="s">
        <v>91</v>
      </c>
      <c r="K72" s="25" t="s">
        <v>196</v>
      </c>
      <c r="P72" s="19" t="s">
        <v>196</v>
      </c>
      <c r="Q72" s="3" t="b">
        <v>1</v>
      </c>
      <c r="R72" s="3" t="b">
        <v>0</v>
      </c>
    </row>
    <row r="73">
      <c r="A73" s="1">
        <v>72.0</v>
      </c>
      <c r="B73" s="21">
        <v>0.0</v>
      </c>
      <c r="C73" s="2">
        <v>0.0</v>
      </c>
      <c r="D73" s="22">
        <v>43985.636087962965</v>
      </c>
      <c r="E73" s="3" t="s">
        <v>18</v>
      </c>
      <c r="F73" s="3" t="s">
        <v>197</v>
      </c>
      <c r="G73" s="3" t="s">
        <v>71</v>
      </c>
      <c r="H73" s="9">
        <v>43451.0</v>
      </c>
      <c r="I73" s="3" t="s">
        <v>170</v>
      </c>
      <c r="J73" s="7" t="s">
        <v>114</v>
      </c>
      <c r="K73" s="25" t="s">
        <v>198</v>
      </c>
      <c r="P73" s="19" t="s">
        <v>198</v>
      </c>
      <c r="Q73" s="3" t="b">
        <v>1</v>
      </c>
      <c r="R73" s="3" t="b">
        <v>0</v>
      </c>
    </row>
    <row r="74">
      <c r="A74" s="1">
        <v>73.0</v>
      </c>
      <c r="B74" s="21">
        <v>0.0</v>
      </c>
      <c r="C74" s="2">
        <v>0.0</v>
      </c>
      <c r="D74" s="22">
        <v>43985.636087962965</v>
      </c>
      <c r="E74" s="3" t="s">
        <v>18</v>
      </c>
      <c r="F74" s="3" t="s">
        <v>199</v>
      </c>
      <c r="G74" s="3" t="s">
        <v>71</v>
      </c>
      <c r="H74" s="9">
        <v>43451.0</v>
      </c>
      <c r="I74" s="3" t="s">
        <v>170</v>
      </c>
      <c r="J74" s="7" t="s">
        <v>91</v>
      </c>
      <c r="K74" s="25" t="s">
        <v>200</v>
      </c>
      <c r="P74" s="19" t="s">
        <v>200</v>
      </c>
      <c r="Q74" s="3" t="b">
        <v>1</v>
      </c>
      <c r="R74" s="3" t="b">
        <v>0</v>
      </c>
    </row>
    <row r="75">
      <c r="A75" s="1">
        <v>74.0</v>
      </c>
      <c r="B75" s="21">
        <v>0.0</v>
      </c>
      <c r="C75" s="2">
        <v>0.0</v>
      </c>
      <c r="D75" s="22">
        <v>43985.636087962965</v>
      </c>
      <c r="E75" s="3" t="s">
        <v>18</v>
      </c>
      <c r="F75" s="3" t="s">
        <v>201</v>
      </c>
      <c r="G75" s="3" t="s">
        <v>71</v>
      </c>
      <c r="H75" s="9">
        <v>43451.0</v>
      </c>
      <c r="I75" s="3" t="s">
        <v>88</v>
      </c>
      <c r="J75" s="7" t="s">
        <v>114</v>
      </c>
      <c r="K75" s="25" t="s">
        <v>202</v>
      </c>
      <c r="P75" s="19" t="s">
        <v>202</v>
      </c>
      <c r="Q75" s="3" t="b">
        <v>1</v>
      </c>
      <c r="R75" s="3" t="b">
        <v>0</v>
      </c>
    </row>
    <row r="76">
      <c r="A76" s="1">
        <v>75.0</v>
      </c>
      <c r="B76" s="21">
        <v>0.0</v>
      </c>
      <c r="C76" s="2">
        <v>0.0</v>
      </c>
      <c r="D76" s="22">
        <v>43985.636087962965</v>
      </c>
      <c r="E76" s="3" t="s">
        <v>18</v>
      </c>
      <c r="F76" s="3" t="s">
        <v>203</v>
      </c>
      <c r="G76" s="3" t="s">
        <v>71</v>
      </c>
      <c r="H76" s="9">
        <v>43451.0</v>
      </c>
      <c r="I76" s="3" t="s">
        <v>88</v>
      </c>
      <c r="J76" s="7" t="s">
        <v>114</v>
      </c>
      <c r="K76" s="25" t="s">
        <v>204</v>
      </c>
      <c r="P76" s="19" t="s">
        <v>204</v>
      </c>
      <c r="Q76" s="3" t="b">
        <v>1</v>
      </c>
      <c r="R76" s="3" t="b">
        <v>0</v>
      </c>
    </row>
    <row r="77">
      <c r="A77" s="1">
        <v>76.0</v>
      </c>
      <c r="B77" s="21">
        <v>0.0</v>
      </c>
      <c r="C77" s="2">
        <v>0.0</v>
      </c>
      <c r="D77" s="22">
        <v>43985.636087962965</v>
      </c>
      <c r="E77" s="3" t="s">
        <v>18</v>
      </c>
      <c r="F77" s="3" t="s">
        <v>205</v>
      </c>
      <c r="G77" s="3" t="s">
        <v>71</v>
      </c>
      <c r="H77" s="9">
        <v>43451.0</v>
      </c>
      <c r="I77" s="3" t="s">
        <v>88</v>
      </c>
      <c r="J77" s="7" t="s">
        <v>91</v>
      </c>
      <c r="K77" s="25" t="s">
        <v>206</v>
      </c>
      <c r="P77" s="19" t="s">
        <v>206</v>
      </c>
      <c r="Q77" s="3" t="b">
        <v>1</v>
      </c>
      <c r="R77" s="3" t="b">
        <v>0</v>
      </c>
    </row>
    <row r="78">
      <c r="A78" s="1">
        <v>77.0</v>
      </c>
      <c r="B78" s="21">
        <v>0.0</v>
      </c>
      <c r="C78" s="2">
        <v>0.0</v>
      </c>
      <c r="D78" s="22">
        <v>43985.636087962965</v>
      </c>
      <c r="E78" s="3" t="s">
        <v>18</v>
      </c>
      <c r="F78" s="3" t="s">
        <v>207</v>
      </c>
      <c r="G78" s="3" t="s">
        <v>71</v>
      </c>
      <c r="H78" s="9">
        <v>43451.0</v>
      </c>
      <c r="I78" s="3" t="s">
        <v>170</v>
      </c>
      <c r="J78" s="7" t="s">
        <v>114</v>
      </c>
      <c r="K78" s="25" t="s">
        <v>208</v>
      </c>
      <c r="P78" s="19" t="s">
        <v>208</v>
      </c>
      <c r="Q78" s="3" t="b">
        <v>1</v>
      </c>
      <c r="R78" s="3" t="b">
        <v>0</v>
      </c>
    </row>
    <row r="79">
      <c r="A79" s="1">
        <v>78.0</v>
      </c>
      <c r="B79" s="21">
        <v>0.0</v>
      </c>
      <c r="C79" s="2">
        <v>0.0</v>
      </c>
      <c r="D79" s="22">
        <v>43985.636087962965</v>
      </c>
      <c r="E79" s="3" t="s">
        <v>18</v>
      </c>
      <c r="F79" s="3" t="s">
        <v>209</v>
      </c>
      <c r="G79" s="3" t="s">
        <v>193</v>
      </c>
      <c r="H79" s="9">
        <v>43451.0</v>
      </c>
      <c r="I79" s="3" t="s">
        <v>170</v>
      </c>
      <c r="J79" s="7" t="s">
        <v>91</v>
      </c>
      <c r="K79" s="25" t="s">
        <v>210</v>
      </c>
      <c r="P79" s="19" t="s">
        <v>210</v>
      </c>
      <c r="Q79" s="3" t="b">
        <v>1</v>
      </c>
      <c r="R79" s="3" t="b">
        <v>0</v>
      </c>
    </row>
    <row r="80">
      <c r="A80" s="1">
        <v>79.0</v>
      </c>
      <c r="B80" s="21">
        <v>0.0</v>
      </c>
      <c r="C80" s="2">
        <v>0.0</v>
      </c>
      <c r="D80" s="22">
        <v>43985.636087962965</v>
      </c>
      <c r="E80" s="3" t="s">
        <v>18</v>
      </c>
      <c r="F80" s="3" t="s">
        <v>211</v>
      </c>
      <c r="G80" s="3" t="s">
        <v>193</v>
      </c>
      <c r="H80" s="9">
        <v>43451.0</v>
      </c>
      <c r="I80" s="3" t="s">
        <v>53</v>
      </c>
      <c r="J80" s="7" t="s">
        <v>91</v>
      </c>
      <c r="K80" s="25" t="s">
        <v>212</v>
      </c>
      <c r="P80" s="19" t="s">
        <v>212</v>
      </c>
      <c r="Q80" s="3" t="b">
        <v>1</v>
      </c>
      <c r="R80" s="3" t="b">
        <v>0</v>
      </c>
    </row>
    <row r="81">
      <c r="A81" s="1">
        <v>80.0</v>
      </c>
      <c r="B81" s="21">
        <v>0.0</v>
      </c>
      <c r="C81" s="2">
        <v>0.0</v>
      </c>
      <c r="D81" s="22">
        <v>43985.636087962965</v>
      </c>
      <c r="E81" s="3" t="s">
        <v>18</v>
      </c>
      <c r="F81" s="3" t="s">
        <v>213</v>
      </c>
      <c r="G81" s="3" t="s">
        <v>193</v>
      </c>
      <c r="H81" s="9">
        <v>43451.0</v>
      </c>
      <c r="I81" s="3" t="s">
        <v>53</v>
      </c>
      <c r="J81" s="7" t="s">
        <v>91</v>
      </c>
      <c r="K81" s="25" t="s">
        <v>214</v>
      </c>
      <c r="P81" s="19" t="s">
        <v>214</v>
      </c>
      <c r="Q81" s="3" t="b">
        <v>1</v>
      </c>
      <c r="R81" s="3" t="b">
        <v>0</v>
      </c>
    </row>
    <row r="82">
      <c r="A82" s="1">
        <v>81.0</v>
      </c>
      <c r="B82" s="21">
        <v>0.0</v>
      </c>
      <c r="C82" s="2">
        <v>0.0</v>
      </c>
      <c r="D82" s="22">
        <v>43985.636087962965</v>
      </c>
      <c r="E82" s="3" t="s">
        <v>18</v>
      </c>
      <c r="F82" s="3" t="s">
        <v>215</v>
      </c>
      <c r="G82" s="3" t="s">
        <v>216</v>
      </c>
      <c r="H82" s="9">
        <v>43454.0</v>
      </c>
      <c r="I82" s="3" t="s">
        <v>217</v>
      </c>
      <c r="J82" s="7" t="s">
        <v>91</v>
      </c>
      <c r="K82" s="25" t="s">
        <v>218</v>
      </c>
      <c r="P82" s="19" t="s">
        <v>218</v>
      </c>
      <c r="Q82" s="3" t="b">
        <v>1</v>
      </c>
      <c r="R82" s="3" t="b">
        <v>0</v>
      </c>
    </row>
    <row r="83">
      <c r="A83" s="1">
        <v>82.0</v>
      </c>
      <c r="B83" s="21">
        <v>0.0</v>
      </c>
      <c r="C83" s="2">
        <v>0.0</v>
      </c>
      <c r="D83" s="22">
        <v>43985.636087962965</v>
      </c>
      <c r="E83" s="3" t="s">
        <v>18</v>
      </c>
      <c r="F83" s="3" t="s">
        <v>219</v>
      </c>
      <c r="G83" s="3" t="s">
        <v>216</v>
      </c>
      <c r="H83" s="9">
        <v>43454.0</v>
      </c>
      <c r="I83" s="3" t="s">
        <v>217</v>
      </c>
      <c r="J83" s="7" t="s">
        <v>114</v>
      </c>
      <c r="K83" s="25" t="s">
        <v>220</v>
      </c>
      <c r="P83" s="19" t="s">
        <v>220</v>
      </c>
      <c r="Q83" s="3" t="b">
        <v>1</v>
      </c>
      <c r="R83" s="3" t="b">
        <v>0</v>
      </c>
    </row>
    <row r="84">
      <c r="A84" s="1">
        <v>83.0</v>
      </c>
      <c r="B84" s="21">
        <v>0.0</v>
      </c>
      <c r="C84" s="2">
        <v>0.0</v>
      </c>
      <c r="D84" s="22">
        <v>43985.636087962965</v>
      </c>
      <c r="E84" s="3" t="s">
        <v>18</v>
      </c>
      <c r="F84" s="3" t="s">
        <v>221</v>
      </c>
      <c r="G84" s="3" t="s">
        <v>216</v>
      </c>
      <c r="H84" s="9">
        <v>43454.0</v>
      </c>
      <c r="I84" s="3" t="s">
        <v>217</v>
      </c>
      <c r="J84" s="7" t="s">
        <v>91</v>
      </c>
      <c r="K84" s="25" t="s">
        <v>222</v>
      </c>
      <c r="P84" s="19" t="s">
        <v>222</v>
      </c>
      <c r="Q84" s="3" t="b">
        <v>1</v>
      </c>
      <c r="R84" s="3" t="b">
        <v>0</v>
      </c>
    </row>
    <row r="85">
      <c r="A85" s="1">
        <v>84.0</v>
      </c>
      <c r="B85" s="21">
        <v>0.0</v>
      </c>
      <c r="C85" s="2">
        <v>0.0</v>
      </c>
      <c r="D85" s="22">
        <v>43985.636087962965</v>
      </c>
      <c r="E85" s="3" t="s">
        <v>18</v>
      </c>
      <c r="F85" s="3" t="s">
        <v>223</v>
      </c>
      <c r="G85" s="3" t="s">
        <v>216</v>
      </c>
      <c r="H85" s="9">
        <v>43454.0</v>
      </c>
      <c r="I85" s="3" t="s">
        <v>217</v>
      </c>
      <c r="J85" s="7" t="s">
        <v>91</v>
      </c>
      <c r="K85" s="25" t="s">
        <v>224</v>
      </c>
      <c r="P85" s="19" t="s">
        <v>224</v>
      </c>
      <c r="Q85" s="3" t="b">
        <v>1</v>
      </c>
      <c r="R85" s="3" t="b">
        <v>0</v>
      </c>
    </row>
    <row r="86">
      <c r="A86" s="1">
        <v>85.0</v>
      </c>
      <c r="B86" s="21">
        <v>0.0</v>
      </c>
      <c r="C86" s="2">
        <v>0.0</v>
      </c>
      <c r="D86" s="22">
        <v>43985.636087962965</v>
      </c>
      <c r="E86" s="3" t="s">
        <v>18</v>
      </c>
      <c r="F86" s="3" t="s">
        <v>225</v>
      </c>
      <c r="G86" s="3" t="s">
        <v>216</v>
      </c>
      <c r="H86" s="9">
        <v>43454.0</v>
      </c>
      <c r="I86" s="3" t="s">
        <v>217</v>
      </c>
      <c r="J86" s="7" t="s">
        <v>91</v>
      </c>
      <c r="K86" s="25" t="s">
        <v>226</v>
      </c>
      <c r="P86" s="19" t="s">
        <v>226</v>
      </c>
      <c r="Q86" s="3" t="b">
        <v>1</v>
      </c>
      <c r="R86" s="3" t="b">
        <v>0</v>
      </c>
    </row>
    <row r="87">
      <c r="A87" s="1">
        <v>86.0</v>
      </c>
      <c r="B87" s="21">
        <v>0.0</v>
      </c>
      <c r="C87" s="2">
        <v>0.0</v>
      </c>
      <c r="D87" s="22">
        <v>43985.636087962965</v>
      </c>
      <c r="E87" s="3" t="s">
        <v>18</v>
      </c>
      <c r="F87" s="3" t="s">
        <v>227</v>
      </c>
      <c r="G87" s="3" t="s">
        <v>216</v>
      </c>
      <c r="H87" s="9">
        <v>43454.0</v>
      </c>
      <c r="I87" s="3" t="s">
        <v>217</v>
      </c>
      <c r="J87" s="7" t="s">
        <v>91</v>
      </c>
      <c r="K87" s="25" t="s">
        <v>228</v>
      </c>
      <c r="P87" s="19" t="s">
        <v>228</v>
      </c>
      <c r="Q87" s="3" t="b">
        <v>1</v>
      </c>
      <c r="R87" s="3" t="b">
        <v>0</v>
      </c>
    </row>
    <row r="88">
      <c r="A88" s="1">
        <v>87.0</v>
      </c>
      <c r="B88" s="21">
        <v>0.0</v>
      </c>
      <c r="C88" s="2">
        <v>0.0</v>
      </c>
      <c r="D88" s="22">
        <v>43985.636087962965</v>
      </c>
      <c r="E88" s="3" t="s">
        <v>18</v>
      </c>
      <c r="F88" s="3" t="s">
        <v>229</v>
      </c>
      <c r="G88" s="3" t="s">
        <v>216</v>
      </c>
      <c r="H88" s="9">
        <v>43454.0</v>
      </c>
      <c r="I88" s="3" t="s">
        <v>217</v>
      </c>
      <c r="J88" s="7" t="s">
        <v>91</v>
      </c>
      <c r="K88" s="25" t="s">
        <v>230</v>
      </c>
      <c r="P88" s="19" t="s">
        <v>230</v>
      </c>
      <c r="Q88" s="3" t="b">
        <v>1</v>
      </c>
      <c r="R88" s="3" t="b">
        <v>0</v>
      </c>
    </row>
    <row r="89">
      <c r="A89" s="1">
        <v>88.0</v>
      </c>
      <c r="B89" s="21">
        <v>0.0</v>
      </c>
      <c r="C89" s="2">
        <v>0.0</v>
      </c>
      <c r="D89" s="22">
        <v>43985.636087962965</v>
      </c>
      <c r="E89" s="3" t="s">
        <v>18</v>
      </c>
      <c r="F89" s="3" t="s">
        <v>231</v>
      </c>
      <c r="G89" s="3" t="s">
        <v>216</v>
      </c>
      <c r="H89" s="9">
        <v>43454.0</v>
      </c>
      <c r="I89" s="3" t="s">
        <v>217</v>
      </c>
      <c r="J89" s="7" t="s">
        <v>91</v>
      </c>
      <c r="K89" s="25" t="s">
        <v>232</v>
      </c>
      <c r="P89" s="19" t="s">
        <v>232</v>
      </c>
      <c r="Q89" s="3" t="b">
        <v>1</v>
      </c>
      <c r="R89" s="3" t="b">
        <v>0</v>
      </c>
    </row>
    <row r="90">
      <c r="A90" s="1">
        <v>89.0</v>
      </c>
      <c r="B90" s="21">
        <v>0.0</v>
      </c>
      <c r="C90" s="2">
        <v>0.0</v>
      </c>
      <c r="D90" s="22">
        <v>43985.636087962965</v>
      </c>
      <c r="E90" s="3" t="s">
        <v>18</v>
      </c>
      <c r="F90" s="3" t="s">
        <v>233</v>
      </c>
      <c r="G90" s="3" t="s">
        <v>216</v>
      </c>
      <c r="H90" s="9">
        <v>43454.0</v>
      </c>
      <c r="I90" s="3" t="s">
        <v>217</v>
      </c>
      <c r="J90" s="7" t="s">
        <v>91</v>
      </c>
      <c r="K90" s="25" t="s">
        <v>234</v>
      </c>
      <c r="P90" s="19" t="s">
        <v>234</v>
      </c>
      <c r="Q90" s="3" t="b">
        <v>1</v>
      </c>
      <c r="R90" s="3" t="b">
        <v>0</v>
      </c>
    </row>
    <row r="91">
      <c r="A91" s="1">
        <v>90.0</v>
      </c>
      <c r="B91" s="21">
        <v>0.0</v>
      </c>
      <c r="C91" s="2">
        <v>0.0</v>
      </c>
      <c r="D91" s="22">
        <v>43985.636087962965</v>
      </c>
      <c r="E91" s="3" t="s">
        <v>18</v>
      </c>
      <c r="F91" s="3" t="s">
        <v>235</v>
      </c>
      <c r="G91" s="3" t="s">
        <v>216</v>
      </c>
      <c r="H91" s="9">
        <v>43454.0</v>
      </c>
      <c r="I91" s="3" t="s">
        <v>217</v>
      </c>
      <c r="J91" s="7" t="s">
        <v>91</v>
      </c>
      <c r="K91" s="25" t="s">
        <v>236</v>
      </c>
      <c r="P91" s="19" t="s">
        <v>236</v>
      </c>
      <c r="Q91" s="3" t="b">
        <v>1</v>
      </c>
      <c r="R91" s="3" t="b">
        <v>0</v>
      </c>
    </row>
    <row r="92">
      <c r="A92" s="1">
        <v>91.0</v>
      </c>
      <c r="B92" s="21">
        <v>0.0</v>
      </c>
      <c r="C92" s="2">
        <v>0.0</v>
      </c>
      <c r="D92" s="22">
        <v>43985.636087962965</v>
      </c>
      <c r="E92" s="3" t="s">
        <v>18</v>
      </c>
      <c r="F92" s="3" t="s">
        <v>237</v>
      </c>
      <c r="G92" s="3" t="s">
        <v>216</v>
      </c>
      <c r="H92" s="9">
        <v>43454.0</v>
      </c>
      <c r="I92" s="3" t="s">
        <v>217</v>
      </c>
      <c r="J92" s="7" t="s">
        <v>91</v>
      </c>
      <c r="K92" s="25" t="s">
        <v>238</v>
      </c>
      <c r="P92" s="19" t="s">
        <v>238</v>
      </c>
      <c r="Q92" s="3" t="b">
        <v>1</v>
      </c>
      <c r="R92" s="3" t="b">
        <v>0</v>
      </c>
    </row>
    <row r="93">
      <c r="A93" s="1">
        <v>92.0</v>
      </c>
      <c r="B93" s="21">
        <v>0.0</v>
      </c>
      <c r="C93" s="2">
        <v>0.0</v>
      </c>
      <c r="D93" s="22">
        <v>43985.636087962965</v>
      </c>
      <c r="E93" s="3" t="s">
        <v>18</v>
      </c>
      <c r="F93" s="3" t="s">
        <v>341</v>
      </c>
      <c r="G93" s="3" t="s">
        <v>342</v>
      </c>
      <c r="H93" s="9">
        <v>43493.0</v>
      </c>
      <c r="I93" s="3" t="s">
        <v>170</v>
      </c>
      <c r="J93" s="7" t="s">
        <v>45</v>
      </c>
      <c r="K93" s="25" t="s">
        <v>343</v>
      </c>
      <c r="P93" s="19" t="s">
        <v>343</v>
      </c>
      <c r="Q93" s="3" t="b">
        <v>1</v>
      </c>
      <c r="R93" s="3" t="b">
        <v>0</v>
      </c>
    </row>
    <row r="94">
      <c r="A94" s="1">
        <v>93.0</v>
      </c>
      <c r="B94" s="21">
        <v>0.0</v>
      </c>
      <c r="C94" s="2">
        <v>0.0</v>
      </c>
      <c r="D94" s="22">
        <v>43985.636087962965</v>
      </c>
      <c r="E94" s="3" t="s">
        <v>18</v>
      </c>
      <c r="F94" s="3" t="s">
        <v>142</v>
      </c>
      <c r="G94" s="3" t="s">
        <v>50</v>
      </c>
      <c r="H94" s="10">
        <v>43425.0</v>
      </c>
      <c r="I94" s="3" t="s">
        <v>56</v>
      </c>
      <c r="J94" s="7" t="s">
        <v>31</v>
      </c>
      <c r="K94" s="25" t="s">
        <v>143</v>
      </c>
      <c r="P94" s="19" t="s">
        <v>143</v>
      </c>
      <c r="Q94" s="3" t="b">
        <v>1</v>
      </c>
      <c r="R94" s="3" t="b">
        <v>0</v>
      </c>
    </row>
    <row r="95">
      <c r="A95" s="1">
        <v>94.0</v>
      </c>
      <c r="B95" s="21">
        <v>0.0</v>
      </c>
      <c r="C95" s="2">
        <v>0.0</v>
      </c>
      <c r="D95" s="22">
        <v>43985.636087962965</v>
      </c>
      <c r="E95" s="3" t="s">
        <v>18</v>
      </c>
      <c r="F95" s="3" t="s">
        <v>239</v>
      </c>
      <c r="G95" s="3" t="s">
        <v>240</v>
      </c>
      <c r="H95" s="9">
        <v>43476.0</v>
      </c>
      <c r="I95" s="3" t="s">
        <v>30</v>
      </c>
      <c r="J95" s="7" t="s">
        <v>45</v>
      </c>
      <c r="K95" s="25" t="s">
        <v>241</v>
      </c>
      <c r="P95" s="19" t="s">
        <v>241</v>
      </c>
      <c r="Q95" s="3" t="b">
        <v>1</v>
      </c>
      <c r="R95" s="3" t="b">
        <v>0</v>
      </c>
    </row>
    <row r="96">
      <c r="A96" s="1">
        <v>95.0</v>
      </c>
      <c r="B96" s="21">
        <v>0.0</v>
      </c>
      <c r="C96" s="2">
        <v>0.0</v>
      </c>
      <c r="D96" s="22">
        <v>43985.636087962965</v>
      </c>
      <c r="E96" s="3" t="s">
        <v>18</v>
      </c>
      <c r="F96" s="3" t="s">
        <v>242</v>
      </c>
      <c r="G96" s="3" t="s">
        <v>243</v>
      </c>
      <c r="H96" s="9">
        <v>43476.0</v>
      </c>
      <c r="I96" s="3" t="s">
        <v>244</v>
      </c>
      <c r="J96" s="7" t="s">
        <v>31</v>
      </c>
      <c r="K96" s="25" t="s">
        <v>245</v>
      </c>
      <c r="P96" s="19" t="s">
        <v>245</v>
      </c>
      <c r="Q96" s="3" t="b">
        <v>1</v>
      </c>
      <c r="R96" s="3" t="b">
        <v>0</v>
      </c>
    </row>
    <row r="97">
      <c r="A97" s="1">
        <v>96.0</v>
      </c>
      <c r="B97" s="21">
        <v>0.0</v>
      </c>
      <c r="C97" s="2">
        <v>0.0</v>
      </c>
      <c r="D97" s="22">
        <v>43985.636087962965</v>
      </c>
      <c r="E97" s="3" t="s">
        <v>18</v>
      </c>
      <c r="F97" s="3" t="s">
        <v>246</v>
      </c>
      <c r="G97" s="3" t="s">
        <v>243</v>
      </c>
      <c r="H97" s="9">
        <v>43476.0</v>
      </c>
      <c r="I97" s="3" t="s">
        <v>244</v>
      </c>
      <c r="J97" s="7" t="s">
        <v>31</v>
      </c>
      <c r="K97" s="25" t="s">
        <v>247</v>
      </c>
      <c r="P97" s="19" t="s">
        <v>247</v>
      </c>
      <c r="Q97" s="3" t="b">
        <v>1</v>
      </c>
      <c r="R97" s="3" t="b">
        <v>0</v>
      </c>
    </row>
    <row r="98">
      <c r="A98" s="1">
        <v>97.0</v>
      </c>
      <c r="B98" s="21">
        <v>0.0</v>
      </c>
      <c r="C98" s="2">
        <v>0.0</v>
      </c>
      <c r="D98" s="22">
        <v>43985.636087962965</v>
      </c>
      <c r="E98" s="3" t="s">
        <v>18</v>
      </c>
      <c r="F98" s="3" t="s">
        <v>248</v>
      </c>
      <c r="G98" s="3" t="s">
        <v>243</v>
      </c>
      <c r="H98" s="9">
        <v>43476.0</v>
      </c>
      <c r="I98" s="3" t="s">
        <v>244</v>
      </c>
      <c r="J98" s="7" t="s">
        <v>31</v>
      </c>
      <c r="K98" s="25" t="s">
        <v>249</v>
      </c>
      <c r="P98" s="19" t="s">
        <v>249</v>
      </c>
      <c r="Q98" s="3" t="b">
        <v>1</v>
      </c>
      <c r="R98" s="3" t="b">
        <v>0</v>
      </c>
    </row>
    <row r="99">
      <c r="A99" s="1">
        <v>98.0</v>
      </c>
      <c r="B99" s="21">
        <v>0.0</v>
      </c>
      <c r="C99" s="2">
        <v>0.0</v>
      </c>
      <c r="D99" s="22">
        <v>43985.636087962965</v>
      </c>
      <c r="E99" s="3" t="s">
        <v>18</v>
      </c>
      <c r="F99" s="3" t="s">
        <v>250</v>
      </c>
      <c r="G99" s="3" t="s">
        <v>243</v>
      </c>
      <c r="H99" s="9">
        <v>43476.0</v>
      </c>
      <c r="I99" s="3" t="s">
        <v>244</v>
      </c>
      <c r="J99" s="7" t="s">
        <v>31</v>
      </c>
      <c r="K99" s="25" t="s">
        <v>251</v>
      </c>
      <c r="P99" s="19" t="s">
        <v>251</v>
      </c>
      <c r="Q99" s="3" t="b">
        <v>1</v>
      </c>
      <c r="R99" s="3" t="b">
        <v>0</v>
      </c>
    </row>
    <row r="100">
      <c r="A100" s="1">
        <v>99.0</v>
      </c>
      <c r="B100" s="21">
        <v>0.0</v>
      </c>
      <c r="C100" s="2">
        <v>0.0</v>
      </c>
      <c r="D100" s="22">
        <v>43985.636087962965</v>
      </c>
      <c r="E100" s="3" t="s">
        <v>18</v>
      </c>
      <c r="F100" s="3" t="s">
        <v>252</v>
      </c>
      <c r="G100" s="3" t="s">
        <v>243</v>
      </c>
      <c r="H100" s="9">
        <v>43476.0</v>
      </c>
      <c r="I100" s="3" t="s">
        <v>244</v>
      </c>
      <c r="J100" s="7" t="s">
        <v>31</v>
      </c>
      <c r="K100" s="25" t="s">
        <v>253</v>
      </c>
      <c r="P100" s="19" t="s">
        <v>253</v>
      </c>
      <c r="Q100" s="3" t="b">
        <v>1</v>
      </c>
      <c r="R100" s="3" t="b">
        <v>0</v>
      </c>
    </row>
    <row r="101">
      <c r="A101" s="1">
        <v>100.0</v>
      </c>
      <c r="B101" s="21">
        <v>0.0</v>
      </c>
      <c r="C101" s="2">
        <v>0.0</v>
      </c>
      <c r="D101" s="22">
        <v>43985.636087962965</v>
      </c>
      <c r="E101" s="3" t="s">
        <v>18</v>
      </c>
      <c r="F101" s="3" t="s">
        <v>254</v>
      </c>
      <c r="G101" s="3" t="s">
        <v>243</v>
      </c>
      <c r="H101" s="9">
        <v>43476.0</v>
      </c>
      <c r="I101" s="3" t="s">
        <v>244</v>
      </c>
      <c r="J101" s="7" t="s">
        <v>31</v>
      </c>
      <c r="K101" s="25" t="s">
        <v>255</v>
      </c>
      <c r="P101" s="19" t="s">
        <v>255</v>
      </c>
      <c r="Q101" s="3" t="b">
        <v>1</v>
      </c>
      <c r="R101" s="3" t="b">
        <v>0</v>
      </c>
    </row>
    <row r="102">
      <c r="A102" s="1">
        <v>101.0</v>
      </c>
      <c r="B102" s="21">
        <v>0.0</v>
      </c>
      <c r="C102" s="2">
        <v>0.0</v>
      </c>
      <c r="D102" s="22">
        <v>43985.636087962965</v>
      </c>
      <c r="E102" s="3" t="s">
        <v>18</v>
      </c>
      <c r="F102" s="3" t="s">
        <v>256</v>
      </c>
      <c r="G102" s="3" t="s">
        <v>243</v>
      </c>
      <c r="H102" s="9">
        <v>43476.0</v>
      </c>
      <c r="I102" s="3" t="s">
        <v>244</v>
      </c>
      <c r="J102" s="7" t="s">
        <v>31</v>
      </c>
      <c r="K102" s="25" t="s">
        <v>257</v>
      </c>
      <c r="P102" s="19" t="s">
        <v>257</v>
      </c>
      <c r="Q102" s="3" t="b">
        <v>1</v>
      </c>
      <c r="R102" s="3" t="b">
        <v>0</v>
      </c>
    </row>
    <row r="103">
      <c r="A103" s="1">
        <v>102.0</v>
      </c>
      <c r="B103" s="21">
        <v>0.0</v>
      </c>
      <c r="C103" s="2">
        <v>0.0</v>
      </c>
      <c r="D103" s="22">
        <v>43985.636087962965</v>
      </c>
      <c r="E103" s="3" t="s">
        <v>18</v>
      </c>
      <c r="F103" s="3" t="s">
        <v>258</v>
      </c>
      <c r="G103" s="3" t="s">
        <v>243</v>
      </c>
      <c r="H103" s="9">
        <v>43476.0</v>
      </c>
      <c r="I103" s="3" t="s">
        <v>244</v>
      </c>
      <c r="J103" s="7" t="s">
        <v>31</v>
      </c>
      <c r="K103" s="25" t="s">
        <v>259</v>
      </c>
      <c r="P103" s="19" t="s">
        <v>259</v>
      </c>
      <c r="Q103" s="3" t="b">
        <v>1</v>
      </c>
      <c r="R103" s="3" t="b">
        <v>0</v>
      </c>
    </row>
    <row r="104">
      <c r="A104" s="1">
        <v>103.0</v>
      </c>
      <c r="B104" s="21">
        <v>0.0</v>
      </c>
      <c r="C104" s="2">
        <v>0.0</v>
      </c>
      <c r="D104" s="22">
        <v>43985.636087962965</v>
      </c>
      <c r="E104" s="3" t="s">
        <v>18</v>
      </c>
      <c r="F104" s="3" t="s">
        <v>260</v>
      </c>
      <c r="G104" s="3" t="s">
        <v>243</v>
      </c>
      <c r="H104" s="9">
        <v>43476.0</v>
      </c>
      <c r="I104" s="3" t="s">
        <v>244</v>
      </c>
      <c r="J104" s="7" t="s">
        <v>31</v>
      </c>
      <c r="K104" s="25" t="s">
        <v>261</v>
      </c>
      <c r="P104" s="19" t="s">
        <v>261</v>
      </c>
      <c r="Q104" s="3" t="b">
        <v>1</v>
      </c>
      <c r="R104" s="3" t="b">
        <v>0</v>
      </c>
    </row>
    <row r="105">
      <c r="A105" s="1">
        <v>104.0</v>
      </c>
      <c r="B105" s="21">
        <v>0.0</v>
      </c>
      <c r="C105" s="2">
        <v>0.0</v>
      </c>
      <c r="D105" s="22">
        <v>43985.636087962965</v>
      </c>
      <c r="E105" s="3" t="s">
        <v>18</v>
      </c>
      <c r="F105" s="3" t="s">
        <v>262</v>
      </c>
      <c r="G105" s="3" t="s">
        <v>243</v>
      </c>
      <c r="H105" s="9">
        <v>43476.0</v>
      </c>
      <c r="I105" s="3" t="s">
        <v>244</v>
      </c>
      <c r="J105" s="7" t="s">
        <v>31</v>
      </c>
      <c r="K105" s="25" t="s">
        <v>263</v>
      </c>
      <c r="P105" s="19" t="s">
        <v>263</v>
      </c>
      <c r="Q105" s="3" t="b">
        <v>1</v>
      </c>
      <c r="R105" s="3" t="b">
        <v>0</v>
      </c>
    </row>
    <row r="106">
      <c r="A106" s="1">
        <v>105.0</v>
      </c>
      <c r="B106" s="21">
        <v>0.0</v>
      </c>
      <c r="C106" s="2">
        <v>0.0</v>
      </c>
      <c r="D106" s="22">
        <v>43985.636087962965</v>
      </c>
      <c r="E106" s="3" t="s">
        <v>18</v>
      </c>
      <c r="F106" s="3" t="s">
        <v>264</v>
      </c>
      <c r="G106" s="3" t="s">
        <v>265</v>
      </c>
      <c r="H106" s="9">
        <v>43487.0</v>
      </c>
      <c r="I106" s="3" t="s">
        <v>35</v>
      </c>
      <c r="J106" s="7" t="s">
        <v>266</v>
      </c>
      <c r="K106" s="25" t="s">
        <v>267</v>
      </c>
      <c r="P106" s="19" t="s">
        <v>267</v>
      </c>
      <c r="Q106" s="3" t="b">
        <v>1</v>
      </c>
      <c r="R106" s="3" t="b">
        <v>0</v>
      </c>
    </row>
    <row r="107">
      <c r="A107" s="1">
        <v>106.0</v>
      </c>
      <c r="B107" s="21">
        <v>0.0</v>
      </c>
      <c r="C107" s="2">
        <v>0.0</v>
      </c>
      <c r="D107" s="22">
        <v>43985.636087962965</v>
      </c>
      <c r="E107" s="3" t="s">
        <v>18</v>
      </c>
      <c r="F107" s="3" t="s">
        <v>268</v>
      </c>
      <c r="G107" s="3" t="s">
        <v>269</v>
      </c>
      <c r="H107" s="9">
        <v>43487.0</v>
      </c>
      <c r="I107" s="3" t="s">
        <v>35</v>
      </c>
      <c r="J107" s="3" t="s">
        <v>270</v>
      </c>
      <c r="K107" s="25" t="s">
        <v>271</v>
      </c>
      <c r="P107" s="19" t="s">
        <v>271</v>
      </c>
      <c r="Q107" s="3" t="b">
        <v>1</v>
      </c>
      <c r="R107" s="3" t="b">
        <v>0</v>
      </c>
    </row>
    <row r="108">
      <c r="A108" s="1">
        <v>107.0</v>
      </c>
      <c r="B108" s="21">
        <v>0.0</v>
      </c>
      <c r="C108" s="2">
        <v>0.0</v>
      </c>
      <c r="D108" s="22">
        <v>43985.636087962965</v>
      </c>
      <c r="E108" s="3" t="s">
        <v>18</v>
      </c>
      <c r="F108" s="3" t="s">
        <v>272</v>
      </c>
      <c r="G108" s="3" t="s">
        <v>269</v>
      </c>
      <c r="H108" s="9">
        <v>43487.0</v>
      </c>
      <c r="I108" s="3" t="s">
        <v>35</v>
      </c>
      <c r="J108" s="3" t="s">
        <v>270</v>
      </c>
      <c r="K108" s="25" t="s">
        <v>273</v>
      </c>
      <c r="P108" s="19" t="s">
        <v>273</v>
      </c>
      <c r="Q108" s="3" t="b">
        <v>1</v>
      </c>
      <c r="R108" s="3" t="b">
        <v>0</v>
      </c>
    </row>
    <row r="109">
      <c r="A109" s="1">
        <v>108.0</v>
      </c>
      <c r="B109" s="21">
        <v>0.0</v>
      </c>
      <c r="C109" s="2">
        <v>0.0</v>
      </c>
      <c r="D109" s="22">
        <v>43985.636087962965</v>
      </c>
      <c r="E109" s="3" t="s">
        <v>18</v>
      </c>
      <c r="F109" s="3" t="s">
        <v>274</v>
      </c>
      <c r="G109" s="3" t="s">
        <v>269</v>
      </c>
      <c r="H109" s="9">
        <v>43487.0</v>
      </c>
      <c r="I109" s="3" t="s">
        <v>275</v>
      </c>
      <c r="J109" s="3" t="s">
        <v>270</v>
      </c>
      <c r="K109" s="25" t="s">
        <v>276</v>
      </c>
      <c r="P109" s="19" t="s">
        <v>276</v>
      </c>
      <c r="Q109" s="3" t="b">
        <v>1</v>
      </c>
      <c r="R109" s="3" t="b">
        <v>0</v>
      </c>
    </row>
    <row r="110">
      <c r="A110" s="1">
        <v>109.0</v>
      </c>
      <c r="B110" s="21">
        <v>0.0</v>
      </c>
      <c r="C110" s="2">
        <v>0.0</v>
      </c>
      <c r="D110" s="22">
        <v>43985.636087962965</v>
      </c>
      <c r="E110" s="3" t="s">
        <v>18</v>
      </c>
      <c r="F110" s="3" t="s">
        <v>277</v>
      </c>
      <c r="G110" s="3" t="s">
        <v>269</v>
      </c>
      <c r="H110" s="9">
        <v>43487.0</v>
      </c>
      <c r="I110" s="3" t="s">
        <v>35</v>
      </c>
      <c r="J110" s="3" t="s">
        <v>270</v>
      </c>
      <c r="K110" s="25" t="s">
        <v>278</v>
      </c>
      <c r="P110" s="19" t="s">
        <v>278</v>
      </c>
      <c r="Q110" s="3" t="b">
        <v>1</v>
      </c>
      <c r="R110" s="3" t="b">
        <v>0</v>
      </c>
    </row>
    <row r="111">
      <c r="A111" s="1">
        <v>110.0</v>
      </c>
      <c r="B111" s="21">
        <v>0.0</v>
      </c>
      <c r="C111" s="2">
        <v>0.0</v>
      </c>
      <c r="D111" s="22">
        <v>43985.636087962965</v>
      </c>
      <c r="E111" s="3" t="s">
        <v>18</v>
      </c>
      <c r="F111" s="3" t="s">
        <v>279</v>
      </c>
      <c r="G111" s="3" t="s">
        <v>269</v>
      </c>
      <c r="H111" s="9">
        <v>43487.0</v>
      </c>
      <c r="I111" s="3" t="s">
        <v>280</v>
      </c>
      <c r="J111" s="3" t="s">
        <v>270</v>
      </c>
      <c r="K111" s="25" t="s">
        <v>281</v>
      </c>
      <c r="P111" s="19" t="s">
        <v>281</v>
      </c>
      <c r="Q111" s="3" t="b">
        <v>1</v>
      </c>
      <c r="R111" s="3" t="b">
        <v>0</v>
      </c>
    </row>
    <row r="112">
      <c r="A112" s="1">
        <v>111.0</v>
      </c>
      <c r="B112" s="21">
        <v>0.0</v>
      </c>
      <c r="C112" s="2">
        <v>0.0</v>
      </c>
      <c r="D112" s="22">
        <v>43985.636087962965</v>
      </c>
      <c r="E112" s="3" t="s">
        <v>18</v>
      </c>
      <c r="F112" s="3" t="s">
        <v>282</v>
      </c>
      <c r="G112" s="3" t="s">
        <v>269</v>
      </c>
      <c r="H112" s="9">
        <v>43487.0</v>
      </c>
      <c r="I112" s="3" t="s">
        <v>35</v>
      </c>
      <c r="J112" s="3" t="s">
        <v>270</v>
      </c>
      <c r="K112" s="25" t="s">
        <v>283</v>
      </c>
      <c r="P112" s="19" t="s">
        <v>283</v>
      </c>
      <c r="Q112" s="3" t="b">
        <v>1</v>
      </c>
      <c r="R112" s="3" t="b">
        <v>0</v>
      </c>
    </row>
    <row r="113">
      <c r="A113" s="1">
        <v>112.0</v>
      </c>
      <c r="B113" s="21">
        <v>0.0</v>
      </c>
      <c r="C113" s="2">
        <v>0.0</v>
      </c>
      <c r="D113" s="22">
        <v>43985.636087962965</v>
      </c>
      <c r="E113" s="3" t="s">
        <v>18</v>
      </c>
      <c r="F113" s="3" t="s">
        <v>284</v>
      </c>
      <c r="G113" s="3" t="s">
        <v>269</v>
      </c>
      <c r="H113" s="9">
        <v>43487.0</v>
      </c>
      <c r="I113" s="3" t="s">
        <v>35</v>
      </c>
      <c r="J113" s="3" t="s">
        <v>270</v>
      </c>
      <c r="K113" s="25" t="s">
        <v>285</v>
      </c>
      <c r="P113" s="19" t="s">
        <v>285</v>
      </c>
      <c r="Q113" s="3" t="b">
        <v>1</v>
      </c>
      <c r="R113" s="3" t="b">
        <v>0</v>
      </c>
    </row>
    <row r="114">
      <c r="A114" s="1">
        <v>113.0</v>
      </c>
      <c r="B114" s="21">
        <v>0.0</v>
      </c>
      <c r="C114" s="2">
        <v>0.0</v>
      </c>
      <c r="D114" s="22">
        <v>43985.636087962965</v>
      </c>
      <c r="E114" s="3" t="s">
        <v>18</v>
      </c>
      <c r="F114" s="3" t="s">
        <v>286</v>
      </c>
      <c r="G114" s="3" t="s">
        <v>269</v>
      </c>
      <c r="H114" s="9">
        <v>43487.0</v>
      </c>
      <c r="I114" s="3" t="s">
        <v>35</v>
      </c>
      <c r="J114" s="3" t="s">
        <v>270</v>
      </c>
      <c r="K114" s="25" t="s">
        <v>287</v>
      </c>
      <c r="P114" s="19" t="s">
        <v>287</v>
      </c>
      <c r="Q114" s="3" t="b">
        <v>1</v>
      </c>
      <c r="R114" s="3" t="b">
        <v>0</v>
      </c>
    </row>
    <row r="115">
      <c r="A115" s="1">
        <v>114.0</v>
      </c>
      <c r="B115" s="21">
        <v>0.0</v>
      </c>
      <c r="C115" s="2">
        <v>0.0</v>
      </c>
      <c r="D115" s="22">
        <v>43985.636087962965</v>
      </c>
      <c r="E115" s="3" t="s">
        <v>18</v>
      </c>
      <c r="F115" s="3" t="s">
        <v>288</v>
      </c>
      <c r="G115" s="3" t="s">
        <v>269</v>
      </c>
      <c r="H115" s="9">
        <v>43487.0</v>
      </c>
      <c r="I115" s="3" t="s">
        <v>35</v>
      </c>
      <c r="J115" s="3" t="s">
        <v>270</v>
      </c>
      <c r="K115" s="25" t="s">
        <v>289</v>
      </c>
      <c r="P115" s="19" t="s">
        <v>289</v>
      </c>
      <c r="Q115" s="3" t="b">
        <v>1</v>
      </c>
      <c r="R115" s="3" t="b">
        <v>0</v>
      </c>
    </row>
    <row r="116">
      <c r="A116" s="1">
        <v>115.0</v>
      </c>
      <c r="B116" s="21">
        <v>0.0</v>
      </c>
      <c r="C116" s="2">
        <v>0.0</v>
      </c>
      <c r="D116" s="22">
        <v>43985.636087962965</v>
      </c>
      <c r="E116" s="3" t="s">
        <v>18</v>
      </c>
      <c r="F116" s="3" t="s">
        <v>290</v>
      </c>
      <c r="G116" s="3" t="s">
        <v>50</v>
      </c>
      <c r="H116" s="9">
        <v>43488.0</v>
      </c>
      <c r="I116" s="3" t="s">
        <v>56</v>
      </c>
      <c r="J116" s="7" t="s">
        <v>114</v>
      </c>
      <c r="K116" s="25" t="s">
        <v>291</v>
      </c>
      <c r="P116" s="19" t="s">
        <v>291</v>
      </c>
      <c r="Q116" s="3" t="b">
        <v>1</v>
      </c>
      <c r="R116" s="3" t="b">
        <v>0</v>
      </c>
    </row>
    <row r="117">
      <c r="A117" s="1">
        <v>116.0</v>
      </c>
      <c r="B117" s="21">
        <v>0.0</v>
      </c>
      <c r="C117" s="2">
        <v>0.0</v>
      </c>
      <c r="D117" s="22">
        <v>43985.636087962965</v>
      </c>
      <c r="E117" s="3" t="s">
        <v>18</v>
      </c>
      <c r="F117" s="3" t="s">
        <v>292</v>
      </c>
      <c r="G117" s="3" t="s">
        <v>50</v>
      </c>
      <c r="H117" s="9">
        <v>43488.0</v>
      </c>
      <c r="I117" s="3" t="s">
        <v>56</v>
      </c>
      <c r="J117" s="7" t="s">
        <v>114</v>
      </c>
      <c r="K117" s="25" t="s">
        <v>293</v>
      </c>
      <c r="P117" s="19" t="s">
        <v>293</v>
      </c>
      <c r="Q117" s="3" t="b">
        <v>1</v>
      </c>
      <c r="R117" s="3" t="b">
        <v>0</v>
      </c>
    </row>
    <row r="118">
      <c r="A118" s="1">
        <v>117.0</v>
      </c>
      <c r="B118" s="21">
        <v>0.0</v>
      </c>
      <c r="C118" s="2">
        <v>0.0</v>
      </c>
      <c r="D118" s="22">
        <v>43985.636087962965</v>
      </c>
      <c r="E118" s="3" t="s">
        <v>18</v>
      </c>
      <c r="F118" s="3" t="s">
        <v>294</v>
      </c>
      <c r="G118" s="3" t="s">
        <v>50</v>
      </c>
      <c r="H118" s="9">
        <v>43488.0</v>
      </c>
      <c r="I118" s="3" t="s">
        <v>56</v>
      </c>
      <c r="J118" s="7" t="s">
        <v>114</v>
      </c>
      <c r="K118" s="25" t="s">
        <v>295</v>
      </c>
      <c r="P118" s="19" t="s">
        <v>295</v>
      </c>
      <c r="Q118" s="3" t="b">
        <v>1</v>
      </c>
      <c r="R118" s="3" t="b">
        <v>0</v>
      </c>
    </row>
    <row r="119">
      <c r="A119" s="1">
        <v>118.0</v>
      </c>
      <c r="B119" s="21">
        <v>0.0</v>
      </c>
      <c r="C119" s="2">
        <v>0.0</v>
      </c>
      <c r="D119" s="22">
        <v>43985.636087962965</v>
      </c>
      <c r="E119" s="3" t="s">
        <v>18</v>
      </c>
      <c r="F119" s="3" t="s">
        <v>296</v>
      </c>
      <c r="G119" s="3" t="s">
        <v>50</v>
      </c>
      <c r="H119" s="9">
        <v>43488.0</v>
      </c>
      <c r="I119" s="3" t="s">
        <v>56</v>
      </c>
      <c r="J119" s="7" t="s">
        <v>114</v>
      </c>
      <c r="K119" s="25" t="s">
        <v>297</v>
      </c>
      <c r="P119" s="19" t="s">
        <v>297</v>
      </c>
      <c r="Q119" s="3" t="b">
        <v>1</v>
      </c>
      <c r="R119" s="3" t="b">
        <v>0</v>
      </c>
    </row>
    <row r="120">
      <c r="A120" s="1">
        <v>119.0</v>
      </c>
      <c r="B120" s="21">
        <v>0.0</v>
      </c>
      <c r="C120" s="2">
        <v>0.0</v>
      </c>
      <c r="D120" s="22">
        <v>43985.636087962965</v>
      </c>
      <c r="E120" s="3" t="s">
        <v>18</v>
      </c>
      <c r="F120" s="3" t="s">
        <v>298</v>
      </c>
      <c r="G120" s="3" t="s">
        <v>50</v>
      </c>
      <c r="H120" s="9">
        <v>43488.0</v>
      </c>
      <c r="I120" s="3" t="s">
        <v>56</v>
      </c>
      <c r="J120" s="7" t="s">
        <v>114</v>
      </c>
      <c r="K120" s="25" t="s">
        <v>299</v>
      </c>
      <c r="P120" s="19" t="s">
        <v>299</v>
      </c>
      <c r="Q120" s="3" t="b">
        <v>1</v>
      </c>
      <c r="R120" s="3" t="b">
        <v>0</v>
      </c>
    </row>
    <row r="121">
      <c r="A121" s="1">
        <v>120.0</v>
      </c>
      <c r="B121" s="21">
        <v>0.0</v>
      </c>
      <c r="C121" s="2">
        <v>0.0</v>
      </c>
      <c r="D121" s="22">
        <v>43985.636087962965</v>
      </c>
      <c r="E121" s="3" t="s">
        <v>18</v>
      </c>
      <c r="F121" s="3" t="s">
        <v>300</v>
      </c>
      <c r="G121" s="3" t="s">
        <v>50</v>
      </c>
      <c r="H121" s="9">
        <v>43488.0</v>
      </c>
      <c r="I121" s="3" t="s">
        <v>56</v>
      </c>
      <c r="J121" s="7" t="s">
        <v>114</v>
      </c>
      <c r="K121" s="25" t="s">
        <v>301</v>
      </c>
      <c r="P121" s="19" t="s">
        <v>301</v>
      </c>
      <c r="Q121" s="3" t="b">
        <v>1</v>
      </c>
      <c r="R121" s="3" t="b">
        <v>0</v>
      </c>
    </row>
    <row r="122">
      <c r="A122" s="1">
        <v>121.0</v>
      </c>
      <c r="B122" s="21">
        <v>0.0</v>
      </c>
      <c r="C122" s="2">
        <v>0.0</v>
      </c>
      <c r="D122" s="22">
        <v>43985.636087962965</v>
      </c>
      <c r="E122" s="3" t="s">
        <v>18</v>
      </c>
      <c r="F122" s="3" t="s">
        <v>302</v>
      </c>
      <c r="G122" s="3" t="s">
        <v>50</v>
      </c>
      <c r="H122" s="9">
        <v>43488.0</v>
      </c>
      <c r="I122" s="3" t="s">
        <v>56</v>
      </c>
      <c r="J122" s="7" t="s">
        <v>114</v>
      </c>
      <c r="K122" s="25" t="s">
        <v>303</v>
      </c>
      <c r="P122" s="19" t="s">
        <v>303</v>
      </c>
      <c r="Q122" s="3" t="b">
        <v>1</v>
      </c>
      <c r="R122" s="3" t="b">
        <v>0</v>
      </c>
    </row>
    <row r="123">
      <c r="A123" s="1">
        <v>122.0</v>
      </c>
      <c r="B123" s="21">
        <v>0.0</v>
      </c>
      <c r="C123" s="2">
        <v>0.0</v>
      </c>
      <c r="D123" s="22">
        <v>43985.636087962965</v>
      </c>
      <c r="E123" s="3" t="s">
        <v>18</v>
      </c>
      <c r="F123" s="3" t="s">
        <v>304</v>
      </c>
      <c r="G123" s="3" t="s">
        <v>50</v>
      </c>
      <c r="H123" s="9">
        <v>43488.0</v>
      </c>
      <c r="I123" s="3" t="s">
        <v>56</v>
      </c>
      <c r="J123" s="7" t="s">
        <v>114</v>
      </c>
      <c r="K123" s="25" t="s">
        <v>305</v>
      </c>
      <c r="P123" s="19" t="s">
        <v>305</v>
      </c>
      <c r="Q123" s="3" t="b">
        <v>1</v>
      </c>
      <c r="R123" s="3" t="b">
        <v>0</v>
      </c>
    </row>
    <row r="124">
      <c r="A124" s="1">
        <v>123.0</v>
      </c>
      <c r="B124" s="21">
        <v>0.0</v>
      </c>
      <c r="C124" s="2">
        <v>0.0</v>
      </c>
      <c r="D124" s="22">
        <v>43985.636087962965</v>
      </c>
      <c r="E124" s="3" t="s">
        <v>18</v>
      </c>
      <c r="F124" s="3" t="s">
        <v>306</v>
      </c>
      <c r="G124" s="3" t="s">
        <v>50</v>
      </c>
      <c r="H124" s="9">
        <v>43488.0</v>
      </c>
      <c r="I124" s="3" t="s">
        <v>56</v>
      </c>
      <c r="J124" s="7" t="s">
        <v>114</v>
      </c>
      <c r="K124" s="25" t="s">
        <v>307</v>
      </c>
      <c r="P124" s="19" t="s">
        <v>307</v>
      </c>
      <c r="Q124" s="3" t="b">
        <v>1</v>
      </c>
      <c r="R124" s="3" t="b">
        <v>0</v>
      </c>
    </row>
    <row r="125">
      <c r="A125" s="1">
        <v>124.0</v>
      </c>
      <c r="B125" s="21">
        <v>0.0</v>
      </c>
      <c r="C125" s="2">
        <v>0.0</v>
      </c>
      <c r="D125" s="22">
        <v>43985.636087962965</v>
      </c>
      <c r="E125" s="3" t="s">
        <v>18</v>
      </c>
      <c r="F125" s="3" t="s">
        <v>308</v>
      </c>
      <c r="G125" s="3" t="s">
        <v>50</v>
      </c>
      <c r="H125" s="9">
        <v>43488.0</v>
      </c>
      <c r="I125" s="3" t="s">
        <v>56</v>
      </c>
      <c r="J125" s="7" t="s">
        <v>114</v>
      </c>
      <c r="K125" s="25" t="s">
        <v>309</v>
      </c>
      <c r="P125" s="19" t="s">
        <v>309</v>
      </c>
      <c r="Q125" s="3" t="b">
        <v>1</v>
      </c>
      <c r="R125" s="3" t="b">
        <v>0</v>
      </c>
    </row>
    <row r="126">
      <c r="A126" s="1">
        <v>125.0</v>
      </c>
      <c r="B126" s="21">
        <v>0.0</v>
      </c>
      <c r="C126" s="2">
        <v>0.0</v>
      </c>
      <c r="D126" s="22">
        <v>43985.636087962965</v>
      </c>
      <c r="E126" s="3" t="s">
        <v>18</v>
      </c>
      <c r="F126" s="3" t="s">
        <v>310</v>
      </c>
      <c r="G126" s="3" t="s">
        <v>50</v>
      </c>
      <c r="H126" s="9">
        <v>43488.0</v>
      </c>
      <c r="I126" s="3" t="s">
        <v>56</v>
      </c>
      <c r="J126" s="7" t="s">
        <v>114</v>
      </c>
      <c r="K126" s="25" t="s">
        <v>311</v>
      </c>
      <c r="P126" s="19" t="s">
        <v>311</v>
      </c>
      <c r="Q126" s="3" t="b">
        <v>1</v>
      </c>
      <c r="R126" s="3" t="b">
        <v>0</v>
      </c>
    </row>
    <row r="127">
      <c r="A127" s="1">
        <v>126.0</v>
      </c>
      <c r="B127" s="21">
        <v>0.0</v>
      </c>
      <c r="C127" s="2">
        <v>0.0</v>
      </c>
      <c r="D127" s="22">
        <v>43985.636087962965</v>
      </c>
      <c r="E127" s="3" t="s">
        <v>18</v>
      </c>
      <c r="F127" s="3" t="s">
        <v>312</v>
      </c>
      <c r="G127" s="3" t="s">
        <v>50</v>
      </c>
      <c r="H127" s="9">
        <v>43488.0</v>
      </c>
      <c r="I127" s="3" t="s">
        <v>56</v>
      </c>
      <c r="J127" s="7" t="s">
        <v>114</v>
      </c>
      <c r="K127" s="25" t="s">
        <v>313</v>
      </c>
      <c r="P127" s="19" t="s">
        <v>313</v>
      </c>
      <c r="Q127" s="3" t="b">
        <v>1</v>
      </c>
      <c r="R127" s="3" t="b">
        <v>0</v>
      </c>
    </row>
    <row r="128">
      <c r="A128" s="1">
        <v>127.0</v>
      </c>
      <c r="B128" s="21">
        <v>0.0</v>
      </c>
      <c r="C128" s="2">
        <v>0.0</v>
      </c>
      <c r="D128" s="22">
        <v>43985.636087962965</v>
      </c>
      <c r="E128" s="3" t="s">
        <v>18</v>
      </c>
      <c r="F128" s="3" t="s">
        <v>314</v>
      </c>
      <c r="G128" s="3" t="s">
        <v>50</v>
      </c>
      <c r="H128" s="9">
        <v>43488.0</v>
      </c>
      <c r="I128" s="3" t="s">
        <v>56</v>
      </c>
      <c r="J128" s="7" t="s">
        <v>114</v>
      </c>
      <c r="K128" s="25" t="s">
        <v>315</v>
      </c>
      <c r="P128" s="19" t="s">
        <v>315</v>
      </c>
      <c r="Q128" s="3" t="b">
        <v>1</v>
      </c>
      <c r="R128" s="3" t="b">
        <v>0</v>
      </c>
    </row>
    <row r="129">
      <c r="A129" s="1">
        <v>128.0</v>
      </c>
      <c r="B129" s="21">
        <v>0.0</v>
      </c>
      <c r="C129" s="2">
        <v>0.0</v>
      </c>
      <c r="D129" s="22">
        <v>43985.636087962965</v>
      </c>
      <c r="E129" s="3" t="s">
        <v>18</v>
      </c>
      <c r="F129" s="3" t="s">
        <v>316</v>
      </c>
      <c r="G129" s="3" t="s">
        <v>50</v>
      </c>
      <c r="H129" s="9">
        <v>43488.0</v>
      </c>
      <c r="I129" s="3" t="s">
        <v>56</v>
      </c>
      <c r="J129" s="7" t="s">
        <v>114</v>
      </c>
      <c r="K129" s="25" t="s">
        <v>317</v>
      </c>
      <c r="P129" s="19" t="s">
        <v>317</v>
      </c>
      <c r="Q129" s="3" t="b">
        <v>1</v>
      </c>
      <c r="R129" s="3" t="b">
        <v>0</v>
      </c>
    </row>
    <row r="130">
      <c r="A130" s="1">
        <v>129.0</v>
      </c>
      <c r="B130" s="21">
        <v>0.0</v>
      </c>
      <c r="C130" s="2">
        <v>0.0</v>
      </c>
      <c r="D130" s="22">
        <v>43985.636087962965</v>
      </c>
      <c r="E130" s="3" t="s">
        <v>18</v>
      </c>
      <c r="F130" s="3" t="s">
        <v>318</v>
      </c>
      <c r="G130" s="3" t="s">
        <v>50</v>
      </c>
      <c r="H130" s="9">
        <v>43488.0</v>
      </c>
      <c r="I130" s="3" t="s">
        <v>56</v>
      </c>
      <c r="J130" s="7" t="s">
        <v>114</v>
      </c>
      <c r="K130" s="25" t="s">
        <v>319</v>
      </c>
      <c r="P130" s="19" t="s">
        <v>319</v>
      </c>
      <c r="Q130" s="3" t="b">
        <v>1</v>
      </c>
      <c r="R130" s="3" t="b">
        <v>0</v>
      </c>
    </row>
    <row r="131">
      <c r="A131" s="1">
        <v>130.0</v>
      </c>
      <c r="B131" s="21">
        <v>0.0</v>
      </c>
      <c r="C131" s="2">
        <v>0.0</v>
      </c>
      <c r="D131" s="22">
        <v>43985.636087962965</v>
      </c>
      <c r="E131" s="3" t="s">
        <v>18</v>
      </c>
      <c r="F131" s="3" t="s">
        <v>320</v>
      </c>
      <c r="G131" s="3" t="s">
        <v>50</v>
      </c>
      <c r="H131" s="9">
        <v>43488.0</v>
      </c>
      <c r="I131" s="3" t="s">
        <v>56</v>
      </c>
      <c r="J131" s="7" t="s">
        <v>114</v>
      </c>
      <c r="K131" s="25" t="s">
        <v>321</v>
      </c>
      <c r="P131" s="19" t="s">
        <v>321</v>
      </c>
      <c r="Q131" s="3" t="b">
        <v>1</v>
      </c>
      <c r="R131" s="3" t="b">
        <v>0</v>
      </c>
    </row>
    <row r="132">
      <c r="A132" s="1">
        <v>131.0</v>
      </c>
      <c r="B132" s="21">
        <v>0.0</v>
      </c>
      <c r="C132" s="2">
        <v>0.0</v>
      </c>
      <c r="D132" s="22">
        <v>43985.636087962965</v>
      </c>
      <c r="E132" s="3" t="s">
        <v>18</v>
      </c>
      <c r="F132" s="3" t="s">
        <v>322</v>
      </c>
      <c r="G132" s="3" t="s">
        <v>50</v>
      </c>
      <c r="H132" s="9">
        <v>43488.0</v>
      </c>
      <c r="I132" s="3" t="s">
        <v>56</v>
      </c>
      <c r="J132" s="7" t="s">
        <v>114</v>
      </c>
      <c r="K132" s="25" t="s">
        <v>323</v>
      </c>
      <c r="P132" s="19" t="s">
        <v>323</v>
      </c>
      <c r="Q132" s="3" t="b">
        <v>1</v>
      </c>
      <c r="R132" s="3" t="b">
        <v>0</v>
      </c>
    </row>
    <row r="133">
      <c r="A133" s="1">
        <v>132.0</v>
      </c>
      <c r="B133" s="21">
        <v>0.0</v>
      </c>
      <c r="C133" s="2">
        <v>0.0</v>
      </c>
      <c r="D133" s="22">
        <v>43985.636087962965</v>
      </c>
      <c r="E133" s="3" t="s">
        <v>18</v>
      </c>
      <c r="F133" s="3" t="s">
        <v>324</v>
      </c>
      <c r="G133" s="3" t="s">
        <v>50</v>
      </c>
      <c r="H133" s="9">
        <v>43488.0</v>
      </c>
      <c r="I133" s="3" t="s">
        <v>56</v>
      </c>
      <c r="J133" s="7" t="s">
        <v>114</v>
      </c>
      <c r="K133" s="25" t="s">
        <v>325</v>
      </c>
      <c r="P133" s="19" t="s">
        <v>325</v>
      </c>
      <c r="Q133" s="3" t="b">
        <v>1</v>
      </c>
      <c r="R133" s="3" t="b">
        <v>0</v>
      </c>
    </row>
    <row r="134">
      <c r="A134" s="1">
        <v>133.0</v>
      </c>
      <c r="B134" s="21">
        <v>0.0</v>
      </c>
      <c r="C134" s="2">
        <v>0.0</v>
      </c>
      <c r="D134" s="22">
        <v>43985.636087962965</v>
      </c>
      <c r="E134" s="3" t="s">
        <v>18</v>
      </c>
      <c r="F134" s="3" t="s">
        <v>326</v>
      </c>
      <c r="G134" s="3" t="s">
        <v>50</v>
      </c>
      <c r="H134" s="9">
        <v>43488.0</v>
      </c>
      <c r="I134" s="3" t="s">
        <v>56</v>
      </c>
      <c r="J134" s="7" t="s">
        <v>114</v>
      </c>
      <c r="K134" s="25" t="s">
        <v>327</v>
      </c>
      <c r="P134" s="19" t="s">
        <v>327</v>
      </c>
      <c r="Q134" s="3" t="b">
        <v>1</v>
      </c>
      <c r="R134" s="3" t="b">
        <v>0</v>
      </c>
    </row>
    <row r="135">
      <c r="A135" s="1">
        <v>134.0</v>
      </c>
      <c r="B135" s="21">
        <v>0.0</v>
      </c>
      <c r="C135" s="2">
        <v>0.0</v>
      </c>
      <c r="D135" s="22">
        <v>43985.636087962965</v>
      </c>
      <c r="E135" s="3" t="s">
        <v>18</v>
      </c>
      <c r="F135" s="3" t="s">
        <v>328</v>
      </c>
      <c r="G135" s="3" t="s">
        <v>50</v>
      </c>
      <c r="H135" s="9">
        <v>43488.0</v>
      </c>
      <c r="I135" s="3" t="s">
        <v>56</v>
      </c>
      <c r="J135" s="7" t="s">
        <v>114</v>
      </c>
      <c r="K135" s="25" t="s">
        <v>329</v>
      </c>
      <c r="P135" s="19" t="s">
        <v>329</v>
      </c>
      <c r="Q135" s="3" t="b">
        <v>1</v>
      </c>
      <c r="R135" s="3" t="b">
        <v>0</v>
      </c>
    </row>
    <row r="136">
      <c r="A136" s="1">
        <v>135.0</v>
      </c>
      <c r="B136" s="21">
        <v>0.0</v>
      </c>
      <c r="C136" s="2">
        <v>0.0</v>
      </c>
      <c r="D136" s="22">
        <v>43985.636087962965</v>
      </c>
      <c r="E136" s="3" t="s">
        <v>18</v>
      </c>
      <c r="F136" s="3" t="s">
        <v>330</v>
      </c>
      <c r="G136" s="3" t="s">
        <v>50</v>
      </c>
      <c r="H136" s="9">
        <v>43488.0</v>
      </c>
      <c r="I136" s="3" t="s">
        <v>56</v>
      </c>
      <c r="J136" s="7" t="s">
        <v>114</v>
      </c>
      <c r="K136" s="25" t="s">
        <v>331</v>
      </c>
      <c r="P136" s="19" t="s">
        <v>331</v>
      </c>
      <c r="Q136" s="3" t="b">
        <v>1</v>
      </c>
      <c r="R136" s="3" t="b">
        <v>0</v>
      </c>
    </row>
    <row r="137">
      <c r="A137" s="1">
        <v>136.0</v>
      </c>
      <c r="B137" s="21">
        <v>0.0</v>
      </c>
      <c r="C137" s="2">
        <v>0.0</v>
      </c>
      <c r="D137" s="22">
        <v>43985.636087962965</v>
      </c>
      <c r="E137" s="3" t="s">
        <v>18</v>
      </c>
      <c r="F137" s="3" t="s">
        <v>332</v>
      </c>
      <c r="G137" s="3" t="s">
        <v>50</v>
      </c>
      <c r="H137" s="9">
        <v>43488.0</v>
      </c>
      <c r="I137" s="3" t="s">
        <v>56</v>
      </c>
      <c r="J137" s="7" t="s">
        <v>114</v>
      </c>
      <c r="K137" s="25" t="s">
        <v>333</v>
      </c>
      <c r="P137" s="19" t="s">
        <v>333</v>
      </c>
      <c r="Q137" s="3" t="b">
        <v>1</v>
      </c>
      <c r="R137" s="3" t="b">
        <v>0</v>
      </c>
    </row>
    <row r="138">
      <c r="A138" s="1">
        <v>137.0</v>
      </c>
      <c r="B138" s="21">
        <v>0.0</v>
      </c>
      <c r="C138" s="2">
        <v>0.0</v>
      </c>
      <c r="D138" s="22">
        <v>43985.636087962965</v>
      </c>
      <c r="E138" s="3" t="s">
        <v>18</v>
      </c>
      <c r="F138" s="3" t="s">
        <v>334</v>
      </c>
      <c r="G138" s="3" t="s">
        <v>50</v>
      </c>
      <c r="H138" s="9">
        <v>43488.0</v>
      </c>
      <c r="I138" s="3" t="s">
        <v>56</v>
      </c>
      <c r="J138" s="7" t="s">
        <v>114</v>
      </c>
      <c r="K138" s="25" t="s">
        <v>335</v>
      </c>
      <c r="P138" s="19" t="s">
        <v>335</v>
      </c>
      <c r="Q138" s="3" t="b">
        <v>1</v>
      </c>
      <c r="R138" s="3" t="b">
        <v>0</v>
      </c>
    </row>
    <row r="139">
      <c r="A139" s="1">
        <v>138.0</v>
      </c>
      <c r="B139" s="21">
        <v>0.0</v>
      </c>
      <c r="C139" s="2">
        <v>0.0</v>
      </c>
      <c r="D139" s="22">
        <v>43985.636087962965</v>
      </c>
      <c r="E139" s="3" t="s">
        <v>18</v>
      </c>
      <c r="F139" s="3" t="s">
        <v>336</v>
      </c>
      <c r="G139" s="3" t="s">
        <v>337</v>
      </c>
      <c r="H139" s="9">
        <v>43488.0</v>
      </c>
      <c r="I139" s="3" t="s">
        <v>35</v>
      </c>
      <c r="J139" s="7" t="s">
        <v>22</v>
      </c>
      <c r="K139" s="25" t="s">
        <v>338</v>
      </c>
      <c r="P139" s="19" t="s">
        <v>338</v>
      </c>
      <c r="Q139" s="3" t="b">
        <v>1</v>
      </c>
      <c r="R139" s="3" t="b">
        <v>0</v>
      </c>
    </row>
    <row r="140">
      <c r="A140" s="1">
        <v>139.0</v>
      </c>
      <c r="B140" s="21">
        <v>0.0</v>
      </c>
      <c r="C140" s="2">
        <v>0.0</v>
      </c>
      <c r="D140" s="22">
        <v>43985.636087962965</v>
      </c>
      <c r="E140" s="3" t="s">
        <v>18</v>
      </c>
      <c r="F140" s="3" t="s">
        <v>344</v>
      </c>
      <c r="G140" s="3" t="s">
        <v>193</v>
      </c>
      <c r="H140" s="9">
        <v>43493.0</v>
      </c>
      <c r="I140" s="3" t="s">
        <v>170</v>
      </c>
      <c r="J140" s="7" t="s">
        <v>31</v>
      </c>
      <c r="K140" s="25" t="s">
        <v>345</v>
      </c>
      <c r="P140" s="19" t="s">
        <v>345</v>
      </c>
      <c r="Q140" s="3" t="b">
        <v>1</v>
      </c>
      <c r="R140" s="3" t="b">
        <v>0</v>
      </c>
    </row>
    <row r="141">
      <c r="A141" s="1">
        <v>140.0</v>
      </c>
      <c r="B141" s="21">
        <v>0.0</v>
      </c>
      <c r="C141" s="2">
        <v>0.0</v>
      </c>
      <c r="D141" s="22">
        <v>43985.636087962965</v>
      </c>
      <c r="E141" s="3" t="s">
        <v>18</v>
      </c>
      <c r="F141" s="3" t="s">
        <v>346</v>
      </c>
      <c r="G141" s="3" t="s">
        <v>193</v>
      </c>
      <c r="H141" s="9">
        <v>43493.0</v>
      </c>
      <c r="I141" s="3" t="s">
        <v>170</v>
      </c>
      <c r="J141" s="7" t="s">
        <v>31</v>
      </c>
      <c r="K141" s="25" t="s">
        <v>347</v>
      </c>
      <c r="P141" s="19" t="s">
        <v>347</v>
      </c>
      <c r="Q141" s="3" t="b">
        <v>1</v>
      </c>
      <c r="R141" s="3" t="b">
        <v>0</v>
      </c>
    </row>
    <row r="142">
      <c r="A142" s="1">
        <v>141.0</v>
      </c>
      <c r="B142" s="21">
        <v>0.0</v>
      </c>
      <c r="C142" s="2">
        <v>0.0</v>
      </c>
      <c r="D142" s="22">
        <v>43985.636087962965</v>
      </c>
      <c r="E142" s="3" t="s">
        <v>18</v>
      </c>
      <c r="F142" s="3" t="s">
        <v>348</v>
      </c>
      <c r="G142" s="3" t="s">
        <v>193</v>
      </c>
      <c r="H142" s="9">
        <v>43493.0</v>
      </c>
      <c r="I142" s="3" t="s">
        <v>170</v>
      </c>
      <c r="J142" s="7" t="s">
        <v>31</v>
      </c>
      <c r="K142" s="25" t="s">
        <v>349</v>
      </c>
      <c r="P142" s="19" t="s">
        <v>349</v>
      </c>
      <c r="Q142" s="3" t="b">
        <v>1</v>
      </c>
      <c r="R142" s="3" t="b">
        <v>0</v>
      </c>
    </row>
    <row r="143">
      <c r="A143" s="1">
        <v>142.0</v>
      </c>
      <c r="B143" s="21">
        <v>0.0</v>
      </c>
      <c r="C143" s="2">
        <v>0.0</v>
      </c>
      <c r="D143" s="22">
        <v>43985.636087962965</v>
      </c>
      <c r="E143" s="3" t="s">
        <v>18</v>
      </c>
      <c r="F143" s="3" t="s">
        <v>339</v>
      </c>
      <c r="G143" s="3" t="s">
        <v>29</v>
      </c>
      <c r="H143" s="9">
        <v>43490.0</v>
      </c>
      <c r="I143" s="3" t="s">
        <v>30</v>
      </c>
      <c r="J143" s="7" t="s">
        <v>114</v>
      </c>
      <c r="K143" s="25" t="s">
        <v>340</v>
      </c>
      <c r="P143" s="19" t="s">
        <v>340</v>
      </c>
      <c r="Q143" s="3" t="b">
        <v>1</v>
      </c>
      <c r="R143" s="3" t="b">
        <v>0</v>
      </c>
    </row>
    <row r="144">
      <c r="A144" s="1">
        <v>143.0</v>
      </c>
      <c r="B144" s="21">
        <v>0.0</v>
      </c>
      <c r="C144" s="2">
        <v>0.0</v>
      </c>
      <c r="D144" s="22">
        <v>43985.636087962965</v>
      </c>
      <c r="E144" s="3" t="s">
        <v>18</v>
      </c>
      <c r="F144" s="3" t="s">
        <v>424</v>
      </c>
      <c r="G144" s="3" t="s">
        <v>29</v>
      </c>
      <c r="H144" s="9">
        <v>43495.0</v>
      </c>
      <c r="I144" s="3" t="s">
        <v>30</v>
      </c>
      <c r="J144" s="7" t="s">
        <v>91</v>
      </c>
      <c r="K144" s="25" t="s">
        <v>425</v>
      </c>
      <c r="P144" s="19" t="s">
        <v>425</v>
      </c>
      <c r="Q144" s="3" t="b">
        <v>1</v>
      </c>
      <c r="R144" s="3" t="b">
        <v>0</v>
      </c>
    </row>
    <row r="145">
      <c r="A145" s="1">
        <v>144.0</v>
      </c>
      <c r="B145" s="21">
        <v>0.0</v>
      </c>
      <c r="C145" s="2">
        <v>0.0</v>
      </c>
      <c r="D145" s="22">
        <v>43985.636087962965</v>
      </c>
      <c r="E145" s="3" t="s">
        <v>18</v>
      </c>
      <c r="F145" s="3" t="s">
        <v>426</v>
      </c>
      <c r="G145" s="3" t="s">
        <v>29</v>
      </c>
      <c r="H145" s="9">
        <v>43495.0</v>
      </c>
      <c r="I145" s="3" t="s">
        <v>30</v>
      </c>
      <c r="J145" s="7" t="s">
        <v>114</v>
      </c>
      <c r="K145" s="25" t="s">
        <v>427</v>
      </c>
      <c r="P145" s="19" t="s">
        <v>427</v>
      </c>
      <c r="Q145" s="3" t="b">
        <v>1</v>
      </c>
      <c r="R145" s="3" t="b">
        <v>0</v>
      </c>
    </row>
    <row r="146">
      <c r="A146" s="1">
        <v>145.0</v>
      </c>
      <c r="B146" s="21">
        <v>0.0</v>
      </c>
      <c r="C146" s="2">
        <v>0.0</v>
      </c>
      <c r="D146" s="22">
        <v>43985.636087962965</v>
      </c>
      <c r="E146" s="3" t="s">
        <v>18</v>
      </c>
      <c r="F146" s="3" t="s">
        <v>428</v>
      </c>
      <c r="G146" s="3" t="s">
        <v>29</v>
      </c>
      <c r="H146" s="9">
        <v>43495.0</v>
      </c>
      <c r="I146" s="3" t="s">
        <v>30</v>
      </c>
      <c r="J146" s="7" t="s">
        <v>114</v>
      </c>
      <c r="K146" s="25" t="s">
        <v>429</v>
      </c>
      <c r="P146" s="19" t="s">
        <v>429</v>
      </c>
      <c r="Q146" s="3" t="b">
        <v>1</v>
      </c>
      <c r="R146" s="3" t="b">
        <v>0</v>
      </c>
    </row>
    <row r="147">
      <c r="A147" s="1">
        <v>146.0</v>
      </c>
      <c r="B147" s="21">
        <v>0.0</v>
      </c>
      <c r="C147" s="2">
        <v>0.0</v>
      </c>
      <c r="D147" s="22">
        <v>43985.636087962965</v>
      </c>
      <c r="E147" s="3" t="s">
        <v>18</v>
      </c>
      <c r="F147" s="3" t="s">
        <v>430</v>
      </c>
      <c r="G147" s="3" t="s">
        <v>29</v>
      </c>
      <c r="H147" s="9">
        <v>43495.0</v>
      </c>
      <c r="I147" s="3" t="s">
        <v>30</v>
      </c>
      <c r="J147" s="7" t="s">
        <v>114</v>
      </c>
      <c r="K147" s="25" t="s">
        <v>431</v>
      </c>
      <c r="P147" s="19" t="s">
        <v>431</v>
      </c>
      <c r="Q147" s="3" t="b">
        <v>1</v>
      </c>
      <c r="R147" s="3" t="b">
        <v>0</v>
      </c>
    </row>
    <row r="148">
      <c r="A148" s="1">
        <v>147.0</v>
      </c>
      <c r="B148" s="21">
        <v>0.0</v>
      </c>
      <c r="C148" s="2">
        <v>0.0</v>
      </c>
      <c r="D148" s="22">
        <v>43985.636087962965</v>
      </c>
      <c r="E148" s="3" t="s">
        <v>18</v>
      </c>
      <c r="F148" s="3" t="s">
        <v>432</v>
      </c>
      <c r="G148" s="3" t="s">
        <v>29</v>
      </c>
      <c r="H148" s="9">
        <v>43495.0</v>
      </c>
      <c r="I148" s="3" t="s">
        <v>30</v>
      </c>
      <c r="J148" s="7" t="s">
        <v>114</v>
      </c>
      <c r="K148" s="25" t="s">
        <v>433</v>
      </c>
      <c r="P148" s="19" t="s">
        <v>433</v>
      </c>
      <c r="Q148" s="3" t="b">
        <v>1</v>
      </c>
      <c r="R148" s="3" t="b">
        <v>0</v>
      </c>
    </row>
    <row r="149">
      <c r="A149" s="1">
        <v>148.0</v>
      </c>
      <c r="B149" s="21">
        <v>0.0</v>
      </c>
      <c r="C149" s="2">
        <v>0.0</v>
      </c>
      <c r="D149" s="22">
        <v>43985.636087962965</v>
      </c>
      <c r="E149" s="3" t="s">
        <v>18</v>
      </c>
      <c r="F149" s="3" t="s">
        <v>434</v>
      </c>
      <c r="G149" s="3" t="s">
        <v>29</v>
      </c>
      <c r="H149" s="9">
        <v>43495.0</v>
      </c>
      <c r="I149" s="3" t="s">
        <v>30</v>
      </c>
      <c r="J149" s="7" t="s">
        <v>91</v>
      </c>
      <c r="K149" s="25" t="s">
        <v>435</v>
      </c>
      <c r="P149" s="19" t="s">
        <v>435</v>
      </c>
      <c r="Q149" s="3" t="b">
        <v>1</v>
      </c>
      <c r="R149" s="3" t="b">
        <v>0</v>
      </c>
    </row>
    <row r="150">
      <c r="A150" s="1">
        <v>149.0</v>
      </c>
      <c r="B150" s="21">
        <v>0.0</v>
      </c>
      <c r="C150" s="2">
        <v>0.0</v>
      </c>
      <c r="D150" s="22">
        <v>43985.636087962965</v>
      </c>
      <c r="E150" s="3" t="s">
        <v>18</v>
      </c>
      <c r="F150" s="3" t="s">
        <v>436</v>
      </c>
      <c r="G150" s="3" t="s">
        <v>29</v>
      </c>
      <c r="H150" s="9">
        <v>43495.0</v>
      </c>
      <c r="I150" s="3" t="s">
        <v>30</v>
      </c>
      <c r="J150" s="7" t="s">
        <v>114</v>
      </c>
      <c r="K150" s="25" t="s">
        <v>437</v>
      </c>
      <c r="P150" s="19" t="s">
        <v>437</v>
      </c>
      <c r="Q150" s="3" t="b">
        <v>1</v>
      </c>
      <c r="R150" s="3" t="b">
        <v>0</v>
      </c>
    </row>
    <row r="151">
      <c r="A151" s="1">
        <v>150.0</v>
      </c>
      <c r="B151" s="21">
        <v>0.0</v>
      </c>
      <c r="C151" s="2">
        <v>0.0</v>
      </c>
      <c r="D151" s="22">
        <v>43985.636087962965</v>
      </c>
      <c r="E151" s="3" t="s">
        <v>18</v>
      </c>
      <c r="F151" s="3" t="s">
        <v>350</v>
      </c>
      <c r="G151" s="3" t="s">
        <v>193</v>
      </c>
      <c r="H151" s="9">
        <v>43493.0</v>
      </c>
      <c r="I151" s="3" t="s">
        <v>170</v>
      </c>
      <c r="J151" s="7" t="s">
        <v>31</v>
      </c>
      <c r="K151" s="25" t="s">
        <v>351</v>
      </c>
      <c r="P151" s="19" t="s">
        <v>351</v>
      </c>
      <c r="Q151" s="3" t="b">
        <v>1</v>
      </c>
      <c r="R151" s="3" t="b">
        <v>0</v>
      </c>
    </row>
    <row r="152">
      <c r="A152" s="1">
        <v>151.0</v>
      </c>
      <c r="B152" s="21">
        <v>0.0</v>
      </c>
      <c r="C152" s="2">
        <v>0.0</v>
      </c>
      <c r="D152" s="22">
        <v>43985.636087962965</v>
      </c>
      <c r="E152" s="3" t="s">
        <v>18</v>
      </c>
      <c r="F152" s="3" t="s">
        <v>352</v>
      </c>
      <c r="G152" s="3" t="s">
        <v>193</v>
      </c>
      <c r="H152" s="9">
        <v>43493.0</v>
      </c>
      <c r="I152" s="3" t="s">
        <v>170</v>
      </c>
      <c r="J152" s="7" t="s">
        <v>31</v>
      </c>
      <c r="K152" s="25" t="s">
        <v>353</v>
      </c>
      <c r="P152" s="19" t="s">
        <v>353</v>
      </c>
      <c r="Q152" s="3" t="b">
        <v>1</v>
      </c>
      <c r="R152" s="3" t="b">
        <v>0</v>
      </c>
    </row>
    <row r="153">
      <c r="A153" s="1">
        <v>152.0</v>
      </c>
      <c r="B153" s="21">
        <v>0.0</v>
      </c>
      <c r="C153" s="2">
        <v>0.0</v>
      </c>
      <c r="D153" s="22">
        <v>43985.636087962965</v>
      </c>
      <c r="E153" s="3" t="s">
        <v>18</v>
      </c>
      <c r="F153" s="3" t="s">
        <v>354</v>
      </c>
      <c r="G153" s="3" t="s">
        <v>193</v>
      </c>
      <c r="H153" s="9">
        <v>43493.0</v>
      </c>
      <c r="I153" s="3" t="s">
        <v>170</v>
      </c>
      <c r="J153" s="7" t="s">
        <v>31</v>
      </c>
      <c r="K153" s="25" t="s">
        <v>355</v>
      </c>
      <c r="P153" s="19" t="s">
        <v>355</v>
      </c>
      <c r="Q153" s="3" t="b">
        <v>1</v>
      </c>
      <c r="R153" s="3" t="b">
        <v>0</v>
      </c>
    </row>
    <row r="154">
      <c r="A154" s="1">
        <v>153.0</v>
      </c>
      <c r="B154" s="21">
        <v>0.0</v>
      </c>
      <c r="C154" s="2">
        <v>0.0</v>
      </c>
      <c r="D154" s="22">
        <v>43985.636087962965</v>
      </c>
      <c r="E154" s="3" t="s">
        <v>18</v>
      </c>
      <c r="F154" s="3" t="s">
        <v>356</v>
      </c>
      <c r="G154" s="3" t="s">
        <v>193</v>
      </c>
      <c r="H154" s="9">
        <v>43493.0</v>
      </c>
      <c r="I154" s="3" t="s">
        <v>170</v>
      </c>
      <c r="J154" s="7" t="s">
        <v>31</v>
      </c>
      <c r="K154" s="25" t="s">
        <v>357</v>
      </c>
      <c r="P154" s="19" t="s">
        <v>357</v>
      </c>
      <c r="Q154" s="3" t="b">
        <v>1</v>
      </c>
      <c r="R154" s="3" t="b">
        <v>0</v>
      </c>
    </row>
    <row r="155">
      <c r="A155" s="1">
        <v>154.0</v>
      </c>
      <c r="B155" s="21">
        <v>0.0</v>
      </c>
      <c r="C155" s="2">
        <v>0.0</v>
      </c>
      <c r="D155" s="22">
        <v>43985.636087962965</v>
      </c>
      <c r="E155" s="3" t="s">
        <v>18</v>
      </c>
      <c r="F155" s="3" t="s">
        <v>358</v>
      </c>
      <c r="G155" s="3" t="s">
        <v>193</v>
      </c>
      <c r="H155" s="9">
        <v>43493.0</v>
      </c>
      <c r="I155" s="3" t="s">
        <v>170</v>
      </c>
      <c r="J155" s="7" t="s">
        <v>31</v>
      </c>
      <c r="K155" s="25" t="s">
        <v>359</v>
      </c>
      <c r="P155" s="19" t="s">
        <v>359</v>
      </c>
      <c r="Q155" s="3" t="b">
        <v>1</v>
      </c>
      <c r="R155" s="3" t="b">
        <v>0</v>
      </c>
    </row>
    <row r="156">
      <c r="A156" s="1">
        <v>155.0</v>
      </c>
      <c r="B156" s="21">
        <v>0.0</v>
      </c>
      <c r="C156" s="2">
        <v>0.0</v>
      </c>
      <c r="D156" s="22">
        <v>43985.636087962965</v>
      </c>
      <c r="E156" s="3" t="s">
        <v>18</v>
      </c>
      <c r="F156" s="3" t="s">
        <v>360</v>
      </c>
      <c r="G156" s="3" t="s">
        <v>193</v>
      </c>
      <c r="H156" s="9">
        <v>43493.0</v>
      </c>
      <c r="I156" s="3" t="s">
        <v>170</v>
      </c>
      <c r="J156" s="7" t="s">
        <v>31</v>
      </c>
      <c r="K156" s="25" t="s">
        <v>361</v>
      </c>
      <c r="P156" s="19" t="s">
        <v>361</v>
      </c>
      <c r="Q156" s="3" t="b">
        <v>1</v>
      </c>
      <c r="R156" s="3" t="b">
        <v>0</v>
      </c>
    </row>
    <row r="157">
      <c r="A157" s="1">
        <v>156.0</v>
      </c>
      <c r="B157" s="21">
        <v>0.0</v>
      </c>
      <c r="C157" s="2">
        <v>0.0</v>
      </c>
      <c r="D157" s="22">
        <v>43985.636087962965</v>
      </c>
      <c r="E157" s="3" t="s">
        <v>18</v>
      </c>
      <c r="F157" s="3" t="s">
        <v>362</v>
      </c>
      <c r="G157" s="3" t="s">
        <v>193</v>
      </c>
      <c r="H157" s="9">
        <v>43493.0</v>
      </c>
      <c r="I157" s="3" t="s">
        <v>170</v>
      </c>
      <c r="J157" s="7" t="s">
        <v>31</v>
      </c>
      <c r="K157" s="25" t="s">
        <v>363</v>
      </c>
      <c r="P157" s="19" t="s">
        <v>363</v>
      </c>
      <c r="Q157" s="3" t="b">
        <v>1</v>
      </c>
      <c r="R157" s="3" t="b">
        <v>0</v>
      </c>
    </row>
    <row r="158">
      <c r="A158" s="1">
        <v>157.0</v>
      </c>
      <c r="B158" s="21">
        <v>0.0</v>
      </c>
      <c r="C158" s="2">
        <v>0.0</v>
      </c>
      <c r="D158" s="22">
        <v>43985.636087962965</v>
      </c>
      <c r="E158" s="3" t="s">
        <v>18</v>
      </c>
      <c r="F158" s="3" t="s">
        <v>364</v>
      </c>
      <c r="G158" s="3" t="s">
        <v>193</v>
      </c>
      <c r="H158" s="9">
        <v>43493.0</v>
      </c>
      <c r="I158" s="3" t="s">
        <v>170</v>
      </c>
      <c r="J158" s="7" t="s">
        <v>31</v>
      </c>
      <c r="K158" s="25" t="s">
        <v>365</v>
      </c>
      <c r="P158" s="19" t="s">
        <v>365</v>
      </c>
      <c r="Q158" s="3" t="b">
        <v>1</v>
      </c>
      <c r="R158" s="3" t="b">
        <v>0</v>
      </c>
    </row>
    <row r="159">
      <c r="A159" s="1">
        <v>158.0</v>
      </c>
      <c r="B159" s="21">
        <v>0.0</v>
      </c>
      <c r="C159" s="2">
        <v>0.0</v>
      </c>
      <c r="D159" s="22">
        <v>43985.636087962965</v>
      </c>
      <c r="E159" s="3" t="s">
        <v>18</v>
      </c>
      <c r="F159" s="3" t="s">
        <v>366</v>
      </c>
      <c r="G159" s="3" t="s">
        <v>193</v>
      </c>
      <c r="H159" s="9">
        <v>43493.0</v>
      </c>
      <c r="I159" s="3" t="s">
        <v>170</v>
      </c>
      <c r="J159" s="7" t="s">
        <v>31</v>
      </c>
      <c r="K159" s="25" t="s">
        <v>367</v>
      </c>
      <c r="P159" s="19" t="s">
        <v>367</v>
      </c>
      <c r="Q159" s="3" t="b">
        <v>1</v>
      </c>
      <c r="R159" s="3" t="b">
        <v>0</v>
      </c>
    </row>
    <row r="160">
      <c r="A160" s="1">
        <v>159.0</v>
      </c>
      <c r="B160" s="21">
        <v>0.0</v>
      </c>
      <c r="C160" s="2">
        <v>0.0</v>
      </c>
      <c r="D160" s="22">
        <v>43985.636087962965</v>
      </c>
      <c r="E160" s="3" t="s">
        <v>18</v>
      </c>
      <c r="F160" s="3" t="s">
        <v>368</v>
      </c>
      <c r="G160" s="3" t="s">
        <v>193</v>
      </c>
      <c r="H160" s="9">
        <v>43493.0</v>
      </c>
      <c r="I160" s="3" t="s">
        <v>170</v>
      </c>
      <c r="J160" s="7" t="s">
        <v>31</v>
      </c>
      <c r="K160" s="25" t="s">
        <v>369</v>
      </c>
      <c r="P160" s="19" t="s">
        <v>369</v>
      </c>
      <c r="Q160" s="3" t="b">
        <v>1</v>
      </c>
      <c r="R160" s="3" t="b">
        <v>0</v>
      </c>
    </row>
    <row r="161">
      <c r="A161" s="1">
        <v>160.0</v>
      </c>
      <c r="B161" s="21">
        <v>0.0</v>
      </c>
      <c r="C161" s="2">
        <v>0.0</v>
      </c>
      <c r="D161" s="22">
        <v>43985.636087962965</v>
      </c>
      <c r="E161" s="3" t="s">
        <v>18</v>
      </c>
      <c r="F161" s="3" t="s">
        <v>370</v>
      </c>
      <c r="G161" s="3" t="s">
        <v>193</v>
      </c>
      <c r="H161" s="9">
        <v>43493.0</v>
      </c>
      <c r="I161" s="3" t="s">
        <v>170</v>
      </c>
      <c r="J161" s="7" t="s">
        <v>31</v>
      </c>
      <c r="K161" s="25" t="s">
        <v>371</v>
      </c>
      <c r="P161" s="19" t="s">
        <v>371</v>
      </c>
      <c r="Q161" s="3" t="b">
        <v>1</v>
      </c>
      <c r="R161" s="3" t="b">
        <v>0</v>
      </c>
    </row>
    <row r="162">
      <c r="A162" s="1">
        <v>161.0</v>
      </c>
      <c r="B162" s="21">
        <v>0.0</v>
      </c>
      <c r="C162" s="2">
        <v>0.0</v>
      </c>
      <c r="D162" s="22">
        <v>43985.636087962965</v>
      </c>
      <c r="E162" s="3" t="s">
        <v>18</v>
      </c>
      <c r="F162" s="3" t="s">
        <v>372</v>
      </c>
      <c r="G162" s="3" t="s">
        <v>193</v>
      </c>
      <c r="H162" s="9">
        <v>43493.0</v>
      </c>
      <c r="I162" s="3" t="s">
        <v>170</v>
      </c>
      <c r="J162" s="7" t="s">
        <v>31</v>
      </c>
      <c r="K162" s="25" t="s">
        <v>373</v>
      </c>
      <c r="P162" s="19" t="s">
        <v>373</v>
      </c>
      <c r="Q162" s="3" t="b">
        <v>1</v>
      </c>
      <c r="R162" s="3" t="b">
        <v>0</v>
      </c>
    </row>
    <row r="163">
      <c r="A163" s="1">
        <v>162.0</v>
      </c>
      <c r="B163" s="21">
        <v>0.0</v>
      </c>
      <c r="C163" s="2">
        <v>0.0</v>
      </c>
      <c r="D163" s="22">
        <v>43985.636087962965</v>
      </c>
      <c r="E163" s="3" t="s">
        <v>18</v>
      </c>
      <c r="F163" s="3" t="s">
        <v>438</v>
      </c>
      <c r="G163" s="3" t="s">
        <v>29</v>
      </c>
      <c r="H163" s="9">
        <v>43507.0</v>
      </c>
      <c r="I163" s="3" t="s">
        <v>275</v>
      </c>
      <c r="J163" s="19" t="s">
        <v>114</v>
      </c>
      <c r="K163" s="26"/>
      <c r="P163" s="19" t="s">
        <v>1327</v>
      </c>
      <c r="Q163" s="3" t="b">
        <v>1</v>
      </c>
      <c r="R163" s="3" t="b">
        <v>0</v>
      </c>
    </row>
    <row r="164">
      <c r="A164" s="1">
        <v>163.0</v>
      </c>
      <c r="B164" s="21">
        <v>0.0</v>
      </c>
      <c r="C164" s="2">
        <v>0.0</v>
      </c>
      <c r="D164" s="22">
        <v>43985.636087962965</v>
      </c>
      <c r="E164" s="3" t="s">
        <v>18</v>
      </c>
      <c r="F164" s="3" t="s">
        <v>374</v>
      </c>
      <c r="G164" s="3" t="s">
        <v>175</v>
      </c>
      <c r="H164" s="9">
        <v>43494.0</v>
      </c>
      <c r="I164" s="3" t="s">
        <v>176</v>
      </c>
      <c r="J164" s="19" t="s">
        <v>45</v>
      </c>
      <c r="K164" s="26"/>
      <c r="P164" s="19" t="s">
        <v>1327</v>
      </c>
      <c r="Q164" s="3" t="b">
        <v>1</v>
      </c>
      <c r="R164" s="3" t="b">
        <v>0</v>
      </c>
    </row>
    <row r="165">
      <c r="A165" s="1">
        <v>164.0</v>
      </c>
      <c r="B165" s="21">
        <v>0.0</v>
      </c>
      <c r="C165" s="2">
        <v>0.0</v>
      </c>
      <c r="D165" s="22">
        <v>43985.636087962965</v>
      </c>
      <c r="E165" s="3" t="s">
        <v>18</v>
      </c>
      <c r="F165" s="3" t="s">
        <v>375</v>
      </c>
      <c r="G165" s="3" t="s">
        <v>175</v>
      </c>
      <c r="H165" s="9">
        <v>43494.0</v>
      </c>
      <c r="I165" s="3" t="s">
        <v>176</v>
      </c>
      <c r="J165" s="19" t="s">
        <v>45</v>
      </c>
      <c r="K165" s="26"/>
      <c r="P165" s="19" t="s">
        <v>1327</v>
      </c>
      <c r="Q165" s="3" t="b">
        <v>1</v>
      </c>
      <c r="R165" s="3" t="b">
        <v>0</v>
      </c>
    </row>
    <row r="166">
      <c r="A166" s="1">
        <v>165.0</v>
      </c>
      <c r="B166" s="21">
        <v>0.0</v>
      </c>
      <c r="C166" s="2">
        <v>0.0</v>
      </c>
      <c r="D166" s="22">
        <v>43985.636087962965</v>
      </c>
      <c r="E166" s="3" t="s">
        <v>18</v>
      </c>
      <c r="F166" s="3" t="s">
        <v>376</v>
      </c>
      <c r="G166" s="3" t="s">
        <v>175</v>
      </c>
      <c r="H166" s="9">
        <v>43494.0</v>
      </c>
      <c r="I166" s="3" t="s">
        <v>176</v>
      </c>
      <c r="J166" s="7" t="s">
        <v>45</v>
      </c>
      <c r="K166" s="25" t="s">
        <v>377</v>
      </c>
      <c r="P166" s="19" t="s">
        <v>377</v>
      </c>
      <c r="Q166" s="3" t="b">
        <v>1</v>
      </c>
      <c r="R166" s="3" t="b">
        <v>0</v>
      </c>
    </row>
    <row r="167">
      <c r="A167" s="1">
        <v>166.0</v>
      </c>
      <c r="B167" s="21">
        <v>0.0</v>
      </c>
      <c r="C167" s="2">
        <v>0.0</v>
      </c>
      <c r="D167" s="22">
        <v>43985.636087962965</v>
      </c>
      <c r="E167" s="3" t="s">
        <v>18</v>
      </c>
      <c r="F167" s="3" t="s">
        <v>378</v>
      </c>
      <c r="G167" s="3" t="s">
        <v>175</v>
      </c>
      <c r="H167" s="9">
        <v>43494.0</v>
      </c>
      <c r="I167" s="3" t="s">
        <v>176</v>
      </c>
      <c r="J167" s="7" t="s">
        <v>45</v>
      </c>
      <c r="K167" s="25" t="s">
        <v>379</v>
      </c>
      <c r="P167" s="19" t="s">
        <v>379</v>
      </c>
      <c r="Q167" s="3" t="b">
        <v>1</v>
      </c>
      <c r="R167" s="3" t="b">
        <v>0</v>
      </c>
    </row>
    <row r="168">
      <c r="A168" s="1">
        <v>167.0</v>
      </c>
      <c r="B168" s="21">
        <v>0.0</v>
      </c>
      <c r="C168" s="2">
        <v>0.0</v>
      </c>
      <c r="D168" s="22">
        <v>43985.636087962965</v>
      </c>
      <c r="E168" s="3" t="s">
        <v>18</v>
      </c>
      <c r="F168" s="3" t="s">
        <v>380</v>
      </c>
      <c r="G168" s="3" t="s">
        <v>175</v>
      </c>
      <c r="H168" s="9">
        <v>43494.0</v>
      </c>
      <c r="I168" s="3" t="s">
        <v>176</v>
      </c>
      <c r="J168" s="7" t="s">
        <v>45</v>
      </c>
      <c r="K168" s="25" t="s">
        <v>381</v>
      </c>
      <c r="P168" s="19" t="s">
        <v>381</v>
      </c>
      <c r="Q168" s="3" t="b">
        <v>1</v>
      </c>
      <c r="R168" s="3" t="b">
        <v>0</v>
      </c>
    </row>
    <row r="169">
      <c r="A169" s="1">
        <v>168.0</v>
      </c>
      <c r="B169" s="21">
        <v>0.0</v>
      </c>
      <c r="C169" s="2">
        <v>0.0</v>
      </c>
      <c r="D169" s="22">
        <v>43985.636087962965</v>
      </c>
      <c r="E169" s="3" t="s">
        <v>18</v>
      </c>
      <c r="F169" s="3" t="s">
        <v>382</v>
      </c>
      <c r="G169" s="3" t="s">
        <v>175</v>
      </c>
      <c r="H169" s="9">
        <v>43494.0</v>
      </c>
      <c r="I169" s="3" t="s">
        <v>176</v>
      </c>
      <c r="J169" s="7" t="s">
        <v>45</v>
      </c>
      <c r="K169" s="25" t="s">
        <v>383</v>
      </c>
      <c r="P169" s="19" t="s">
        <v>383</v>
      </c>
      <c r="Q169" s="3" t="b">
        <v>1</v>
      </c>
      <c r="R169" s="3" t="b">
        <v>0</v>
      </c>
    </row>
    <row r="170">
      <c r="A170" s="1">
        <v>169.0</v>
      </c>
      <c r="B170" s="21">
        <v>0.0</v>
      </c>
      <c r="C170" s="2">
        <v>0.0</v>
      </c>
      <c r="D170" s="22">
        <v>43985.636087962965</v>
      </c>
      <c r="E170" s="3" t="s">
        <v>18</v>
      </c>
      <c r="F170" s="3" t="s">
        <v>384</v>
      </c>
      <c r="G170" s="3" t="s">
        <v>175</v>
      </c>
      <c r="H170" s="9">
        <v>43494.0</v>
      </c>
      <c r="I170" s="3" t="s">
        <v>176</v>
      </c>
      <c r="J170" s="7" t="s">
        <v>45</v>
      </c>
      <c r="K170" s="25" t="s">
        <v>385</v>
      </c>
      <c r="P170" s="19" t="s">
        <v>385</v>
      </c>
      <c r="Q170" s="3" t="b">
        <v>1</v>
      </c>
      <c r="R170" s="3" t="b">
        <v>0</v>
      </c>
    </row>
    <row r="171">
      <c r="A171" s="1">
        <v>170.0</v>
      </c>
      <c r="B171" s="21">
        <v>0.0</v>
      </c>
      <c r="C171" s="2">
        <v>0.0</v>
      </c>
      <c r="D171" s="22">
        <v>43985.636087962965</v>
      </c>
      <c r="E171" s="3" t="s">
        <v>18</v>
      </c>
      <c r="F171" s="3" t="s">
        <v>386</v>
      </c>
      <c r="G171" s="3" t="s">
        <v>175</v>
      </c>
      <c r="H171" s="9">
        <v>43494.0</v>
      </c>
      <c r="I171" s="3" t="s">
        <v>176</v>
      </c>
      <c r="J171" s="7" t="s">
        <v>45</v>
      </c>
      <c r="K171" s="25" t="s">
        <v>387</v>
      </c>
      <c r="P171" s="19" t="s">
        <v>387</v>
      </c>
      <c r="Q171" s="3" t="b">
        <v>1</v>
      </c>
      <c r="R171" s="3" t="b">
        <v>0</v>
      </c>
    </row>
    <row r="172">
      <c r="A172" s="1">
        <v>171.0</v>
      </c>
      <c r="B172" s="21">
        <v>0.0</v>
      </c>
      <c r="C172" s="2">
        <v>0.0</v>
      </c>
      <c r="D172" s="22">
        <v>43985.636087962965</v>
      </c>
      <c r="E172" s="3" t="s">
        <v>18</v>
      </c>
      <c r="F172" s="3" t="s">
        <v>388</v>
      </c>
      <c r="G172" s="3" t="s">
        <v>175</v>
      </c>
      <c r="H172" s="9">
        <v>43494.0</v>
      </c>
      <c r="I172" s="3" t="s">
        <v>176</v>
      </c>
      <c r="J172" s="7" t="s">
        <v>45</v>
      </c>
      <c r="K172" s="25" t="s">
        <v>389</v>
      </c>
      <c r="P172" s="19" t="s">
        <v>389</v>
      </c>
      <c r="Q172" s="3" t="b">
        <v>1</v>
      </c>
      <c r="R172" s="3" t="b">
        <v>0</v>
      </c>
    </row>
    <row r="173">
      <c r="A173" s="1">
        <v>172.0</v>
      </c>
      <c r="B173" s="21">
        <v>0.0</v>
      </c>
      <c r="C173" s="2">
        <v>0.0</v>
      </c>
      <c r="D173" s="22">
        <v>43985.636087962965</v>
      </c>
      <c r="E173" s="3" t="s">
        <v>18</v>
      </c>
      <c r="F173" s="3" t="s">
        <v>390</v>
      </c>
      <c r="G173" s="3" t="s">
        <v>175</v>
      </c>
      <c r="H173" s="9">
        <v>43494.0</v>
      </c>
      <c r="I173" s="3" t="s">
        <v>176</v>
      </c>
      <c r="J173" s="7" t="s">
        <v>45</v>
      </c>
      <c r="K173" s="25" t="s">
        <v>391</v>
      </c>
      <c r="P173" s="19" t="s">
        <v>391</v>
      </c>
      <c r="Q173" s="3" t="b">
        <v>1</v>
      </c>
      <c r="R173" s="3" t="b">
        <v>0</v>
      </c>
    </row>
    <row r="174">
      <c r="A174" s="1">
        <v>173.0</v>
      </c>
      <c r="B174" s="21">
        <v>0.0</v>
      </c>
      <c r="C174" s="2">
        <v>0.0</v>
      </c>
      <c r="D174" s="22">
        <v>43985.636087962965</v>
      </c>
      <c r="E174" s="3" t="s">
        <v>18</v>
      </c>
      <c r="F174" s="3" t="s">
        <v>392</v>
      </c>
      <c r="G174" s="3" t="s">
        <v>175</v>
      </c>
      <c r="H174" s="9">
        <v>43494.0</v>
      </c>
      <c r="I174" s="3" t="s">
        <v>176</v>
      </c>
      <c r="J174" s="7" t="s">
        <v>45</v>
      </c>
      <c r="K174" s="25" t="s">
        <v>393</v>
      </c>
      <c r="P174" s="19" t="s">
        <v>393</v>
      </c>
      <c r="Q174" s="3" t="b">
        <v>1</v>
      </c>
      <c r="R174" s="3" t="b">
        <v>0</v>
      </c>
    </row>
    <row r="175">
      <c r="A175" s="1">
        <v>174.0</v>
      </c>
      <c r="B175" s="21">
        <v>0.0</v>
      </c>
      <c r="C175" s="2">
        <v>0.0</v>
      </c>
      <c r="D175" s="22">
        <v>43985.636087962965</v>
      </c>
      <c r="E175" s="3" t="s">
        <v>18</v>
      </c>
      <c r="F175" s="3" t="s">
        <v>394</v>
      </c>
      <c r="G175" s="3" t="s">
        <v>175</v>
      </c>
      <c r="H175" s="9">
        <v>43494.0</v>
      </c>
      <c r="I175" s="3" t="s">
        <v>176</v>
      </c>
      <c r="J175" s="7" t="s">
        <v>45</v>
      </c>
      <c r="K175" s="25" t="s">
        <v>395</v>
      </c>
      <c r="P175" s="19" t="s">
        <v>395</v>
      </c>
      <c r="Q175" s="3" t="b">
        <v>1</v>
      </c>
      <c r="R175" s="3" t="b">
        <v>0</v>
      </c>
    </row>
    <row r="176">
      <c r="A176" s="1">
        <v>175.0</v>
      </c>
      <c r="B176" s="21">
        <v>0.0</v>
      </c>
      <c r="C176" s="2">
        <v>0.0</v>
      </c>
      <c r="D176" s="22">
        <v>43985.636087962965</v>
      </c>
      <c r="E176" s="3" t="s">
        <v>18</v>
      </c>
      <c r="F176" s="3" t="s">
        <v>396</v>
      </c>
      <c r="G176" s="3" t="s">
        <v>175</v>
      </c>
      <c r="H176" s="9">
        <v>43494.0</v>
      </c>
      <c r="I176" s="3" t="s">
        <v>176</v>
      </c>
      <c r="J176" s="7" t="s">
        <v>45</v>
      </c>
      <c r="K176" s="25" t="s">
        <v>397</v>
      </c>
      <c r="P176" s="19" t="s">
        <v>397</v>
      </c>
      <c r="Q176" s="3" t="b">
        <v>1</v>
      </c>
      <c r="R176" s="3" t="b">
        <v>0</v>
      </c>
    </row>
    <row r="177">
      <c r="A177" s="1">
        <v>176.0</v>
      </c>
      <c r="B177" s="21">
        <v>0.0</v>
      </c>
      <c r="C177" s="2">
        <v>0.0</v>
      </c>
      <c r="D177" s="22">
        <v>43985.636087962965</v>
      </c>
      <c r="E177" s="3" t="s">
        <v>18</v>
      </c>
      <c r="F177" s="3" t="s">
        <v>398</v>
      </c>
      <c r="G177" s="3" t="s">
        <v>175</v>
      </c>
      <c r="H177" s="9">
        <v>43494.0</v>
      </c>
      <c r="I177" s="3" t="s">
        <v>176</v>
      </c>
      <c r="J177" s="7" t="s">
        <v>45</v>
      </c>
      <c r="K177" s="25" t="s">
        <v>399</v>
      </c>
      <c r="P177" s="19" t="s">
        <v>399</v>
      </c>
      <c r="Q177" s="3" t="b">
        <v>1</v>
      </c>
      <c r="R177" s="3" t="b">
        <v>0</v>
      </c>
    </row>
    <row r="178">
      <c r="A178" s="1">
        <v>177.0</v>
      </c>
      <c r="B178" s="21">
        <v>0.0</v>
      </c>
      <c r="C178" s="2">
        <v>0.0</v>
      </c>
      <c r="D178" s="22">
        <v>43985.636087962965</v>
      </c>
      <c r="E178" s="3" t="s">
        <v>18</v>
      </c>
      <c r="F178" s="3" t="s">
        <v>400</v>
      </c>
      <c r="G178" s="3" t="s">
        <v>175</v>
      </c>
      <c r="H178" s="9">
        <v>43494.0</v>
      </c>
      <c r="I178" s="3" t="s">
        <v>176</v>
      </c>
      <c r="J178" s="7" t="s">
        <v>45</v>
      </c>
      <c r="K178" s="25" t="s">
        <v>401</v>
      </c>
      <c r="P178" s="19" t="s">
        <v>401</v>
      </c>
      <c r="Q178" s="3" t="b">
        <v>1</v>
      </c>
      <c r="R178" s="3" t="b">
        <v>0</v>
      </c>
    </row>
    <row r="179">
      <c r="A179" s="1">
        <v>178.0</v>
      </c>
      <c r="B179" s="21">
        <v>0.0</v>
      </c>
      <c r="C179" s="2">
        <v>0.0</v>
      </c>
      <c r="D179" s="22">
        <v>43985.636087962965</v>
      </c>
      <c r="E179" s="3" t="s">
        <v>18</v>
      </c>
      <c r="F179" s="3" t="s">
        <v>402</v>
      </c>
      <c r="G179" s="3" t="s">
        <v>175</v>
      </c>
      <c r="H179" s="9">
        <v>43494.0</v>
      </c>
      <c r="I179" s="3" t="s">
        <v>176</v>
      </c>
      <c r="J179" s="7" t="s">
        <v>45</v>
      </c>
      <c r="K179" s="25" t="s">
        <v>403</v>
      </c>
      <c r="P179" s="19" t="s">
        <v>403</v>
      </c>
      <c r="Q179" s="3" t="b">
        <v>1</v>
      </c>
      <c r="R179" s="3" t="b">
        <v>0</v>
      </c>
    </row>
    <row r="180">
      <c r="A180" s="1">
        <v>179.0</v>
      </c>
      <c r="B180" s="21">
        <v>0.0</v>
      </c>
      <c r="C180" s="2">
        <v>0.0</v>
      </c>
      <c r="D180" s="22">
        <v>43985.636087962965</v>
      </c>
      <c r="E180" s="3" t="s">
        <v>18</v>
      </c>
      <c r="F180" s="3" t="s">
        <v>404</v>
      </c>
      <c r="G180" s="3" t="s">
        <v>175</v>
      </c>
      <c r="H180" s="9">
        <v>43494.0</v>
      </c>
      <c r="I180" s="3" t="s">
        <v>176</v>
      </c>
      <c r="J180" s="7" t="s">
        <v>45</v>
      </c>
      <c r="K180" s="25" t="s">
        <v>405</v>
      </c>
      <c r="P180" s="19" t="s">
        <v>405</v>
      </c>
      <c r="Q180" s="3" t="b">
        <v>1</v>
      </c>
      <c r="R180" s="3" t="b">
        <v>0</v>
      </c>
    </row>
    <row r="181">
      <c r="A181" s="1">
        <v>180.0</v>
      </c>
      <c r="B181" s="21">
        <v>0.0</v>
      </c>
      <c r="C181" s="2">
        <v>0.0</v>
      </c>
      <c r="D181" s="22">
        <v>43985.636087962965</v>
      </c>
      <c r="E181" s="3" t="s">
        <v>18</v>
      </c>
      <c r="F181" s="3" t="s">
        <v>406</v>
      </c>
      <c r="G181" s="3" t="s">
        <v>175</v>
      </c>
      <c r="H181" s="9">
        <v>43494.0</v>
      </c>
      <c r="I181" s="3" t="s">
        <v>176</v>
      </c>
      <c r="J181" s="7" t="s">
        <v>45</v>
      </c>
      <c r="K181" s="25" t="s">
        <v>407</v>
      </c>
      <c r="P181" s="19" t="s">
        <v>407</v>
      </c>
      <c r="Q181" s="3" t="b">
        <v>1</v>
      </c>
      <c r="R181" s="3" t="b">
        <v>0</v>
      </c>
    </row>
    <row r="182">
      <c r="A182" s="1">
        <v>181.0</v>
      </c>
      <c r="B182" s="21">
        <v>0.0</v>
      </c>
      <c r="C182" s="2">
        <v>0.0</v>
      </c>
      <c r="D182" s="22">
        <v>43985.636087962965</v>
      </c>
      <c r="E182" s="3" t="s">
        <v>18</v>
      </c>
      <c r="F182" s="3" t="s">
        <v>408</v>
      </c>
      <c r="G182" s="3" t="s">
        <v>175</v>
      </c>
      <c r="H182" s="9">
        <v>43494.0</v>
      </c>
      <c r="I182" s="3" t="s">
        <v>176</v>
      </c>
      <c r="J182" s="7" t="s">
        <v>45</v>
      </c>
      <c r="K182" s="25" t="s">
        <v>409</v>
      </c>
      <c r="P182" s="19" t="s">
        <v>409</v>
      </c>
      <c r="Q182" s="3" t="b">
        <v>1</v>
      </c>
      <c r="R182" s="3" t="b">
        <v>0</v>
      </c>
    </row>
    <row r="183">
      <c r="A183" s="1">
        <v>182.0</v>
      </c>
      <c r="B183" s="21">
        <v>0.0</v>
      </c>
      <c r="C183" s="2">
        <v>0.0</v>
      </c>
      <c r="D183" s="22">
        <v>43985.636087962965</v>
      </c>
      <c r="E183" s="3" t="s">
        <v>18</v>
      </c>
      <c r="F183" s="3" t="s">
        <v>410</v>
      </c>
      <c r="G183" s="3" t="s">
        <v>175</v>
      </c>
      <c r="H183" s="9">
        <v>43494.0</v>
      </c>
      <c r="I183" s="3" t="s">
        <v>176</v>
      </c>
      <c r="J183" s="7" t="s">
        <v>45</v>
      </c>
      <c r="K183" s="25" t="s">
        <v>411</v>
      </c>
      <c r="P183" s="19" t="s">
        <v>411</v>
      </c>
      <c r="Q183" s="3" t="b">
        <v>1</v>
      </c>
      <c r="R183" s="3" t="b">
        <v>0</v>
      </c>
    </row>
    <row r="184">
      <c r="A184" s="1">
        <v>183.0</v>
      </c>
      <c r="B184" s="21">
        <v>0.0</v>
      </c>
      <c r="C184" s="2">
        <v>0.0</v>
      </c>
      <c r="D184" s="22">
        <v>43985.636087962965</v>
      </c>
      <c r="E184" s="3" t="s">
        <v>18</v>
      </c>
      <c r="F184" s="3" t="s">
        <v>412</v>
      </c>
      <c r="G184" s="3" t="s">
        <v>175</v>
      </c>
      <c r="H184" s="9">
        <v>43494.0</v>
      </c>
      <c r="I184" s="3" t="s">
        <v>176</v>
      </c>
      <c r="J184" s="7" t="s">
        <v>45</v>
      </c>
      <c r="K184" s="25" t="s">
        <v>413</v>
      </c>
      <c r="P184" s="19" t="s">
        <v>413</v>
      </c>
      <c r="Q184" s="3" t="b">
        <v>1</v>
      </c>
      <c r="R184" s="3" t="b">
        <v>0</v>
      </c>
    </row>
    <row r="185">
      <c r="A185" s="1">
        <v>184.0</v>
      </c>
      <c r="B185" s="21">
        <v>0.0</v>
      </c>
      <c r="C185" s="2">
        <v>0.0</v>
      </c>
      <c r="D185" s="22">
        <v>43985.636087962965</v>
      </c>
      <c r="E185" s="3" t="s">
        <v>18</v>
      </c>
      <c r="F185" s="3" t="s">
        <v>414</v>
      </c>
      <c r="G185" s="3" t="s">
        <v>175</v>
      </c>
      <c r="H185" s="9">
        <v>43494.0</v>
      </c>
      <c r="I185" s="3" t="s">
        <v>176</v>
      </c>
      <c r="J185" s="7" t="s">
        <v>45</v>
      </c>
      <c r="K185" s="25" t="s">
        <v>415</v>
      </c>
      <c r="P185" s="19" t="s">
        <v>415</v>
      </c>
      <c r="Q185" s="3" t="b">
        <v>1</v>
      </c>
      <c r="R185" s="3" t="b">
        <v>0</v>
      </c>
    </row>
    <row r="186">
      <c r="A186" s="1">
        <v>185.0</v>
      </c>
      <c r="B186" s="21">
        <v>0.0</v>
      </c>
      <c r="C186" s="2">
        <v>0.0</v>
      </c>
      <c r="D186" s="22">
        <v>43985.636087962965</v>
      </c>
      <c r="E186" s="3" t="s">
        <v>18</v>
      </c>
      <c r="F186" s="3" t="s">
        <v>416</v>
      </c>
      <c r="G186" s="3" t="s">
        <v>175</v>
      </c>
      <c r="H186" s="9">
        <v>43494.0</v>
      </c>
      <c r="I186" s="3" t="s">
        <v>176</v>
      </c>
      <c r="J186" s="7" t="s">
        <v>45</v>
      </c>
      <c r="K186" s="25" t="s">
        <v>417</v>
      </c>
      <c r="P186" s="19" t="s">
        <v>417</v>
      </c>
      <c r="Q186" s="3" t="b">
        <v>1</v>
      </c>
      <c r="R186" s="3" t="b">
        <v>0</v>
      </c>
    </row>
    <row r="187">
      <c r="A187" s="1">
        <v>186.0</v>
      </c>
      <c r="B187" s="21">
        <v>0.0</v>
      </c>
      <c r="C187" s="2">
        <v>0.0</v>
      </c>
      <c r="D187" s="22">
        <v>43985.636087962965</v>
      </c>
      <c r="E187" s="3" t="s">
        <v>18</v>
      </c>
      <c r="F187" s="3" t="s">
        <v>418</v>
      </c>
      <c r="G187" s="3" t="s">
        <v>175</v>
      </c>
      <c r="H187" s="9">
        <v>43494.0</v>
      </c>
      <c r="I187" s="3" t="s">
        <v>176</v>
      </c>
      <c r="J187" s="7" t="s">
        <v>45</v>
      </c>
      <c r="K187" s="25" t="s">
        <v>419</v>
      </c>
      <c r="P187" s="19" t="s">
        <v>419</v>
      </c>
      <c r="Q187" s="3" t="b">
        <v>1</v>
      </c>
      <c r="R187" s="3" t="b">
        <v>0</v>
      </c>
    </row>
    <row r="188">
      <c r="A188" s="1">
        <v>187.0</v>
      </c>
      <c r="B188" s="21">
        <v>0.0</v>
      </c>
      <c r="C188" s="2">
        <v>0.0</v>
      </c>
      <c r="D188" s="22">
        <v>43985.636087962965</v>
      </c>
      <c r="E188" s="3" t="s">
        <v>18</v>
      </c>
      <c r="F188" s="3" t="s">
        <v>420</v>
      </c>
      <c r="G188" s="3" t="s">
        <v>175</v>
      </c>
      <c r="H188" s="9">
        <v>43494.0</v>
      </c>
      <c r="I188" s="3" t="s">
        <v>176</v>
      </c>
      <c r="J188" s="7" t="s">
        <v>45</v>
      </c>
      <c r="K188" s="25" t="s">
        <v>421</v>
      </c>
      <c r="P188" s="19" t="s">
        <v>421</v>
      </c>
      <c r="Q188" s="3" t="b">
        <v>1</v>
      </c>
      <c r="R188" s="3" t="b">
        <v>0</v>
      </c>
    </row>
    <row r="189">
      <c r="A189" s="1">
        <v>188.0</v>
      </c>
      <c r="B189" s="21">
        <v>0.0</v>
      </c>
      <c r="C189" s="2">
        <v>0.0</v>
      </c>
      <c r="D189" s="22">
        <v>43985.636087962965</v>
      </c>
      <c r="E189" s="3" t="s">
        <v>18</v>
      </c>
      <c r="F189" s="3" t="s">
        <v>422</v>
      </c>
      <c r="G189" s="3" t="s">
        <v>175</v>
      </c>
      <c r="H189" s="9">
        <v>43494.0</v>
      </c>
      <c r="I189" s="3" t="s">
        <v>176</v>
      </c>
      <c r="J189" s="7" t="s">
        <v>45</v>
      </c>
      <c r="K189" s="25" t="s">
        <v>423</v>
      </c>
      <c r="P189" s="19" t="s">
        <v>423</v>
      </c>
      <c r="Q189" s="3" t="b">
        <v>1</v>
      </c>
      <c r="R189" s="3" t="b">
        <v>0</v>
      </c>
    </row>
    <row r="190">
      <c r="A190" s="1">
        <v>189.0</v>
      </c>
      <c r="B190" s="21">
        <v>0.0</v>
      </c>
      <c r="C190" s="2">
        <v>0.0</v>
      </c>
      <c r="D190" s="22">
        <v>43985.636087962965</v>
      </c>
      <c r="E190" s="3" t="s">
        <v>18</v>
      </c>
      <c r="F190" s="3" t="s">
        <v>439</v>
      </c>
      <c r="G190" s="3" t="s">
        <v>440</v>
      </c>
      <c r="H190" s="9">
        <v>43542.0</v>
      </c>
      <c r="I190" s="3" t="s">
        <v>441</v>
      </c>
      <c r="J190" s="7" t="s">
        <v>45</v>
      </c>
      <c r="K190" s="25" t="s">
        <v>442</v>
      </c>
      <c r="P190" s="19" t="s">
        <v>442</v>
      </c>
      <c r="Q190" s="3" t="b">
        <v>1</v>
      </c>
      <c r="R190" s="3" t="b">
        <v>0</v>
      </c>
    </row>
    <row r="191">
      <c r="A191" s="1">
        <v>190.0</v>
      </c>
      <c r="B191" s="21">
        <v>0.0</v>
      </c>
      <c r="C191" s="2">
        <v>0.0</v>
      </c>
      <c r="D191" s="22">
        <v>43985.636087962965</v>
      </c>
      <c r="E191" s="3" t="s">
        <v>18</v>
      </c>
      <c r="F191" s="3" t="s">
        <v>443</v>
      </c>
      <c r="G191" s="3" t="s">
        <v>444</v>
      </c>
      <c r="H191" s="9">
        <v>43565.0</v>
      </c>
      <c r="I191" s="3" t="s">
        <v>445</v>
      </c>
      <c r="J191" s="7" t="s">
        <v>31</v>
      </c>
      <c r="K191" s="25" t="s">
        <v>446</v>
      </c>
      <c r="P191" s="19" t="s">
        <v>446</v>
      </c>
      <c r="Q191" s="3" t="b">
        <v>1</v>
      </c>
      <c r="R191" s="3" t="b">
        <v>0</v>
      </c>
    </row>
    <row r="192">
      <c r="A192" s="1">
        <v>191.0</v>
      </c>
      <c r="B192" s="21">
        <v>0.0</v>
      </c>
      <c r="C192" s="2">
        <v>0.0</v>
      </c>
      <c r="D192" s="22">
        <v>43985.636087962965</v>
      </c>
      <c r="E192" s="3" t="s">
        <v>18</v>
      </c>
      <c r="F192" s="3" t="s">
        <v>447</v>
      </c>
      <c r="G192" s="3" t="s">
        <v>444</v>
      </c>
      <c r="H192" s="9">
        <v>43565.0</v>
      </c>
      <c r="I192" s="3" t="s">
        <v>445</v>
      </c>
      <c r="J192" s="7" t="s">
        <v>31</v>
      </c>
      <c r="K192" s="25" t="s">
        <v>448</v>
      </c>
      <c r="P192" s="19" t="s">
        <v>448</v>
      </c>
      <c r="Q192" s="3" t="b">
        <v>1</v>
      </c>
      <c r="R192" s="3" t="b">
        <v>0</v>
      </c>
    </row>
    <row r="193">
      <c r="A193" s="1">
        <v>192.0</v>
      </c>
      <c r="B193" s="21">
        <v>0.0</v>
      </c>
      <c r="C193" s="2">
        <v>0.0</v>
      </c>
      <c r="D193" s="22">
        <v>43985.636087962965</v>
      </c>
      <c r="E193" s="3" t="s">
        <v>18</v>
      </c>
      <c r="F193" s="3" t="s">
        <v>449</v>
      </c>
      <c r="G193" s="3" t="s">
        <v>450</v>
      </c>
      <c r="H193" s="9">
        <v>43571.0</v>
      </c>
      <c r="I193" s="3" t="s">
        <v>451</v>
      </c>
      <c r="J193" s="7" t="s">
        <v>45</v>
      </c>
      <c r="K193" s="25" t="s">
        <v>452</v>
      </c>
      <c r="P193" s="19" t="s">
        <v>452</v>
      </c>
      <c r="Q193" s="3" t="b">
        <v>1</v>
      </c>
      <c r="R193" s="3" t="b">
        <v>0</v>
      </c>
    </row>
    <row r="194">
      <c r="A194" s="1">
        <v>193.0</v>
      </c>
      <c r="B194" s="21">
        <v>0.0</v>
      </c>
      <c r="C194" s="2">
        <v>0.0</v>
      </c>
      <c r="D194" s="22">
        <v>43985.636087962965</v>
      </c>
      <c r="E194" s="3" t="s">
        <v>18</v>
      </c>
      <c r="F194" s="3" t="s">
        <v>453</v>
      </c>
      <c r="G194" s="3" t="s">
        <v>450</v>
      </c>
      <c r="H194" s="9">
        <v>43571.0</v>
      </c>
      <c r="I194" s="3" t="s">
        <v>451</v>
      </c>
      <c r="J194" s="7" t="s">
        <v>45</v>
      </c>
      <c r="K194" s="25" t="s">
        <v>454</v>
      </c>
      <c r="P194" s="19" t="s">
        <v>454</v>
      </c>
      <c r="Q194" s="3" t="b">
        <v>1</v>
      </c>
      <c r="R194" s="3" t="b">
        <v>0</v>
      </c>
    </row>
    <row r="195">
      <c r="A195" s="1">
        <v>194.0</v>
      </c>
      <c r="B195" s="21">
        <v>0.0</v>
      </c>
      <c r="C195" s="2">
        <v>0.0</v>
      </c>
      <c r="D195" s="22">
        <v>43985.636087962965</v>
      </c>
      <c r="E195" s="3" t="s">
        <v>18</v>
      </c>
      <c r="F195" s="3" t="s">
        <v>455</v>
      </c>
      <c r="G195" s="3" t="s">
        <v>450</v>
      </c>
      <c r="H195" s="9">
        <v>43571.0</v>
      </c>
      <c r="I195" s="3" t="s">
        <v>451</v>
      </c>
      <c r="J195" s="7" t="s">
        <v>45</v>
      </c>
      <c r="K195" s="25" t="s">
        <v>456</v>
      </c>
      <c r="P195" s="19" t="s">
        <v>456</v>
      </c>
      <c r="Q195" s="3" t="b">
        <v>1</v>
      </c>
      <c r="R195" s="3" t="b">
        <v>0</v>
      </c>
    </row>
    <row r="196">
      <c r="A196" s="1">
        <v>195.0</v>
      </c>
      <c r="B196" s="21">
        <v>0.0</v>
      </c>
      <c r="C196" s="2">
        <v>0.0</v>
      </c>
      <c r="D196" s="22">
        <v>43985.636087962965</v>
      </c>
      <c r="E196" s="3" t="s">
        <v>18</v>
      </c>
      <c r="F196" s="3" t="s">
        <v>457</v>
      </c>
      <c r="G196" s="3" t="s">
        <v>458</v>
      </c>
      <c r="H196" s="9">
        <v>43606.0</v>
      </c>
      <c r="I196" s="3" t="s">
        <v>459</v>
      </c>
      <c r="J196" s="7" t="s">
        <v>91</v>
      </c>
      <c r="K196" s="25" t="s">
        <v>460</v>
      </c>
      <c r="P196" s="19" t="s">
        <v>460</v>
      </c>
      <c r="Q196" s="3" t="b">
        <v>1</v>
      </c>
      <c r="R196" s="3" t="b">
        <v>0</v>
      </c>
    </row>
    <row r="197">
      <c r="A197" s="1">
        <v>196.0</v>
      </c>
      <c r="B197" s="21">
        <v>0.0</v>
      </c>
      <c r="C197" s="2">
        <v>0.0</v>
      </c>
      <c r="D197" s="22">
        <v>43985.636087962965</v>
      </c>
      <c r="E197" s="3" t="s">
        <v>18</v>
      </c>
      <c r="F197" s="3" t="s">
        <v>461</v>
      </c>
      <c r="G197" s="3" t="s">
        <v>458</v>
      </c>
      <c r="H197" s="9">
        <v>43606.0</v>
      </c>
      <c r="I197" s="3" t="s">
        <v>459</v>
      </c>
      <c r="J197" s="7" t="s">
        <v>91</v>
      </c>
      <c r="K197" s="25" t="s">
        <v>462</v>
      </c>
      <c r="P197" s="19" t="s">
        <v>462</v>
      </c>
      <c r="Q197" s="3" t="b">
        <v>1</v>
      </c>
      <c r="R197" s="3" t="b">
        <v>0</v>
      </c>
    </row>
    <row r="198">
      <c r="A198" s="1">
        <v>197.0</v>
      </c>
      <c r="B198" s="21">
        <v>0.0</v>
      </c>
      <c r="C198" s="2">
        <v>0.0</v>
      </c>
      <c r="D198" s="22">
        <v>43985.636087962965</v>
      </c>
      <c r="E198" s="3" t="s">
        <v>18</v>
      </c>
      <c r="F198" s="3" t="s">
        <v>463</v>
      </c>
      <c r="G198" s="3" t="s">
        <v>458</v>
      </c>
      <c r="H198" s="9">
        <v>43606.0</v>
      </c>
      <c r="I198" s="3" t="s">
        <v>459</v>
      </c>
      <c r="J198" s="7" t="s">
        <v>114</v>
      </c>
      <c r="K198" s="25" t="s">
        <v>464</v>
      </c>
      <c r="P198" s="19" t="s">
        <v>464</v>
      </c>
      <c r="Q198" s="3" t="b">
        <v>1</v>
      </c>
      <c r="R198" s="3" t="b">
        <v>0</v>
      </c>
    </row>
    <row r="199">
      <c r="A199" s="1">
        <v>198.0</v>
      </c>
      <c r="B199" s="21">
        <v>0.0</v>
      </c>
      <c r="C199" s="2">
        <v>0.0</v>
      </c>
      <c r="D199" s="22">
        <v>43985.636087962965</v>
      </c>
      <c r="E199" s="3" t="s">
        <v>18</v>
      </c>
      <c r="F199" s="3" t="s">
        <v>465</v>
      </c>
      <c r="G199" s="3" t="s">
        <v>458</v>
      </c>
      <c r="H199" s="9">
        <v>43606.0</v>
      </c>
      <c r="I199" s="3" t="s">
        <v>459</v>
      </c>
      <c r="J199" s="7" t="s">
        <v>91</v>
      </c>
      <c r="K199" s="25" t="s">
        <v>466</v>
      </c>
      <c r="P199" s="19" t="s">
        <v>466</v>
      </c>
      <c r="Q199" s="3" t="b">
        <v>1</v>
      </c>
      <c r="R199" s="3" t="b">
        <v>0</v>
      </c>
    </row>
    <row r="200">
      <c r="A200" s="1">
        <v>199.0</v>
      </c>
      <c r="B200" s="21">
        <v>0.0</v>
      </c>
      <c r="C200" s="2">
        <v>0.0</v>
      </c>
      <c r="D200" s="22">
        <v>43985.636087962965</v>
      </c>
      <c r="E200" s="3" t="s">
        <v>18</v>
      </c>
      <c r="F200" s="3" t="s">
        <v>467</v>
      </c>
      <c r="G200" s="3" t="s">
        <v>458</v>
      </c>
      <c r="H200" s="9">
        <v>43606.0</v>
      </c>
      <c r="I200" s="3" t="s">
        <v>459</v>
      </c>
      <c r="J200" s="7" t="s">
        <v>91</v>
      </c>
      <c r="K200" s="25" t="s">
        <v>468</v>
      </c>
      <c r="P200" s="19" t="s">
        <v>468</v>
      </c>
      <c r="Q200" s="3" t="b">
        <v>1</v>
      </c>
      <c r="R200" s="3" t="b">
        <v>0</v>
      </c>
    </row>
    <row r="201">
      <c r="A201" s="1">
        <v>200.0</v>
      </c>
      <c r="B201" s="21">
        <v>0.0</v>
      </c>
      <c r="C201" s="2">
        <v>0.0</v>
      </c>
      <c r="D201" s="22">
        <v>43985.636087962965</v>
      </c>
      <c r="E201" s="3" t="s">
        <v>18</v>
      </c>
      <c r="F201" s="3" t="s">
        <v>469</v>
      </c>
      <c r="G201" s="3" t="s">
        <v>458</v>
      </c>
      <c r="H201" s="9">
        <v>43606.0</v>
      </c>
      <c r="I201" s="3" t="s">
        <v>459</v>
      </c>
      <c r="J201" s="7" t="s">
        <v>91</v>
      </c>
      <c r="K201" s="25" t="s">
        <v>470</v>
      </c>
      <c r="P201" s="19" t="s">
        <v>470</v>
      </c>
      <c r="Q201" s="3" t="b">
        <v>1</v>
      </c>
      <c r="R201" s="3" t="b">
        <v>0</v>
      </c>
    </row>
    <row r="202">
      <c r="A202" s="1">
        <v>201.0</v>
      </c>
      <c r="B202" s="21">
        <v>0.0</v>
      </c>
      <c r="C202" s="2">
        <v>0.0</v>
      </c>
      <c r="D202" s="22">
        <v>43985.636087962965</v>
      </c>
      <c r="E202" s="3" t="s">
        <v>18</v>
      </c>
      <c r="F202" s="3" t="s">
        <v>471</v>
      </c>
      <c r="G202" s="3" t="s">
        <v>458</v>
      </c>
      <c r="H202" s="9">
        <v>43606.0</v>
      </c>
      <c r="I202" s="3" t="s">
        <v>459</v>
      </c>
      <c r="J202" s="7" t="s">
        <v>91</v>
      </c>
      <c r="K202" s="25" t="s">
        <v>472</v>
      </c>
      <c r="P202" s="19" t="s">
        <v>472</v>
      </c>
      <c r="Q202" s="3" t="b">
        <v>1</v>
      </c>
      <c r="R202" s="3" t="b">
        <v>0</v>
      </c>
    </row>
    <row r="203">
      <c r="A203" s="1">
        <v>202.0</v>
      </c>
      <c r="B203" s="21">
        <v>0.0</v>
      </c>
      <c r="C203" s="2">
        <v>0.0</v>
      </c>
      <c r="D203" s="22">
        <v>43985.636087962965</v>
      </c>
      <c r="E203" s="3" t="s">
        <v>18</v>
      </c>
      <c r="F203" s="3" t="s">
        <v>473</v>
      </c>
      <c r="G203" s="3" t="s">
        <v>458</v>
      </c>
      <c r="H203" s="9">
        <v>43606.0</v>
      </c>
      <c r="I203" s="3" t="s">
        <v>459</v>
      </c>
      <c r="J203" s="7" t="s">
        <v>91</v>
      </c>
      <c r="K203" s="25" t="s">
        <v>474</v>
      </c>
      <c r="P203" s="19" t="s">
        <v>474</v>
      </c>
      <c r="Q203" s="3" t="b">
        <v>1</v>
      </c>
      <c r="R203" s="3" t="b">
        <v>0</v>
      </c>
    </row>
    <row r="204">
      <c r="A204" s="1">
        <v>203.0</v>
      </c>
      <c r="B204" s="21">
        <v>0.0</v>
      </c>
      <c r="C204" s="2">
        <v>0.0</v>
      </c>
      <c r="D204" s="22">
        <v>43985.636087962965</v>
      </c>
      <c r="E204" s="3" t="s">
        <v>18</v>
      </c>
      <c r="F204" s="3" t="s">
        <v>475</v>
      </c>
      <c r="G204" s="3" t="s">
        <v>458</v>
      </c>
      <c r="H204" s="9">
        <v>43606.0</v>
      </c>
      <c r="I204" s="3" t="s">
        <v>459</v>
      </c>
      <c r="J204" s="7" t="s">
        <v>91</v>
      </c>
      <c r="K204" s="25" t="s">
        <v>476</v>
      </c>
      <c r="P204" s="19" t="s">
        <v>476</v>
      </c>
      <c r="Q204" s="3" t="b">
        <v>1</v>
      </c>
      <c r="R204" s="3" t="b">
        <v>0</v>
      </c>
    </row>
    <row r="205">
      <c r="A205" s="1">
        <v>204.0</v>
      </c>
      <c r="B205" s="21">
        <v>0.0</v>
      </c>
      <c r="C205" s="2">
        <v>0.0</v>
      </c>
      <c r="D205" s="22">
        <v>43985.636087962965</v>
      </c>
      <c r="E205" s="3" t="s">
        <v>18</v>
      </c>
      <c r="F205" s="3" t="s">
        <v>477</v>
      </c>
      <c r="G205" s="3" t="s">
        <v>478</v>
      </c>
      <c r="H205" s="9">
        <v>43606.0</v>
      </c>
      <c r="I205" s="3" t="s">
        <v>459</v>
      </c>
      <c r="J205" s="7" t="s">
        <v>91</v>
      </c>
      <c r="K205" s="25" t="s">
        <v>479</v>
      </c>
      <c r="P205" s="19" t="s">
        <v>479</v>
      </c>
      <c r="Q205" s="3" t="b">
        <v>1</v>
      </c>
      <c r="R205" s="3" t="b">
        <v>0</v>
      </c>
    </row>
    <row r="206">
      <c r="A206" s="1">
        <v>205.0</v>
      </c>
      <c r="B206" s="21">
        <v>0.0</v>
      </c>
      <c r="C206" s="2">
        <v>0.0</v>
      </c>
      <c r="D206" s="22">
        <v>43985.636087962965</v>
      </c>
      <c r="E206" s="3" t="s">
        <v>18</v>
      </c>
      <c r="F206" s="3" t="s">
        <v>480</v>
      </c>
      <c r="G206" s="3" t="s">
        <v>481</v>
      </c>
      <c r="H206" s="9">
        <v>43627.0</v>
      </c>
      <c r="I206" s="3" t="s">
        <v>445</v>
      </c>
      <c r="J206" s="7" t="s">
        <v>91</v>
      </c>
      <c r="K206" s="25" t="s">
        <v>482</v>
      </c>
      <c r="P206" s="19" t="s">
        <v>482</v>
      </c>
      <c r="Q206" s="3" t="b">
        <v>1</v>
      </c>
      <c r="R206" s="3" t="b">
        <v>0</v>
      </c>
    </row>
    <row r="207">
      <c r="A207" s="1">
        <v>206.0</v>
      </c>
      <c r="B207" s="21">
        <v>0.0</v>
      </c>
      <c r="C207" s="2">
        <v>0.0</v>
      </c>
      <c r="D207" s="22">
        <v>43985.636087962965</v>
      </c>
      <c r="E207" s="3" t="s">
        <v>18</v>
      </c>
      <c r="F207" s="3" t="s">
        <v>483</v>
      </c>
      <c r="G207" s="3" t="s">
        <v>481</v>
      </c>
      <c r="H207" s="9">
        <v>43627.0</v>
      </c>
      <c r="I207" s="3" t="s">
        <v>445</v>
      </c>
      <c r="J207" s="7" t="s">
        <v>91</v>
      </c>
      <c r="K207" s="25" t="s">
        <v>484</v>
      </c>
      <c r="P207" s="19" t="s">
        <v>484</v>
      </c>
      <c r="Q207" s="3" t="b">
        <v>1</v>
      </c>
      <c r="R207" s="3" t="b">
        <v>0</v>
      </c>
    </row>
    <row r="208">
      <c r="A208" s="1">
        <v>207.0</v>
      </c>
      <c r="B208" s="21">
        <v>0.0</v>
      </c>
      <c r="C208" s="2">
        <v>0.0</v>
      </c>
      <c r="D208" s="22">
        <v>43985.636087962965</v>
      </c>
      <c r="E208" s="3" t="s">
        <v>18</v>
      </c>
      <c r="F208" s="3" t="s">
        <v>485</v>
      </c>
      <c r="G208" s="3" t="s">
        <v>486</v>
      </c>
      <c r="H208" s="9">
        <v>43627.0</v>
      </c>
      <c r="I208" s="3" t="s">
        <v>445</v>
      </c>
      <c r="J208" s="7" t="s">
        <v>91</v>
      </c>
      <c r="K208" s="25" t="s">
        <v>487</v>
      </c>
      <c r="P208" s="19" t="s">
        <v>487</v>
      </c>
      <c r="Q208" s="3" t="b">
        <v>1</v>
      </c>
      <c r="R208" s="3" t="b">
        <v>0</v>
      </c>
    </row>
    <row r="209">
      <c r="A209" s="1">
        <v>208.0</v>
      </c>
      <c r="B209" s="21">
        <v>0.0</v>
      </c>
      <c r="C209" s="2">
        <v>0.0</v>
      </c>
      <c r="D209" s="22">
        <v>43985.636087962965</v>
      </c>
      <c r="E209" s="3" t="s">
        <v>18</v>
      </c>
      <c r="F209" s="3" t="s">
        <v>488</v>
      </c>
      <c r="G209" s="3" t="s">
        <v>486</v>
      </c>
      <c r="H209" s="9">
        <v>43627.0</v>
      </c>
      <c r="I209" s="3" t="s">
        <v>445</v>
      </c>
      <c r="J209" s="7" t="s">
        <v>91</v>
      </c>
      <c r="K209" s="25" t="s">
        <v>489</v>
      </c>
      <c r="P209" s="19" t="s">
        <v>489</v>
      </c>
      <c r="Q209" s="3" t="b">
        <v>1</v>
      </c>
      <c r="R209" s="3" t="b">
        <v>0</v>
      </c>
    </row>
    <row r="210">
      <c r="A210" s="1">
        <v>209.0</v>
      </c>
      <c r="B210" s="21">
        <v>0.0</v>
      </c>
      <c r="C210" s="2">
        <v>0.0</v>
      </c>
      <c r="D210" s="22">
        <v>43985.636087962965</v>
      </c>
      <c r="E210" s="3" t="s">
        <v>18</v>
      </c>
      <c r="F210" s="3" t="s">
        <v>490</v>
      </c>
      <c r="G210" s="3" t="s">
        <v>486</v>
      </c>
      <c r="H210" s="9">
        <v>43627.0</v>
      </c>
      <c r="I210" s="3" t="s">
        <v>445</v>
      </c>
      <c r="J210" s="7" t="s">
        <v>91</v>
      </c>
      <c r="K210" s="25" t="s">
        <v>491</v>
      </c>
      <c r="P210" s="19" t="s">
        <v>491</v>
      </c>
      <c r="Q210" s="3" t="b">
        <v>1</v>
      </c>
      <c r="R210" s="3" t="b">
        <v>0</v>
      </c>
    </row>
    <row r="211">
      <c r="A211" s="1">
        <v>210.0</v>
      </c>
      <c r="B211" s="21">
        <v>0.0</v>
      </c>
      <c r="C211" s="2">
        <v>0.0</v>
      </c>
      <c r="D211" s="22">
        <v>43985.636087962965</v>
      </c>
      <c r="E211" s="3" t="s">
        <v>18</v>
      </c>
      <c r="F211" s="3" t="s">
        <v>492</v>
      </c>
      <c r="G211" s="3" t="s">
        <v>486</v>
      </c>
      <c r="H211" s="9">
        <v>43627.0</v>
      </c>
      <c r="I211" s="3" t="s">
        <v>445</v>
      </c>
      <c r="J211" s="7" t="s">
        <v>91</v>
      </c>
      <c r="K211" s="25" t="s">
        <v>493</v>
      </c>
      <c r="P211" s="19" t="s">
        <v>493</v>
      </c>
      <c r="Q211" s="3" t="b">
        <v>1</v>
      </c>
      <c r="R211" s="3" t="b">
        <v>0</v>
      </c>
    </row>
    <row r="212">
      <c r="A212" s="1">
        <v>211.0</v>
      </c>
      <c r="B212" s="21">
        <v>0.0</v>
      </c>
      <c r="C212" s="2">
        <v>0.0</v>
      </c>
      <c r="D212" s="22">
        <v>43985.636087962965</v>
      </c>
      <c r="E212" s="3" t="s">
        <v>18</v>
      </c>
      <c r="F212" s="3" t="s">
        <v>494</v>
      </c>
      <c r="G212" s="3" t="s">
        <v>486</v>
      </c>
      <c r="H212" s="9">
        <v>43627.0</v>
      </c>
      <c r="I212" s="3" t="s">
        <v>445</v>
      </c>
      <c r="J212" s="7" t="s">
        <v>91</v>
      </c>
      <c r="K212" s="25" t="s">
        <v>495</v>
      </c>
      <c r="P212" s="19" t="s">
        <v>495</v>
      </c>
      <c r="Q212" s="3" t="b">
        <v>1</v>
      </c>
      <c r="R212" s="3" t="b">
        <v>0</v>
      </c>
    </row>
    <row r="213">
      <c r="A213" s="1">
        <v>212.0</v>
      </c>
      <c r="B213" s="21">
        <v>0.0</v>
      </c>
      <c r="C213" s="2">
        <v>0.0</v>
      </c>
      <c r="D213" s="22">
        <v>43985.636087962965</v>
      </c>
      <c r="E213" s="3" t="s">
        <v>18</v>
      </c>
      <c r="F213" s="3" t="s">
        <v>496</v>
      </c>
      <c r="G213" s="3" t="s">
        <v>486</v>
      </c>
      <c r="H213" s="9">
        <v>43627.0</v>
      </c>
      <c r="I213" s="3" t="s">
        <v>445</v>
      </c>
      <c r="J213" s="7" t="s">
        <v>91</v>
      </c>
      <c r="K213" s="25" t="s">
        <v>497</v>
      </c>
      <c r="P213" s="19" t="s">
        <v>497</v>
      </c>
      <c r="Q213" s="3" t="b">
        <v>1</v>
      </c>
      <c r="R213" s="3" t="b">
        <v>0</v>
      </c>
    </row>
    <row r="214">
      <c r="A214" s="1">
        <v>213.0</v>
      </c>
      <c r="B214" s="21">
        <v>0.0</v>
      </c>
      <c r="C214" s="2">
        <v>0.0</v>
      </c>
      <c r="D214" s="22">
        <v>43985.636087962965</v>
      </c>
      <c r="E214" s="3" t="s">
        <v>18</v>
      </c>
      <c r="F214" s="3" t="s">
        <v>498</v>
      </c>
      <c r="G214" s="3" t="s">
        <v>486</v>
      </c>
      <c r="H214" s="9">
        <v>43627.0</v>
      </c>
      <c r="I214" s="3" t="s">
        <v>445</v>
      </c>
      <c r="J214" s="7" t="s">
        <v>91</v>
      </c>
      <c r="K214" s="25" t="s">
        <v>499</v>
      </c>
      <c r="P214" s="19" t="s">
        <v>499</v>
      </c>
      <c r="Q214" s="3" t="b">
        <v>1</v>
      </c>
      <c r="R214" s="3" t="b">
        <v>0</v>
      </c>
    </row>
    <row r="215">
      <c r="A215" s="1">
        <v>214.0</v>
      </c>
      <c r="B215" s="21">
        <v>0.0</v>
      </c>
      <c r="C215" s="2">
        <v>0.0</v>
      </c>
      <c r="D215" s="22">
        <v>43985.636087962965</v>
      </c>
      <c r="E215" s="3" t="s">
        <v>18</v>
      </c>
      <c r="F215" s="3" t="s">
        <v>500</v>
      </c>
      <c r="G215" s="3" t="s">
        <v>501</v>
      </c>
      <c r="H215" s="9">
        <v>43627.0</v>
      </c>
      <c r="I215" s="3" t="s">
        <v>445</v>
      </c>
      <c r="J215" s="7" t="s">
        <v>91</v>
      </c>
      <c r="K215" s="25" t="s">
        <v>502</v>
      </c>
      <c r="P215" s="19" t="s">
        <v>502</v>
      </c>
      <c r="Q215" s="3" t="b">
        <v>1</v>
      </c>
      <c r="R215" s="3" t="b">
        <v>0</v>
      </c>
    </row>
    <row r="216">
      <c r="A216" s="1">
        <v>215.0</v>
      </c>
      <c r="B216" s="21">
        <v>0.0</v>
      </c>
      <c r="C216" s="2">
        <v>0.0</v>
      </c>
      <c r="D216" s="22">
        <v>43985.636087962965</v>
      </c>
      <c r="E216" s="3" t="s">
        <v>18</v>
      </c>
      <c r="F216" s="3" t="s">
        <v>503</v>
      </c>
      <c r="G216" s="3" t="s">
        <v>504</v>
      </c>
      <c r="H216" s="9">
        <v>43627.0</v>
      </c>
      <c r="I216" s="3" t="s">
        <v>445</v>
      </c>
      <c r="J216" s="7" t="s">
        <v>91</v>
      </c>
      <c r="K216" s="25" t="s">
        <v>505</v>
      </c>
      <c r="P216" s="19" t="s">
        <v>505</v>
      </c>
      <c r="Q216" s="3" t="b">
        <v>1</v>
      </c>
      <c r="R216" s="3" t="b">
        <v>0</v>
      </c>
    </row>
    <row r="217">
      <c r="A217" s="1">
        <v>216.0</v>
      </c>
      <c r="B217" s="21">
        <v>0.0</v>
      </c>
      <c r="C217" s="2">
        <v>0.0</v>
      </c>
      <c r="D217" s="22">
        <v>43985.636087962965</v>
      </c>
      <c r="E217" s="3" t="s">
        <v>18</v>
      </c>
      <c r="F217" s="3" t="s">
        <v>506</v>
      </c>
      <c r="G217" s="3" t="s">
        <v>507</v>
      </c>
      <c r="H217" s="9">
        <v>43627.0</v>
      </c>
      <c r="I217" s="3" t="s">
        <v>445</v>
      </c>
      <c r="J217" s="7" t="s">
        <v>91</v>
      </c>
      <c r="K217" s="25" t="s">
        <v>508</v>
      </c>
      <c r="P217" s="19" t="s">
        <v>508</v>
      </c>
      <c r="Q217" s="3" t="b">
        <v>1</v>
      </c>
      <c r="R217" s="3" t="b">
        <v>0</v>
      </c>
    </row>
    <row r="218">
      <c r="A218" s="1">
        <v>217.0</v>
      </c>
      <c r="B218" s="21">
        <v>0.0</v>
      </c>
      <c r="C218" s="2">
        <v>0.0</v>
      </c>
      <c r="D218" s="22">
        <v>43985.636087962965</v>
      </c>
      <c r="E218" s="3" t="s">
        <v>18</v>
      </c>
      <c r="F218" s="3" t="s">
        <v>509</v>
      </c>
      <c r="G218" s="3" t="s">
        <v>507</v>
      </c>
      <c r="H218" s="9">
        <v>43627.0</v>
      </c>
      <c r="I218" s="3" t="s">
        <v>445</v>
      </c>
      <c r="J218" s="7" t="s">
        <v>91</v>
      </c>
      <c r="K218" s="25" t="s">
        <v>510</v>
      </c>
      <c r="P218" s="19" t="s">
        <v>510</v>
      </c>
      <c r="Q218" s="3" t="b">
        <v>1</v>
      </c>
      <c r="R218" s="3" t="b">
        <v>0</v>
      </c>
    </row>
    <row r="219">
      <c r="A219" s="1">
        <v>218.0</v>
      </c>
      <c r="B219" s="21">
        <v>0.0</v>
      </c>
      <c r="C219" s="2">
        <v>0.0</v>
      </c>
      <c r="D219" s="22">
        <v>43985.636087962965</v>
      </c>
      <c r="E219" s="3" t="s">
        <v>18</v>
      </c>
      <c r="F219" s="3" t="s">
        <v>511</v>
      </c>
      <c r="G219" s="3" t="s">
        <v>512</v>
      </c>
      <c r="H219" s="9">
        <v>43627.0</v>
      </c>
      <c r="I219" s="3" t="s">
        <v>445</v>
      </c>
      <c r="J219" s="7" t="s">
        <v>91</v>
      </c>
      <c r="K219" s="25" t="s">
        <v>513</v>
      </c>
      <c r="P219" s="19" t="s">
        <v>513</v>
      </c>
      <c r="Q219" s="3" t="b">
        <v>1</v>
      </c>
      <c r="R219" s="3" t="b">
        <v>0</v>
      </c>
    </row>
    <row r="220">
      <c r="A220" s="1">
        <v>219.0</v>
      </c>
      <c r="B220" s="21">
        <v>0.0</v>
      </c>
      <c r="C220" s="2">
        <v>0.0</v>
      </c>
      <c r="D220" s="22">
        <v>43985.636087962965</v>
      </c>
      <c r="E220" s="3" t="s">
        <v>18</v>
      </c>
      <c r="F220" s="3" t="s">
        <v>514</v>
      </c>
      <c r="G220" s="3" t="s">
        <v>515</v>
      </c>
      <c r="H220" s="9">
        <v>43627.0</v>
      </c>
      <c r="I220" s="3" t="s">
        <v>445</v>
      </c>
      <c r="J220" s="7" t="s">
        <v>91</v>
      </c>
      <c r="K220" s="25" t="s">
        <v>516</v>
      </c>
      <c r="P220" s="19" t="s">
        <v>516</v>
      </c>
      <c r="Q220" s="3" t="b">
        <v>1</v>
      </c>
      <c r="R220" s="3" t="b">
        <v>0</v>
      </c>
    </row>
    <row r="221">
      <c r="A221" s="1">
        <v>220.0</v>
      </c>
      <c r="B221" s="21">
        <v>0.0</v>
      </c>
      <c r="C221" s="2">
        <v>0.0</v>
      </c>
      <c r="D221" s="22">
        <v>43985.636087962965</v>
      </c>
      <c r="E221" s="3" t="s">
        <v>18</v>
      </c>
      <c r="F221" s="3" t="s">
        <v>517</v>
      </c>
      <c r="G221" s="3" t="s">
        <v>518</v>
      </c>
      <c r="H221" s="9">
        <v>43627.0</v>
      </c>
      <c r="I221" s="3" t="s">
        <v>519</v>
      </c>
      <c r="J221" s="19" t="s">
        <v>31</v>
      </c>
      <c r="K221" s="25" t="s">
        <v>520</v>
      </c>
      <c r="P221" s="19" t="s">
        <v>520</v>
      </c>
      <c r="Q221" s="3" t="b">
        <v>1</v>
      </c>
      <c r="R221" s="3" t="b">
        <v>0</v>
      </c>
    </row>
    <row r="222">
      <c r="A222" s="1">
        <v>221.0</v>
      </c>
      <c r="B222" s="21">
        <v>0.0</v>
      </c>
      <c r="C222" s="2">
        <v>0.0</v>
      </c>
      <c r="D222" s="22">
        <v>43985.636087962965</v>
      </c>
      <c r="E222" s="3" t="s">
        <v>18</v>
      </c>
      <c r="F222" s="3" t="s">
        <v>521</v>
      </c>
      <c r="G222" s="3" t="s">
        <v>518</v>
      </c>
      <c r="H222" s="9">
        <v>43627.0</v>
      </c>
      <c r="I222" s="3" t="s">
        <v>519</v>
      </c>
      <c r="J222" s="19" t="s">
        <v>31</v>
      </c>
      <c r="K222" s="25" t="s">
        <v>522</v>
      </c>
      <c r="P222" s="19" t="s">
        <v>522</v>
      </c>
      <c r="Q222" s="3" t="b">
        <v>1</v>
      </c>
      <c r="R222" s="3" t="b">
        <v>0</v>
      </c>
    </row>
    <row r="223">
      <c r="A223" s="1">
        <v>222.0</v>
      </c>
      <c r="B223" s="21">
        <v>0.0</v>
      </c>
      <c r="C223" s="2">
        <v>0.0</v>
      </c>
      <c r="D223" s="22">
        <v>43973.54232664352</v>
      </c>
      <c r="E223" s="3" t="s">
        <v>524</v>
      </c>
      <c r="F223" s="3" t="s">
        <v>546</v>
      </c>
      <c r="G223" s="3" t="s">
        <v>193</v>
      </c>
      <c r="H223" s="6">
        <v>43693.0</v>
      </c>
      <c r="I223" s="3" t="s">
        <v>547</v>
      </c>
      <c r="J223" s="3" t="s">
        <v>548</v>
      </c>
      <c r="K223" s="26"/>
      <c r="L223" s="3" t="s">
        <v>549</v>
      </c>
      <c r="M223" s="3" t="s">
        <v>550</v>
      </c>
      <c r="P223" s="3" t="s">
        <v>551</v>
      </c>
      <c r="Q223" s="3" t="b">
        <v>0</v>
      </c>
      <c r="R223" s="3" t="b">
        <v>0</v>
      </c>
    </row>
    <row r="224">
      <c r="A224" s="1">
        <v>223.0</v>
      </c>
      <c r="B224" s="21">
        <v>0.0</v>
      </c>
      <c r="C224" s="2">
        <v>0.0</v>
      </c>
      <c r="D224" s="22">
        <v>43973.54347585648</v>
      </c>
      <c r="E224" s="3" t="s">
        <v>524</v>
      </c>
      <c r="F224" s="3" t="s">
        <v>552</v>
      </c>
      <c r="G224" s="3" t="s">
        <v>193</v>
      </c>
      <c r="H224" s="6">
        <v>43693.0</v>
      </c>
      <c r="I224" s="3" t="s">
        <v>547</v>
      </c>
      <c r="J224" s="3" t="s">
        <v>548</v>
      </c>
      <c r="K224" s="26"/>
      <c r="L224" s="3" t="s">
        <v>553</v>
      </c>
      <c r="M224" s="3" t="s">
        <v>554</v>
      </c>
      <c r="P224" s="3" t="s">
        <v>555</v>
      </c>
      <c r="Q224" s="3" t="b">
        <v>0</v>
      </c>
      <c r="R224" s="3" t="b">
        <v>0</v>
      </c>
    </row>
    <row r="225">
      <c r="A225" s="1">
        <v>224.0</v>
      </c>
      <c r="B225" s="21">
        <v>0.0</v>
      </c>
      <c r="C225" s="2">
        <v>0.0</v>
      </c>
      <c r="D225" s="22">
        <v>43973.0</v>
      </c>
      <c r="E225" s="3" t="s">
        <v>524</v>
      </c>
      <c r="F225" s="3" t="s">
        <v>556</v>
      </c>
      <c r="G225" s="3" t="s">
        <v>193</v>
      </c>
      <c r="H225" s="6">
        <v>43693.0</v>
      </c>
      <c r="I225" s="3" t="s">
        <v>547</v>
      </c>
      <c r="J225" s="3" t="s">
        <v>548</v>
      </c>
      <c r="K225" s="26"/>
      <c r="L225" s="3" t="s">
        <v>557</v>
      </c>
      <c r="M225" s="3" t="s">
        <v>558</v>
      </c>
      <c r="P225" s="3" t="s">
        <v>559</v>
      </c>
      <c r="Q225" s="3" t="b">
        <v>0</v>
      </c>
      <c r="R225" s="3" t="b">
        <v>0</v>
      </c>
    </row>
    <row r="226">
      <c r="A226" s="1">
        <v>225.0</v>
      </c>
      <c r="B226" s="21">
        <v>0.0</v>
      </c>
      <c r="C226" s="2">
        <v>0.0</v>
      </c>
      <c r="D226" s="22">
        <v>43973.0</v>
      </c>
      <c r="E226" s="3" t="s">
        <v>524</v>
      </c>
      <c r="F226" s="3" t="s">
        <v>560</v>
      </c>
      <c r="G226" s="3" t="s">
        <v>193</v>
      </c>
      <c r="H226" s="6">
        <v>43693.0</v>
      </c>
      <c r="I226" s="3" t="s">
        <v>547</v>
      </c>
      <c r="J226" s="3" t="s">
        <v>548</v>
      </c>
      <c r="K226" s="26"/>
      <c r="L226" s="3" t="s">
        <v>561</v>
      </c>
      <c r="M226" s="3" t="s">
        <v>562</v>
      </c>
      <c r="P226" s="3" t="s">
        <v>563</v>
      </c>
      <c r="Q226" s="3" t="b">
        <v>0</v>
      </c>
      <c r="R226" s="3" t="b">
        <v>0</v>
      </c>
    </row>
    <row r="227">
      <c r="A227" s="1">
        <v>226.0</v>
      </c>
      <c r="B227" s="21">
        <v>0.0</v>
      </c>
      <c r="C227" s="2">
        <v>0.0</v>
      </c>
      <c r="D227" s="22">
        <v>43973.0</v>
      </c>
      <c r="E227" s="3" t="s">
        <v>524</v>
      </c>
      <c r="F227" s="3" t="s">
        <v>564</v>
      </c>
      <c r="G227" s="3" t="s">
        <v>193</v>
      </c>
      <c r="H227" s="6">
        <v>43693.0</v>
      </c>
      <c r="I227" s="3" t="s">
        <v>547</v>
      </c>
      <c r="J227" s="3" t="s">
        <v>548</v>
      </c>
      <c r="K227" s="26"/>
      <c r="L227" s="3" t="s">
        <v>565</v>
      </c>
      <c r="M227" s="3" t="s">
        <v>566</v>
      </c>
      <c r="P227" s="3" t="s">
        <v>567</v>
      </c>
      <c r="Q227" s="3" t="b">
        <v>0</v>
      </c>
      <c r="R227" s="3" t="b">
        <v>0</v>
      </c>
    </row>
    <row r="228">
      <c r="A228" s="1">
        <v>227.0</v>
      </c>
      <c r="B228" s="21">
        <v>0.0</v>
      </c>
      <c r="C228" s="2">
        <v>0.0</v>
      </c>
      <c r="D228" s="22">
        <v>43973.0</v>
      </c>
      <c r="E228" s="3" t="s">
        <v>524</v>
      </c>
      <c r="F228" s="3" t="s">
        <v>568</v>
      </c>
      <c r="G228" s="3" t="s">
        <v>193</v>
      </c>
      <c r="H228" s="6">
        <v>43693.0</v>
      </c>
      <c r="I228" s="3" t="s">
        <v>547</v>
      </c>
      <c r="J228" s="3" t="s">
        <v>548</v>
      </c>
      <c r="K228" s="26"/>
      <c r="L228" s="3" t="s">
        <v>569</v>
      </c>
      <c r="M228" s="3" t="s">
        <v>570</v>
      </c>
      <c r="P228" s="3" t="s">
        <v>571</v>
      </c>
      <c r="Q228" s="3" t="b">
        <v>0</v>
      </c>
      <c r="R228" s="3" t="b">
        <v>0</v>
      </c>
    </row>
    <row r="229">
      <c r="A229" s="1">
        <v>228.0</v>
      </c>
      <c r="B229" s="21">
        <v>0.0</v>
      </c>
      <c r="C229" s="2">
        <v>0.0</v>
      </c>
      <c r="D229" s="22">
        <v>43973.0</v>
      </c>
      <c r="E229" s="3" t="s">
        <v>524</v>
      </c>
      <c r="F229" s="3" t="s">
        <v>572</v>
      </c>
      <c r="G229" s="3" t="s">
        <v>193</v>
      </c>
      <c r="H229" s="6">
        <v>43693.0</v>
      </c>
      <c r="I229" s="3" t="s">
        <v>547</v>
      </c>
      <c r="J229" s="3" t="s">
        <v>548</v>
      </c>
      <c r="K229" s="26"/>
      <c r="L229" s="3" t="s">
        <v>573</v>
      </c>
      <c r="M229" s="3" t="s">
        <v>562</v>
      </c>
      <c r="P229" s="3" t="s">
        <v>574</v>
      </c>
      <c r="Q229" s="3" t="b">
        <v>0</v>
      </c>
      <c r="R229" s="3" t="b">
        <v>0</v>
      </c>
    </row>
    <row r="230">
      <c r="A230" s="1">
        <v>229.0</v>
      </c>
      <c r="B230" s="21">
        <v>0.0</v>
      </c>
      <c r="C230" s="2">
        <v>0.0</v>
      </c>
      <c r="D230" s="22">
        <v>43973.0</v>
      </c>
      <c r="E230" s="3" t="s">
        <v>524</v>
      </c>
      <c r="F230" s="3" t="s">
        <v>575</v>
      </c>
      <c r="G230" s="3" t="s">
        <v>193</v>
      </c>
      <c r="H230" s="6">
        <v>43693.0</v>
      </c>
      <c r="I230" s="3" t="s">
        <v>547</v>
      </c>
      <c r="J230" s="3" t="s">
        <v>548</v>
      </c>
      <c r="K230" s="26"/>
      <c r="L230" s="3" t="s">
        <v>576</v>
      </c>
      <c r="M230" s="3" t="s">
        <v>577</v>
      </c>
      <c r="P230" s="3" t="s">
        <v>578</v>
      </c>
      <c r="Q230" s="3" t="b">
        <v>0</v>
      </c>
      <c r="R230" s="3" t="b">
        <v>0</v>
      </c>
    </row>
    <row r="231">
      <c r="A231" s="1">
        <v>230.0</v>
      </c>
      <c r="B231" s="21">
        <v>0.0</v>
      </c>
      <c r="C231" s="2">
        <v>0.0</v>
      </c>
      <c r="D231" s="22">
        <v>43973.0</v>
      </c>
      <c r="E231" s="3" t="s">
        <v>524</v>
      </c>
      <c r="F231" s="3" t="s">
        <v>579</v>
      </c>
      <c r="G231" s="3" t="s">
        <v>193</v>
      </c>
      <c r="H231" s="6">
        <v>43693.0</v>
      </c>
      <c r="I231" s="3" t="s">
        <v>547</v>
      </c>
      <c r="J231" s="3" t="s">
        <v>548</v>
      </c>
      <c r="K231" s="26"/>
      <c r="L231" s="3" t="s">
        <v>580</v>
      </c>
      <c r="M231" s="3" t="s">
        <v>581</v>
      </c>
      <c r="P231" s="3" t="s">
        <v>582</v>
      </c>
      <c r="Q231" s="3" t="b">
        <v>0</v>
      </c>
      <c r="R231" s="3" t="b">
        <v>0</v>
      </c>
    </row>
    <row r="232">
      <c r="A232" s="1">
        <v>231.0</v>
      </c>
      <c r="B232" s="21">
        <v>0.0</v>
      </c>
      <c r="C232" s="2">
        <v>0.0</v>
      </c>
      <c r="D232" s="22">
        <v>43973.0</v>
      </c>
      <c r="E232" s="3" t="s">
        <v>524</v>
      </c>
      <c r="F232" s="3" t="s">
        <v>583</v>
      </c>
      <c r="G232" s="3" t="s">
        <v>193</v>
      </c>
      <c r="H232" s="6">
        <v>43693.0</v>
      </c>
      <c r="I232" s="3" t="s">
        <v>547</v>
      </c>
      <c r="J232" s="3" t="s">
        <v>548</v>
      </c>
      <c r="K232" s="26"/>
      <c r="L232" s="3" t="s">
        <v>584</v>
      </c>
      <c r="M232" s="3" t="s">
        <v>585</v>
      </c>
      <c r="P232" s="3" t="s">
        <v>586</v>
      </c>
      <c r="Q232" s="3" t="b">
        <v>0</v>
      </c>
      <c r="R232" s="3" t="b">
        <v>0</v>
      </c>
    </row>
    <row r="233">
      <c r="A233" s="1">
        <v>232.0</v>
      </c>
      <c r="B233" s="21">
        <v>0.0</v>
      </c>
      <c r="C233" s="2">
        <v>0.0</v>
      </c>
      <c r="D233" s="22">
        <v>43973.0</v>
      </c>
      <c r="E233" s="3" t="s">
        <v>524</v>
      </c>
      <c r="F233" s="3" t="s">
        <v>587</v>
      </c>
      <c r="G233" s="3" t="s">
        <v>193</v>
      </c>
      <c r="H233" s="6">
        <v>43693.0</v>
      </c>
      <c r="I233" s="3" t="s">
        <v>547</v>
      </c>
      <c r="J233" s="3" t="s">
        <v>548</v>
      </c>
      <c r="K233" s="26"/>
      <c r="L233" s="3" t="s">
        <v>588</v>
      </c>
      <c r="M233" s="3" t="s">
        <v>577</v>
      </c>
      <c r="P233" s="3" t="s">
        <v>589</v>
      </c>
      <c r="Q233" s="3" t="b">
        <v>0</v>
      </c>
      <c r="R233" s="3" t="b">
        <v>0</v>
      </c>
    </row>
    <row r="234">
      <c r="A234" s="1">
        <v>233.0</v>
      </c>
      <c r="B234" s="21">
        <v>0.0</v>
      </c>
      <c r="C234" s="2">
        <v>0.0</v>
      </c>
      <c r="D234" s="22">
        <v>43973.0</v>
      </c>
      <c r="E234" s="3" t="s">
        <v>524</v>
      </c>
      <c r="F234" s="3" t="s">
        <v>590</v>
      </c>
      <c r="G234" s="3" t="s">
        <v>193</v>
      </c>
      <c r="H234" s="6">
        <v>43693.0</v>
      </c>
      <c r="I234" s="3" t="s">
        <v>547</v>
      </c>
      <c r="J234" s="3" t="s">
        <v>548</v>
      </c>
      <c r="K234" s="26"/>
      <c r="L234" s="3" t="s">
        <v>591</v>
      </c>
      <c r="M234" s="3" t="s">
        <v>592</v>
      </c>
      <c r="P234" s="3" t="s">
        <v>593</v>
      </c>
      <c r="Q234" s="3" t="b">
        <v>0</v>
      </c>
      <c r="R234" s="3" t="b">
        <v>0</v>
      </c>
    </row>
    <row r="235">
      <c r="A235" s="1">
        <v>234.0</v>
      </c>
      <c r="B235" s="21">
        <v>0.0</v>
      </c>
      <c r="C235" s="2">
        <v>0.0</v>
      </c>
      <c r="D235" s="22">
        <v>43973.0</v>
      </c>
      <c r="E235" s="3" t="s">
        <v>524</v>
      </c>
      <c r="F235" s="3" t="s">
        <v>594</v>
      </c>
      <c r="G235" s="3" t="s">
        <v>193</v>
      </c>
      <c r="H235" s="6">
        <v>43693.0</v>
      </c>
      <c r="I235" s="3" t="s">
        <v>547</v>
      </c>
      <c r="J235" s="3" t="s">
        <v>548</v>
      </c>
      <c r="K235" s="26"/>
      <c r="L235" s="3" t="s">
        <v>595</v>
      </c>
      <c r="M235" s="3" t="s">
        <v>596</v>
      </c>
      <c r="P235" s="3" t="s">
        <v>597</v>
      </c>
      <c r="Q235" s="3" t="b">
        <v>0</v>
      </c>
      <c r="R235" s="3" t="b">
        <v>0</v>
      </c>
    </row>
    <row r="236">
      <c r="A236" s="1">
        <v>235.0</v>
      </c>
      <c r="B236" s="21">
        <v>0.0</v>
      </c>
      <c r="C236" s="2">
        <v>0.0</v>
      </c>
      <c r="D236" s="22">
        <v>43973.0</v>
      </c>
      <c r="E236" s="3" t="s">
        <v>524</v>
      </c>
      <c r="F236" s="3" t="s">
        <v>598</v>
      </c>
      <c r="G236" s="3" t="s">
        <v>193</v>
      </c>
      <c r="H236" s="6">
        <v>43693.0</v>
      </c>
      <c r="I236" s="3" t="s">
        <v>547</v>
      </c>
      <c r="J236" s="3" t="s">
        <v>548</v>
      </c>
      <c r="K236" s="25" t="s">
        <v>599</v>
      </c>
      <c r="P236" s="3" t="s">
        <v>599</v>
      </c>
      <c r="Q236" s="3" t="b">
        <v>0</v>
      </c>
      <c r="R236" s="3" t="b">
        <v>0</v>
      </c>
    </row>
    <row r="237">
      <c r="A237" s="1">
        <v>236.0</v>
      </c>
      <c r="B237" s="21">
        <v>0.0</v>
      </c>
      <c r="C237" s="2">
        <v>0.0</v>
      </c>
      <c r="D237" s="22">
        <v>43973.0</v>
      </c>
      <c r="E237" s="3" t="s">
        <v>524</v>
      </c>
      <c r="F237" s="3" t="s">
        <v>600</v>
      </c>
      <c r="G237" s="3" t="s">
        <v>193</v>
      </c>
      <c r="H237" s="6">
        <v>43693.0</v>
      </c>
      <c r="I237" s="3" t="s">
        <v>547</v>
      </c>
      <c r="J237" s="3" t="s">
        <v>548</v>
      </c>
      <c r="K237" s="26"/>
      <c r="L237" s="3" t="s">
        <v>601</v>
      </c>
      <c r="M237" s="3" t="s">
        <v>602</v>
      </c>
      <c r="P237" s="3" t="s">
        <v>603</v>
      </c>
      <c r="Q237" s="3" t="b">
        <v>0</v>
      </c>
      <c r="R237" s="3" t="b">
        <v>0</v>
      </c>
    </row>
    <row r="238">
      <c r="A238" s="1">
        <v>237.0</v>
      </c>
      <c r="B238" s="21">
        <v>0.0</v>
      </c>
      <c r="C238" s="2">
        <v>0.0</v>
      </c>
      <c r="D238" s="22">
        <v>43973.0</v>
      </c>
      <c r="E238" s="3" t="s">
        <v>524</v>
      </c>
      <c r="F238" s="3" t="s">
        <v>604</v>
      </c>
      <c r="G238" s="3" t="s">
        <v>193</v>
      </c>
      <c r="H238" s="6">
        <v>43693.0</v>
      </c>
      <c r="I238" s="3" t="s">
        <v>547</v>
      </c>
      <c r="J238" s="3" t="s">
        <v>548</v>
      </c>
      <c r="K238" s="26"/>
      <c r="L238" s="3" t="s">
        <v>605</v>
      </c>
      <c r="M238" s="3" t="s">
        <v>606</v>
      </c>
      <c r="P238" s="3" t="s">
        <v>607</v>
      </c>
      <c r="Q238" s="3" t="b">
        <v>0</v>
      </c>
      <c r="R238" s="3" t="b">
        <v>0</v>
      </c>
    </row>
    <row r="239">
      <c r="A239" s="1">
        <v>238.0</v>
      </c>
      <c r="B239" s="21">
        <v>0.0</v>
      </c>
      <c r="C239" s="2">
        <v>0.0</v>
      </c>
      <c r="D239" s="22">
        <v>43973.0</v>
      </c>
      <c r="E239" s="3" t="s">
        <v>524</v>
      </c>
      <c r="F239" s="3" t="s">
        <v>608</v>
      </c>
      <c r="G239" s="3" t="s">
        <v>193</v>
      </c>
      <c r="H239" s="6">
        <v>43693.0</v>
      </c>
      <c r="I239" s="3" t="s">
        <v>547</v>
      </c>
      <c r="J239" s="3" t="s">
        <v>548</v>
      </c>
      <c r="K239" s="25" t="s">
        <v>609</v>
      </c>
      <c r="P239" s="3" t="s">
        <v>609</v>
      </c>
      <c r="Q239" s="3" t="b">
        <v>0</v>
      </c>
      <c r="R239" s="3" t="b">
        <v>0</v>
      </c>
    </row>
    <row r="240">
      <c r="A240" s="1">
        <v>239.0</v>
      </c>
      <c r="B240" s="21">
        <v>0.0</v>
      </c>
      <c r="C240" s="2">
        <v>0.0</v>
      </c>
      <c r="D240" s="22">
        <v>43973.0</v>
      </c>
      <c r="E240" s="3" t="s">
        <v>524</v>
      </c>
      <c r="F240" s="3" t="s">
        <v>610</v>
      </c>
      <c r="G240" s="3" t="s">
        <v>518</v>
      </c>
      <c r="H240" s="6">
        <v>43727.0</v>
      </c>
      <c r="I240" s="3" t="s">
        <v>519</v>
      </c>
      <c r="J240" s="3" t="s">
        <v>548</v>
      </c>
      <c r="K240" s="26"/>
      <c r="L240" s="3" t="s">
        <v>611</v>
      </c>
      <c r="M240" s="3" t="s">
        <v>612</v>
      </c>
      <c r="P240" s="3" t="s">
        <v>613</v>
      </c>
      <c r="Q240" s="3" t="b">
        <v>0</v>
      </c>
      <c r="R240" s="3" t="b">
        <v>0</v>
      </c>
    </row>
    <row r="241">
      <c r="A241" s="1">
        <v>240.0</v>
      </c>
      <c r="B241" s="21">
        <v>0.0</v>
      </c>
      <c r="C241" s="2">
        <v>0.0</v>
      </c>
      <c r="D241" s="22">
        <v>43973.0</v>
      </c>
      <c r="E241" s="3" t="s">
        <v>524</v>
      </c>
      <c r="F241" s="3" t="s">
        <v>614</v>
      </c>
      <c r="G241" s="3" t="s">
        <v>518</v>
      </c>
      <c r="H241" s="6">
        <v>43727.0</v>
      </c>
      <c r="I241" s="3" t="s">
        <v>519</v>
      </c>
      <c r="J241" s="3" t="s">
        <v>548</v>
      </c>
      <c r="K241" s="26"/>
      <c r="L241" s="3" t="s">
        <v>615</v>
      </c>
      <c r="M241" s="3" t="s">
        <v>616</v>
      </c>
      <c r="P241" s="3" t="s">
        <v>617</v>
      </c>
      <c r="Q241" s="3" t="b">
        <v>0</v>
      </c>
      <c r="R241" s="3" t="b">
        <v>0</v>
      </c>
    </row>
    <row r="242">
      <c r="A242" s="1">
        <v>241.0</v>
      </c>
      <c r="B242" s="21">
        <v>0.0</v>
      </c>
      <c r="C242" s="2">
        <v>0.0</v>
      </c>
      <c r="D242" s="22">
        <v>43973.0</v>
      </c>
      <c r="E242" s="3" t="s">
        <v>524</v>
      </c>
      <c r="F242" s="3" t="s">
        <v>618</v>
      </c>
      <c r="G242" s="3" t="s">
        <v>518</v>
      </c>
      <c r="H242" s="6">
        <v>43727.0</v>
      </c>
      <c r="I242" s="3" t="s">
        <v>519</v>
      </c>
      <c r="J242" s="3" t="s">
        <v>548</v>
      </c>
      <c r="K242" s="26"/>
      <c r="L242" s="3" t="s">
        <v>619</v>
      </c>
      <c r="M242" s="3" t="s">
        <v>620</v>
      </c>
      <c r="P242" s="3" t="s">
        <v>621</v>
      </c>
      <c r="Q242" s="3" t="b">
        <v>0</v>
      </c>
      <c r="R242" s="3" t="b">
        <v>0</v>
      </c>
    </row>
    <row r="243">
      <c r="A243" s="1">
        <v>242.0</v>
      </c>
      <c r="B243" s="21">
        <v>0.0</v>
      </c>
      <c r="C243" s="2">
        <v>0.0</v>
      </c>
      <c r="D243" s="22">
        <v>43973.0</v>
      </c>
      <c r="E243" s="3" t="s">
        <v>524</v>
      </c>
      <c r="F243" s="3" t="s">
        <v>622</v>
      </c>
      <c r="G243" s="3" t="s">
        <v>518</v>
      </c>
      <c r="H243" s="6">
        <v>43727.0</v>
      </c>
      <c r="I243" s="3" t="s">
        <v>519</v>
      </c>
      <c r="J243" s="3" t="s">
        <v>548</v>
      </c>
      <c r="K243" s="25" t="s">
        <v>623</v>
      </c>
      <c r="P243" s="3" t="s">
        <v>623</v>
      </c>
      <c r="Q243" s="3" t="b">
        <v>0</v>
      </c>
      <c r="R243" s="3" t="b">
        <v>0</v>
      </c>
    </row>
    <row r="244">
      <c r="A244" s="1">
        <v>243.0</v>
      </c>
      <c r="B244" s="21">
        <v>0.0</v>
      </c>
      <c r="C244" s="2">
        <v>0.0</v>
      </c>
      <c r="D244" s="22">
        <v>43973.0</v>
      </c>
      <c r="E244" s="3" t="s">
        <v>524</v>
      </c>
      <c r="F244" s="3" t="s">
        <v>624</v>
      </c>
      <c r="G244" s="3" t="s">
        <v>518</v>
      </c>
      <c r="H244" s="6">
        <v>43727.0</v>
      </c>
      <c r="I244" s="3" t="s">
        <v>519</v>
      </c>
      <c r="J244" s="3" t="s">
        <v>548</v>
      </c>
      <c r="K244" s="25" t="s">
        <v>625</v>
      </c>
      <c r="P244" s="3" t="s">
        <v>625</v>
      </c>
      <c r="Q244" s="3" t="b">
        <v>0</v>
      </c>
      <c r="R244" s="3" t="b">
        <v>0</v>
      </c>
    </row>
    <row r="245">
      <c r="A245" s="1">
        <v>244.0</v>
      </c>
      <c r="B245" s="21">
        <v>0.0</v>
      </c>
      <c r="C245" s="2">
        <v>0.0</v>
      </c>
      <c r="D245" s="22">
        <v>43973.0</v>
      </c>
      <c r="E245" s="3" t="s">
        <v>524</v>
      </c>
      <c r="F245" s="3" t="s">
        <v>626</v>
      </c>
      <c r="G245" s="3" t="s">
        <v>518</v>
      </c>
      <c r="H245" s="6">
        <v>43727.0</v>
      </c>
      <c r="I245" s="3" t="s">
        <v>519</v>
      </c>
      <c r="J245" s="3" t="s">
        <v>548</v>
      </c>
      <c r="K245" s="26"/>
      <c r="L245" s="3" t="s">
        <v>627</v>
      </c>
      <c r="M245" s="3" t="s">
        <v>628</v>
      </c>
      <c r="P245" s="3" t="s">
        <v>629</v>
      </c>
      <c r="Q245" s="3" t="b">
        <v>0</v>
      </c>
      <c r="R245" s="3" t="b">
        <v>0</v>
      </c>
    </row>
    <row r="246">
      <c r="A246" s="1">
        <v>245.0</v>
      </c>
      <c r="B246" s="21">
        <v>0.0</v>
      </c>
      <c r="C246" s="2">
        <v>0.0</v>
      </c>
      <c r="D246" s="22">
        <v>43973.0</v>
      </c>
      <c r="E246" s="3" t="s">
        <v>524</v>
      </c>
      <c r="F246" s="3" t="s">
        <v>630</v>
      </c>
      <c r="G246" s="3" t="s">
        <v>518</v>
      </c>
      <c r="H246" s="6">
        <v>43727.0</v>
      </c>
      <c r="I246" s="3" t="s">
        <v>519</v>
      </c>
      <c r="J246" s="3" t="s">
        <v>548</v>
      </c>
      <c r="K246" s="25" t="s">
        <v>631</v>
      </c>
      <c r="P246" s="3" t="s">
        <v>631</v>
      </c>
      <c r="Q246" s="3" t="b">
        <v>0</v>
      </c>
      <c r="R246" s="3" t="b">
        <v>0</v>
      </c>
    </row>
    <row r="247">
      <c r="A247" s="1">
        <v>246.0</v>
      </c>
      <c r="B247" s="21">
        <v>0.0</v>
      </c>
      <c r="C247" s="2">
        <v>0.0</v>
      </c>
      <c r="D247" s="22">
        <v>43973.0</v>
      </c>
      <c r="E247" s="3" t="s">
        <v>524</v>
      </c>
      <c r="F247" s="3" t="s">
        <v>632</v>
      </c>
      <c r="G247" s="3" t="s">
        <v>518</v>
      </c>
      <c r="H247" s="6">
        <v>43727.0</v>
      </c>
      <c r="I247" s="3" t="s">
        <v>519</v>
      </c>
      <c r="J247" s="3" t="s">
        <v>548</v>
      </c>
      <c r="K247" s="25" t="s">
        <v>633</v>
      </c>
      <c r="P247" s="3" t="s">
        <v>633</v>
      </c>
      <c r="Q247" s="3" t="b">
        <v>0</v>
      </c>
      <c r="R247" s="3" t="b">
        <v>0</v>
      </c>
    </row>
    <row r="248">
      <c r="A248" s="1">
        <v>247.0</v>
      </c>
      <c r="B248" s="21">
        <v>0.0</v>
      </c>
      <c r="C248" s="2">
        <v>0.0</v>
      </c>
      <c r="D248" s="22">
        <v>43973.0</v>
      </c>
      <c r="E248" s="3" t="s">
        <v>524</v>
      </c>
      <c r="F248" s="3" t="s">
        <v>634</v>
      </c>
      <c r="G248" s="3" t="s">
        <v>518</v>
      </c>
      <c r="H248" s="6">
        <v>43727.0</v>
      </c>
      <c r="I248" s="3" t="s">
        <v>519</v>
      </c>
      <c r="J248" s="3" t="s">
        <v>548</v>
      </c>
      <c r="K248" s="25" t="s">
        <v>635</v>
      </c>
      <c r="P248" s="3" t="s">
        <v>635</v>
      </c>
      <c r="Q248" s="3" t="b">
        <v>0</v>
      </c>
      <c r="R248" s="3" t="b">
        <v>0</v>
      </c>
    </row>
    <row r="249">
      <c r="A249" s="1">
        <v>248.0</v>
      </c>
      <c r="B249" s="21">
        <v>0.0</v>
      </c>
      <c r="C249" s="2">
        <v>0.0</v>
      </c>
      <c r="D249" s="22">
        <v>43973.0</v>
      </c>
      <c r="E249" s="3" t="s">
        <v>524</v>
      </c>
      <c r="F249" s="3" t="s">
        <v>636</v>
      </c>
      <c r="G249" s="3" t="s">
        <v>518</v>
      </c>
      <c r="H249" s="6">
        <v>43727.0</v>
      </c>
      <c r="I249" s="3" t="s">
        <v>519</v>
      </c>
      <c r="J249" s="3" t="s">
        <v>548</v>
      </c>
      <c r="K249" s="25" t="s">
        <v>637</v>
      </c>
      <c r="P249" s="3" t="s">
        <v>637</v>
      </c>
      <c r="Q249" s="3" t="b">
        <v>0</v>
      </c>
      <c r="R249" s="3" t="b">
        <v>0</v>
      </c>
    </row>
    <row r="250">
      <c r="A250" s="1">
        <v>249.0</v>
      </c>
      <c r="B250" s="21">
        <v>0.0</v>
      </c>
      <c r="C250" s="2">
        <v>0.0</v>
      </c>
      <c r="D250" s="22">
        <v>43973.0</v>
      </c>
      <c r="E250" s="3" t="s">
        <v>524</v>
      </c>
      <c r="F250" s="3" t="s">
        <v>638</v>
      </c>
      <c r="G250" s="3" t="s">
        <v>518</v>
      </c>
      <c r="H250" s="6">
        <v>43727.0</v>
      </c>
      <c r="I250" s="3" t="s">
        <v>519</v>
      </c>
      <c r="J250" s="3" t="s">
        <v>548</v>
      </c>
      <c r="K250" s="26"/>
      <c r="L250" s="3" t="s">
        <v>639</v>
      </c>
      <c r="M250" s="3" t="s">
        <v>640</v>
      </c>
      <c r="P250" s="3" t="s">
        <v>641</v>
      </c>
      <c r="Q250" s="3" t="b">
        <v>0</v>
      </c>
      <c r="R250" s="3" t="b">
        <v>0</v>
      </c>
    </row>
    <row r="251">
      <c r="A251" s="1">
        <v>250.0</v>
      </c>
      <c r="B251" s="21">
        <v>0.0</v>
      </c>
      <c r="C251" s="2">
        <v>0.0</v>
      </c>
      <c r="D251" s="22">
        <v>43973.0</v>
      </c>
      <c r="E251" s="3" t="s">
        <v>524</v>
      </c>
      <c r="F251" s="3" t="s">
        <v>642</v>
      </c>
      <c r="G251" s="3" t="s">
        <v>518</v>
      </c>
      <c r="H251" s="6">
        <v>43727.0</v>
      </c>
      <c r="I251" s="3" t="s">
        <v>519</v>
      </c>
      <c r="J251" s="3" t="s">
        <v>548</v>
      </c>
      <c r="K251" s="26"/>
      <c r="L251" s="3" t="s">
        <v>643</v>
      </c>
      <c r="M251" s="3" t="s">
        <v>644</v>
      </c>
      <c r="P251" s="3" t="s">
        <v>645</v>
      </c>
      <c r="Q251" s="3" t="b">
        <v>0</v>
      </c>
      <c r="R251" s="3" t="b">
        <v>0</v>
      </c>
    </row>
    <row r="252">
      <c r="A252" s="1">
        <v>251.0</v>
      </c>
      <c r="B252" s="21">
        <v>0.0</v>
      </c>
      <c r="C252" s="2">
        <v>0.0</v>
      </c>
      <c r="D252" s="22">
        <v>43973.0</v>
      </c>
      <c r="E252" s="3" t="s">
        <v>524</v>
      </c>
      <c r="F252" s="3" t="s">
        <v>646</v>
      </c>
      <c r="G252" s="3" t="s">
        <v>518</v>
      </c>
      <c r="H252" s="6">
        <v>43727.0</v>
      </c>
      <c r="I252" s="3" t="s">
        <v>519</v>
      </c>
      <c r="J252" s="3" t="s">
        <v>548</v>
      </c>
      <c r="K252" s="25" t="s">
        <v>647</v>
      </c>
      <c r="P252" s="3" t="s">
        <v>647</v>
      </c>
      <c r="Q252" s="3" t="b">
        <v>0</v>
      </c>
      <c r="R252" s="3" t="b">
        <v>0</v>
      </c>
    </row>
    <row r="253">
      <c r="A253" s="1">
        <v>252.0</v>
      </c>
      <c r="B253" s="21">
        <v>0.0</v>
      </c>
      <c r="C253" s="2">
        <v>0.0</v>
      </c>
      <c r="D253" s="22">
        <v>43973.0</v>
      </c>
      <c r="E253" s="3" t="s">
        <v>524</v>
      </c>
      <c r="F253" s="3" t="s">
        <v>648</v>
      </c>
      <c r="G253" s="3" t="s">
        <v>649</v>
      </c>
      <c r="H253" s="6">
        <v>43727.0</v>
      </c>
      <c r="I253" s="3" t="s">
        <v>519</v>
      </c>
      <c r="J253" s="3" t="s">
        <v>548</v>
      </c>
      <c r="K253" s="26"/>
      <c r="L253" s="3" t="s">
        <v>650</v>
      </c>
      <c r="M253" s="3" t="s">
        <v>651</v>
      </c>
      <c r="P253" s="3" t="s">
        <v>652</v>
      </c>
      <c r="Q253" s="3" t="b">
        <v>0</v>
      </c>
      <c r="R253" s="3" t="b">
        <v>0</v>
      </c>
    </row>
    <row r="254">
      <c r="A254" s="1">
        <v>253.0</v>
      </c>
      <c r="B254" s="21">
        <v>0.0</v>
      </c>
      <c r="C254" s="2">
        <v>0.0</v>
      </c>
      <c r="D254" s="22">
        <v>43973.0</v>
      </c>
      <c r="E254" s="3" t="s">
        <v>524</v>
      </c>
      <c r="F254" s="3" t="s">
        <v>653</v>
      </c>
      <c r="G254" s="3" t="s">
        <v>649</v>
      </c>
      <c r="H254" s="6">
        <v>43727.0</v>
      </c>
      <c r="I254" s="3" t="s">
        <v>519</v>
      </c>
      <c r="J254" s="3" t="s">
        <v>548</v>
      </c>
      <c r="K254" s="26"/>
      <c r="L254" s="3" t="s">
        <v>654</v>
      </c>
      <c r="M254" s="3" t="s">
        <v>655</v>
      </c>
      <c r="P254" s="3" t="s">
        <v>656</v>
      </c>
      <c r="Q254" s="3" t="b">
        <v>0</v>
      </c>
      <c r="R254" s="3" t="b">
        <v>0</v>
      </c>
    </row>
    <row r="255">
      <c r="A255" s="1">
        <v>254.0</v>
      </c>
      <c r="B255" s="21">
        <v>0.0</v>
      </c>
      <c r="C255" s="2">
        <v>0.0</v>
      </c>
      <c r="D255" s="22">
        <v>43973.0</v>
      </c>
      <c r="E255" s="3" t="s">
        <v>524</v>
      </c>
      <c r="F255" s="3" t="s">
        <v>657</v>
      </c>
      <c r="G255" s="3" t="s">
        <v>518</v>
      </c>
      <c r="H255" s="6">
        <v>43727.0</v>
      </c>
      <c r="I255" s="3" t="s">
        <v>519</v>
      </c>
      <c r="J255" s="3" t="s">
        <v>548</v>
      </c>
      <c r="K255" s="26"/>
      <c r="L255" s="3" t="s">
        <v>658</v>
      </c>
      <c r="M255" s="3" t="s">
        <v>659</v>
      </c>
      <c r="P255" s="3" t="s">
        <v>660</v>
      </c>
      <c r="Q255" s="3" t="b">
        <v>0</v>
      </c>
      <c r="R255" s="3" t="b">
        <v>0</v>
      </c>
    </row>
    <row r="256">
      <c r="A256" s="1">
        <v>255.0</v>
      </c>
      <c r="B256" s="21">
        <v>0.0</v>
      </c>
      <c r="C256" s="2">
        <v>0.0</v>
      </c>
      <c r="D256" s="22">
        <v>43973.0</v>
      </c>
      <c r="E256" s="3" t="s">
        <v>524</v>
      </c>
      <c r="F256" s="3" t="s">
        <v>661</v>
      </c>
      <c r="G256" s="3" t="s">
        <v>518</v>
      </c>
      <c r="H256" s="6">
        <v>43727.0</v>
      </c>
      <c r="I256" s="3" t="s">
        <v>519</v>
      </c>
      <c r="J256" s="3" t="s">
        <v>548</v>
      </c>
      <c r="K256" s="26"/>
      <c r="L256" s="3" t="s">
        <v>662</v>
      </c>
      <c r="M256" s="3" t="s">
        <v>663</v>
      </c>
      <c r="P256" s="3" t="s">
        <v>664</v>
      </c>
      <c r="Q256" s="3" t="b">
        <v>0</v>
      </c>
      <c r="R256" s="3" t="b">
        <v>0</v>
      </c>
    </row>
    <row r="257">
      <c r="A257" s="1">
        <v>256.0</v>
      </c>
      <c r="B257" s="21">
        <v>0.0</v>
      </c>
      <c r="C257" s="2">
        <v>0.0</v>
      </c>
      <c r="D257" s="22">
        <v>43973.0</v>
      </c>
      <c r="E257" s="3" t="s">
        <v>524</v>
      </c>
      <c r="F257" s="3" t="s">
        <v>665</v>
      </c>
      <c r="G257" s="3" t="s">
        <v>518</v>
      </c>
      <c r="H257" s="6">
        <v>43727.0</v>
      </c>
      <c r="I257" s="3" t="s">
        <v>519</v>
      </c>
      <c r="J257" s="3" t="s">
        <v>548</v>
      </c>
      <c r="K257" s="25" t="s">
        <v>666</v>
      </c>
      <c r="P257" s="3" t="s">
        <v>666</v>
      </c>
      <c r="Q257" s="3" t="b">
        <v>0</v>
      </c>
      <c r="R257" s="3" t="b">
        <v>0</v>
      </c>
    </row>
    <row r="258">
      <c r="A258" s="1">
        <v>257.0</v>
      </c>
      <c r="B258" s="21">
        <v>0.0</v>
      </c>
      <c r="C258" s="2">
        <v>0.0</v>
      </c>
      <c r="D258" s="22">
        <v>43973.0</v>
      </c>
      <c r="E258" s="3" t="s">
        <v>524</v>
      </c>
      <c r="F258" s="3" t="s">
        <v>667</v>
      </c>
      <c r="G258" s="3" t="s">
        <v>518</v>
      </c>
      <c r="H258" s="6">
        <v>43727.0</v>
      </c>
      <c r="I258" s="3" t="s">
        <v>519</v>
      </c>
      <c r="J258" s="3" t="s">
        <v>548</v>
      </c>
      <c r="K258" s="26"/>
      <c r="L258" s="3" t="s">
        <v>668</v>
      </c>
      <c r="M258" s="3" t="s">
        <v>669</v>
      </c>
      <c r="P258" s="3" t="s">
        <v>670</v>
      </c>
      <c r="Q258" s="3" t="b">
        <v>0</v>
      </c>
      <c r="R258" s="3" t="b">
        <v>0</v>
      </c>
    </row>
    <row r="259">
      <c r="A259" s="1">
        <v>258.0</v>
      </c>
      <c r="B259" s="21">
        <v>0.0</v>
      </c>
      <c r="C259" s="2">
        <v>0.0</v>
      </c>
      <c r="D259" s="22">
        <v>43973.0</v>
      </c>
      <c r="E259" s="3" t="s">
        <v>524</v>
      </c>
      <c r="F259" s="3" t="s">
        <v>671</v>
      </c>
      <c r="G259" s="3" t="s">
        <v>518</v>
      </c>
      <c r="H259" s="6">
        <v>43727.0</v>
      </c>
      <c r="I259" s="3" t="s">
        <v>519</v>
      </c>
      <c r="J259" s="3" t="s">
        <v>548</v>
      </c>
      <c r="K259" s="25" t="s">
        <v>672</v>
      </c>
      <c r="P259" s="3" t="s">
        <v>672</v>
      </c>
      <c r="Q259" s="3" t="b">
        <v>0</v>
      </c>
      <c r="R259" s="3" t="b">
        <v>0</v>
      </c>
    </row>
    <row r="260">
      <c r="A260" s="1">
        <v>259.0</v>
      </c>
      <c r="B260" s="21">
        <v>0.0</v>
      </c>
      <c r="C260" s="2">
        <v>0.0</v>
      </c>
      <c r="D260" s="22">
        <v>43973.0</v>
      </c>
      <c r="E260" s="3" t="s">
        <v>524</v>
      </c>
      <c r="F260" s="3" t="s">
        <v>673</v>
      </c>
      <c r="G260" s="3" t="s">
        <v>193</v>
      </c>
      <c r="H260" s="6">
        <v>43838.0</v>
      </c>
      <c r="I260" s="3" t="s">
        <v>547</v>
      </c>
      <c r="J260" s="3" t="s">
        <v>548</v>
      </c>
      <c r="K260" s="26"/>
      <c r="L260" s="3" t="s">
        <v>674</v>
      </c>
      <c r="M260" s="3" t="s">
        <v>675</v>
      </c>
      <c r="P260" s="3" t="s">
        <v>676</v>
      </c>
      <c r="Q260" s="3" t="b">
        <v>0</v>
      </c>
      <c r="R260" s="3" t="b">
        <v>0</v>
      </c>
    </row>
    <row r="261">
      <c r="A261" s="1">
        <v>260.0</v>
      </c>
      <c r="B261" s="21">
        <v>0.0</v>
      </c>
      <c r="C261" s="2">
        <v>0.0</v>
      </c>
      <c r="D261" s="22">
        <v>43973.0</v>
      </c>
      <c r="E261" s="3" t="s">
        <v>524</v>
      </c>
      <c r="F261" s="3" t="s">
        <v>677</v>
      </c>
      <c r="G261" s="3" t="s">
        <v>678</v>
      </c>
      <c r="H261" s="6">
        <v>43838.0</v>
      </c>
      <c r="I261" s="3" t="s">
        <v>547</v>
      </c>
      <c r="J261" s="3" t="s">
        <v>548</v>
      </c>
      <c r="K261" s="25" t="s">
        <v>679</v>
      </c>
      <c r="P261" s="3" t="s">
        <v>679</v>
      </c>
      <c r="Q261" s="3" t="b">
        <v>0</v>
      </c>
      <c r="R261" s="3" t="b">
        <v>0</v>
      </c>
    </row>
    <row r="262">
      <c r="A262" s="1">
        <v>261.0</v>
      </c>
      <c r="B262" s="21">
        <v>0.0</v>
      </c>
      <c r="C262" s="2">
        <v>0.0</v>
      </c>
      <c r="D262" s="22">
        <v>43973.0</v>
      </c>
      <c r="E262" s="3" t="s">
        <v>524</v>
      </c>
      <c r="F262" s="3" t="s">
        <v>680</v>
      </c>
      <c r="G262" s="3" t="s">
        <v>145</v>
      </c>
      <c r="H262" s="6">
        <v>43838.0</v>
      </c>
      <c r="I262" s="3" t="s">
        <v>547</v>
      </c>
      <c r="J262" s="3" t="s">
        <v>548</v>
      </c>
      <c r="K262" s="25" t="s">
        <v>681</v>
      </c>
      <c r="P262" s="3" t="s">
        <v>681</v>
      </c>
      <c r="Q262" s="3" t="b">
        <v>0</v>
      </c>
      <c r="R262" s="3" t="b">
        <v>0</v>
      </c>
    </row>
    <row r="263">
      <c r="A263" s="1">
        <v>262.0</v>
      </c>
      <c r="B263" s="21">
        <v>0.0</v>
      </c>
      <c r="C263" s="2">
        <v>0.0</v>
      </c>
      <c r="D263" s="22">
        <v>43973.0</v>
      </c>
      <c r="E263" s="3" t="s">
        <v>524</v>
      </c>
      <c r="F263" s="3" t="s">
        <v>682</v>
      </c>
      <c r="G263" s="3" t="s">
        <v>683</v>
      </c>
      <c r="H263" s="6">
        <v>43838.0</v>
      </c>
      <c r="I263" s="3" t="s">
        <v>547</v>
      </c>
      <c r="J263" s="3" t="s">
        <v>548</v>
      </c>
      <c r="K263" s="26"/>
      <c r="L263" s="3" t="s">
        <v>684</v>
      </c>
      <c r="M263" s="3" t="s">
        <v>685</v>
      </c>
      <c r="P263" s="3" t="s">
        <v>686</v>
      </c>
      <c r="Q263" s="3" t="b">
        <v>0</v>
      </c>
      <c r="R263" s="3" t="b">
        <v>0</v>
      </c>
    </row>
    <row r="264">
      <c r="A264" s="1">
        <v>263.0</v>
      </c>
      <c r="B264" s="21">
        <v>0.0</v>
      </c>
      <c r="C264" s="2">
        <v>0.0</v>
      </c>
      <c r="D264" s="22">
        <v>43973.0</v>
      </c>
      <c r="E264" s="3" t="s">
        <v>524</v>
      </c>
      <c r="F264" s="3" t="s">
        <v>687</v>
      </c>
      <c r="G264" s="3" t="s">
        <v>683</v>
      </c>
      <c r="H264" s="6">
        <v>43838.0</v>
      </c>
      <c r="I264" s="3" t="s">
        <v>547</v>
      </c>
      <c r="J264" s="3" t="s">
        <v>548</v>
      </c>
      <c r="K264" s="26"/>
      <c r="L264" s="3" t="s">
        <v>688</v>
      </c>
      <c r="M264" s="3" t="s">
        <v>689</v>
      </c>
      <c r="P264" s="3" t="s">
        <v>690</v>
      </c>
      <c r="Q264" s="3" t="b">
        <v>0</v>
      </c>
      <c r="R264" s="3" t="b">
        <v>0</v>
      </c>
    </row>
    <row r="265">
      <c r="A265" s="1">
        <v>264.0</v>
      </c>
      <c r="B265" s="21">
        <v>0.0</v>
      </c>
      <c r="C265" s="2">
        <v>0.0</v>
      </c>
      <c r="D265" s="22">
        <v>43973.0</v>
      </c>
      <c r="E265" s="3" t="s">
        <v>524</v>
      </c>
      <c r="F265" s="3" t="s">
        <v>691</v>
      </c>
      <c r="G265" s="3" t="s">
        <v>683</v>
      </c>
      <c r="H265" s="6">
        <v>43838.0</v>
      </c>
      <c r="I265" s="3" t="s">
        <v>547</v>
      </c>
      <c r="J265" s="3" t="s">
        <v>548</v>
      </c>
      <c r="K265" s="26"/>
      <c r="L265" s="3" t="s">
        <v>692</v>
      </c>
      <c r="M265" s="3" t="s">
        <v>693</v>
      </c>
      <c r="P265" s="3" t="s">
        <v>694</v>
      </c>
      <c r="Q265" s="3" t="b">
        <v>0</v>
      </c>
      <c r="R265" s="3" t="b">
        <v>0</v>
      </c>
    </row>
    <row r="266">
      <c r="A266" s="1">
        <v>265.0</v>
      </c>
      <c r="B266" s="21">
        <v>0.0</v>
      </c>
      <c r="C266" s="2">
        <v>0.0</v>
      </c>
      <c r="D266" s="22">
        <v>43973.0</v>
      </c>
      <c r="E266" s="3" t="s">
        <v>524</v>
      </c>
      <c r="F266" s="3" t="s">
        <v>695</v>
      </c>
      <c r="G266" s="3" t="s">
        <v>683</v>
      </c>
      <c r="H266" s="6">
        <v>43838.0</v>
      </c>
      <c r="I266" s="3" t="s">
        <v>547</v>
      </c>
      <c r="J266" s="3" t="s">
        <v>548</v>
      </c>
      <c r="K266" s="26"/>
      <c r="L266" s="3" t="s">
        <v>696</v>
      </c>
      <c r="M266" s="3" t="s">
        <v>697</v>
      </c>
      <c r="P266" s="3" t="s">
        <v>698</v>
      </c>
      <c r="Q266" s="3" t="b">
        <v>0</v>
      </c>
      <c r="R266" s="3" t="b">
        <v>0</v>
      </c>
    </row>
    <row r="267">
      <c r="A267" s="1">
        <v>266.0</v>
      </c>
      <c r="B267" s="21">
        <v>0.0</v>
      </c>
      <c r="C267" s="2">
        <v>0.0</v>
      </c>
      <c r="D267" s="22">
        <v>43973.0</v>
      </c>
      <c r="E267" s="3" t="s">
        <v>524</v>
      </c>
      <c r="F267" s="3" t="s">
        <v>699</v>
      </c>
      <c r="G267" s="3" t="s">
        <v>683</v>
      </c>
      <c r="H267" s="6">
        <v>43838.0</v>
      </c>
      <c r="I267" s="3" t="s">
        <v>547</v>
      </c>
      <c r="J267" s="3" t="s">
        <v>548</v>
      </c>
      <c r="K267" s="26"/>
      <c r="L267" s="3" t="s">
        <v>700</v>
      </c>
      <c r="M267" s="3" t="s">
        <v>701</v>
      </c>
      <c r="P267" s="3" t="s">
        <v>702</v>
      </c>
      <c r="Q267" s="3" t="b">
        <v>0</v>
      </c>
      <c r="R267" s="3" t="b">
        <v>0</v>
      </c>
    </row>
    <row r="268">
      <c r="A268" s="1">
        <v>267.0</v>
      </c>
      <c r="B268" s="21">
        <v>0.0</v>
      </c>
      <c r="C268" s="2">
        <v>0.0</v>
      </c>
      <c r="D268" s="22">
        <v>43973.0</v>
      </c>
      <c r="E268" s="3" t="s">
        <v>524</v>
      </c>
      <c r="F268" s="3" t="s">
        <v>703</v>
      </c>
      <c r="G268" s="3" t="s">
        <v>678</v>
      </c>
      <c r="H268" s="6">
        <v>43838.0</v>
      </c>
      <c r="I268" s="3" t="s">
        <v>547</v>
      </c>
      <c r="J268" s="3" t="s">
        <v>548</v>
      </c>
      <c r="K268" s="25" t="s">
        <v>704</v>
      </c>
      <c r="P268" s="3" t="s">
        <v>704</v>
      </c>
      <c r="Q268" s="3" t="b">
        <v>0</v>
      </c>
      <c r="R268" s="3" t="b">
        <v>0</v>
      </c>
    </row>
    <row r="269">
      <c r="A269" s="1">
        <v>268.0</v>
      </c>
      <c r="B269" s="21">
        <v>0.0</v>
      </c>
      <c r="C269" s="2">
        <v>0.0</v>
      </c>
      <c r="D269" s="22">
        <v>43973.0</v>
      </c>
      <c r="E269" s="3" t="s">
        <v>524</v>
      </c>
      <c r="F269" s="3" t="s">
        <v>705</v>
      </c>
      <c r="G269" s="3" t="s">
        <v>683</v>
      </c>
      <c r="H269" s="6">
        <v>43838.0</v>
      </c>
      <c r="I269" s="3" t="s">
        <v>547</v>
      </c>
      <c r="J269" s="3" t="s">
        <v>548</v>
      </c>
      <c r="K269" s="26"/>
      <c r="L269" s="3" t="s">
        <v>706</v>
      </c>
      <c r="M269" s="3" t="s">
        <v>707</v>
      </c>
      <c r="P269" s="3" t="s">
        <v>708</v>
      </c>
      <c r="Q269" s="3" t="b">
        <v>0</v>
      </c>
      <c r="R269" s="3" t="b">
        <v>0</v>
      </c>
    </row>
    <row r="270">
      <c r="A270" s="1">
        <v>269.0</v>
      </c>
      <c r="B270" s="21">
        <v>0.0</v>
      </c>
      <c r="C270" s="2">
        <v>0.0</v>
      </c>
      <c r="D270" s="22">
        <v>43973.0</v>
      </c>
      <c r="E270" s="3" t="s">
        <v>524</v>
      </c>
      <c r="F270" s="3" t="s">
        <v>709</v>
      </c>
      <c r="G270" s="3" t="s">
        <v>683</v>
      </c>
      <c r="H270" s="6">
        <v>43838.0</v>
      </c>
      <c r="I270" s="3" t="s">
        <v>547</v>
      </c>
      <c r="J270" s="3" t="s">
        <v>548</v>
      </c>
      <c r="K270" s="26"/>
      <c r="L270" s="3" t="s">
        <v>710</v>
      </c>
      <c r="M270" s="3" t="s">
        <v>711</v>
      </c>
      <c r="P270" s="3" t="s">
        <v>712</v>
      </c>
      <c r="Q270" s="3" t="b">
        <v>0</v>
      </c>
      <c r="R270" s="3" t="b">
        <v>0</v>
      </c>
    </row>
    <row r="271">
      <c r="A271" s="1">
        <v>270.0</v>
      </c>
      <c r="B271" s="21">
        <v>0.0</v>
      </c>
      <c r="C271" s="2">
        <v>0.0</v>
      </c>
      <c r="D271" s="22">
        <v>43973.0</v>
      </c>
      <c r="E271" s="3" t="s">
        <v>524</v>
      </c>
      <c r="F271" s="3" t="s">
        <v>713</v>
      </c>
      <c r="G271" s="3" t="s">
        <v>683</v>
      </c>
      <c r="H271" s="6">
        <v>43838.0</v>
      </c>
      <c r="I271" s="3" t="s">
        <v>547</v>
      </c>
      <c r="J271" s="3" t="s">
        <v>548</v>
      </c>
      <c r="K271" s="25" t="s">
        <v>714</v>
      </c>
      <c r="P271" s="3" t="s">
        <v>714</v>
      </c>
      <c r="Q271" s="3" t="b">
        <v>0</v>
      </c>
      <c r="R271" s="3" t="b">
        <v>0</v>
      </c>
    </row>
    <row r="272">
      <c r="A272" s="1">
        <v>271.0</v>
      </c>
      <c r="B272" s="21">
        <v>0.0</v>
      </c>
      <c r="C272" s="2">
        <v>0.0</v>
      </c>
      <c r="D272" s="22">
        <v>43973.0</v>
      </c>
      <c r="E272" s="3" t="s">
        <v>524</v>
      </c>
      <c r="F272" s="3" t="s">
        <v>715</v>
      </c>
      <c r="G272" s="3" t="s">
        <v>683</v>
      </c>
      <c r="H272" s="6">
        <v>43838.0</v>
      </c>
      <c r="I272" s="3" t="s">
        <v>547</v>
      </c>
      <c r="J272" s="3" t="s">
        <v>548</v>
      </c>
      <c r="K272" s="25" t="s">
        <v>716</v>
      </c>
      <c r="P272" s="3" t="s">
        <v>716</v>
      </c>
      <c r="Q272" s="3" t="b">
        <v>0</v>
      </c>
      <c r="R272" s="3" t="b">
        <v>0</v>
      </c>
    </row>
    <row r="273">
      <c r="A273" s="1">
        <v>272.0</v>
      </c>
      <c r="B273" s="21">
        <v>0.0</v>
      </c>
      <c r="C273" s="2">
        <v>0.0</v>
      </c>
      <c r="D273" s="22">
        <v>43973.0</v>
      </c>
      <c r="E273" s="3" t="s">
        <v>524</v>
      </c>
      <c r="F273" s="3" t="s">
        <v>717</v>
      </c>
      <c r="G273" s="3" t="s">
        <v>683</v>
      </c>
      <c r="H273" s="6">
        <v>43838.0</v>
      </c>
      <c r="I273" s="3" t="s">
        <v>547</v>
      </c>
      <c r="J273" s="3" t="s">
        <v>548</v>
      </c>
      <c r="K273" s="25" t="s">
        <v>718</v>
      </c>
      <c r="P273" s="3" t="s">
        <v>718</v>
      </c>
      <c r="Q273" s="3" t="b">
        <v>0</v>
      </c>
      <c r="R273" s="3" t="b">
        <v>0</v>
      </c>
    </row>
    <row r="274">
      <c r="A274" s="1">
        <v>273.0</v>
      </c>
      <c r="B274" s="21">
        <v>0.0</v>
      </c>
      <c r="C274" s="2">
        <v>0.0</v>
      </c>
      <c r="D274" s="22">
        <v>43973.0</v>
      </c>
      <c r="E274" s="3" t="s">
        <v>524</v>
      </c>
      <c r="F274" s="3" t="s">
        <v>719</v>
      </c>
      <c r="G274" s="3" t="s">
        <v>683</v>
      </c>
      <c r="H274" s="6">
        <v>43838.0</v>
      </c>
      <c r="I274" s="3" t="s">
        <v>547</v>
      </c>
      <c r="J274" s="3" t="s">
        <v>548</v>
      </c>
      <c r="K274" s="25" t="s">
        <v>720</v>
      </c>
      <c r="P274" s="3" t="s">
        <v>720</v>
      </c>
      <c r="Q274" s="3" t="b">
        <v>0</v>
      </c>
      <c r="R274" s="3" t="b">
        <v>0</v>
      </c>
    </row>
    <row r="275">
      <c r="A275" s="1">
        <v>274.0</v>
      </c>
      <c r="B275" s="21">
        <v>0.0</v>
      </c>
      <c r="C275" s="2">
        <v>0.0</v>
      </c>
      <c r="D275" s="22">
        <v>43973.0</v>
      </c>
      <c r="E275" s="3" t="s">
        <v>524</v>
      </c>
      <c r="F275" s="3" t="s">
        <v>721</v>
      </c>
      <c r="G275" s="3" t="s">
        <v>683</v>
      </c>
      <c r="H275" s="6">
        <v>43838.0</v>
      </c>
      <c r="I275" s="3" t="s">
        <v>547</v>
      </c>
      <c r="J275" s="3" t="s">
        <v>548</v>
      </c>
      <c r="K275" s="25" t="s">
        <v>722</v>
      </c>
      <c r="P275" s="3" t="s">
        <v>722</v>
      </c>
      <c r="Q275" s="3" t="b">
        <v>0</v>
      </c>
      <c r="R275" s="3" t="b">
        <v>0</v>
      </c>
    </row>
    <row r="276">
      <c r="A276" s="1">
        <v>275.0</v>
      </c>
      <c r="B276" s="21">
        <v>0.0</v>
      </c>
      <c r="C276" s="2">
        <v>0.0</v>
      </c>
      <c r="D276" s="22">
        <v>43973.0</v>
      </c>
      <c r="E276" s="3" t="s">
        <v>524</v>
      </c>
      <c r="F276" s="3" t="s">
        <v>723</v>
      </c>
      <c r="G276" s="3" t="s">
        <v>683</v>
      </c>
      <c r="H276" s="6">
        <v>43838.0</v>
      </c>
      <c r="I276" s="3" t="s">
        <v>547</v>
      </c>
      <c r="J276" s="3" t="s">
        <v>548</v>
      </c>
      <c r="K276" s="25" t="s">
        <v>724</v>
      </c>
      <c r="P276" s="3" t="s">
        <v>724</v>
      </c>
      <c r="Q276" s="3" t="b">
        <v>0</v>
      </c>
      <c r="R276" s="3" t="b">
        <v>0</v>
      </c>
    </row>
    <row r="277">
      <c r="A277" s="1">
        <v>276.0</v>
      </c>
      <c r="B277" s="21">
        <v>0.0</v>
      </c>
      <c r="C277" s="2">
        <v>0.0</v>
      </c>
      <c r="D277" s="22">
        <v>43973.0</v>
      </c>
      <c r="E277" s="3" t="s">
        <v>524</v>
      </c>
      <c r="F277" s="3" t="s">
        <v>725</v>
      </c>
      <c r="G277" s="3" t="s">
        <v>683</v>
      </c>
      <c r="H277" s="6">
        <v>43838.0</v>
      </c>
      <c r="I277" s="3" t="s">
        <v>547</v>
      </c>
      <c r="J277" s="3" t="s">
        <v>548</v>
      </c>
      <c r="K277" s="26"/>
      <c r="L277" s="3" t="s">
        <v>726</v>
      </c>
      <c r="M277" s="3" t="s">
        <v>727</v>
      </c>
      <c r="P277" s="3" t="s">
        <v>728</v>
      </c>
      <c r="Q277" s="3" t="b">
        <v>0</v>
      </c>
      <c r="R277" s="3" t="b">
        <v>0</v>
      </c>
    </row>
    <row r="278">
      <c r="A278" s="1">
        <v>277.0</v>
      </c>
      <c r="B278" s="21">
        <v>0.0</v>
      </c>
      <c r="C278" s="2">
        <v>0.0</v>
      </c>
      <c r="D278" s="22">
        <v>43973.0</v>
      </c>
      <c r="E278" s="3" t="s">
        <v>524</v>
      </c>
      <c r="F278" s="3" t="s">
        <v>729</v>
      </c>
      <c r="G278" s="3" t="s">
        <v>683</v>
      </c>
      <c r="H278" s="6">
        <v>43838.0</v>
      </c>
      <c r="I278" s="3" t="s">
        <v>547</v>
      </c>
      <c r="J278" s="3" t="s">
        <v>548</v>
      </c>
      <c r="K278" s="26"/>
      <c r="L278" s="3" t="s">
        <v>730</v>
      </c>
      <c r="M278" s="3" t="s">
        <v>731</v>
      </c>
      <c r="P278" s="3" t="s">
        <v>732</v>
      </c>
      <c r="Q278" s="3" t="b">
        <v>0</v>
      </c>
      <c r="R278" s="3" t="b">
        <v>0</v>
      </c>
    </row>
    <row r="279">
      <c r="A279" s="1">
        <v>278.0</v>
      </c>
      <c r="B279" s="21">
        <v>0.0</v>
      </c>
      <c r="C279" s="2">
        <v>0.0</v>
      </c>
      <c r="D279" s="22">
        <v>43973.0</v>
      </c>
      <c r="E279" s="3" t="s">
        <v>524</v>
      </c>
      <c r="F279" s="3" t="s">
        <v>733</v>
      </c>
      <c r="G279" s="3" t="s">
        <v>683</v>
      </c>
      <c r="H279" s="6">
        <v>43838.0</v>
      </c>
      <c r="I279" s="3" t="s">
        <v>547</v>
      </c>
      <c r="J279" s="3" t="s">
        <v>548</v>
      </c>
      <c r="K279" s="26"/>
      <c r="L279" s="3" t="s">
        <v>734</v>
      </c>
      <c r="M279" s="3" t="s">
        <v>735</v>
      </c>
      <c r="P279" s="3" t="s">
        <v>736</v>
      </c>
      <c r="Q279" s="3" t="b">
        <v>0</v>
      </c>
      <c r="R279" s="3" t="b">
        <v>0</v>
      </c>
    </row>
    <row r="280">
      <c r="A280" s="1">
        <v>279.0</v>
      </c>
      <c r="B280" s="21">
        <v>0.0</v>
      </c>
      <c r="C280" s="2">
        <v>0.0</v>
      </c>
      <c r="D280" s="22">
        <v>43973.0</v>
      </c>
      <c r="E280" s="3" t="s">
        <v>524</v>
      </c>
      <c r="F280" s="3" t="s">
        <v>737</v>
      </c>
      <c r="G280" s="3" t="s">
        <v>683</v>
      </c>
      <c r="H280" s="6">
        <v>43838.0</v>
      </c>
      <c r="I280" s="3" t="s">
        <v>547</v>
      </c>
      <c r="J280" s="3" t="s">
        <v>548</v>
      </c>
      <c r="K280" s="26"/>
      <c r="L280" s="3" t="s">
        <v>738</v>
      </c>
      <c r="M280" s="3" t="s">
        <v>739</v>
      </c>
      <c r="P280" s="3" t="s">
        <v>740</v>
      </c>
      <c r="Q280" s="3" t="b">
        <v>0</v>
      </c>
      <c r="R280" s="3" t="b">
        <v>0</v>
      </c>
    </row>
    <row r="281">
      <c r="A281" s="1">
        <v>280.0</v>
      </c>
      <c r="B281" s="21">
        <v>0.0</v>
      </c>
      <c r="C281" s="2">
        <v>0.0</v>
      </c>
      <c r="D281" s="22">
        <v>43973.0</v>
      </c>
      <c r="E281" s="3" t="s">
        <v>524</v>
      </c>
      <c r="F281" s="3" t="s">
        <v>741</v>
      </c>
      <c r="G281" s="3" t="s">
        <v>683</v>
      </c>
      <c r="H281" s="6">
        <v>43838.0</v>
      </c>
      <c r="I281" s="3" t="s">
        <v>547</v>
      </c>
      <c r="J281" s="3" t="s">
        <v>548</v>
      </c>
      <c r="K281" s="26"/>
      <c r="L281" s="3" t="s">
        <v>742</v>
      </c>
      <c r="M281" s="3" t="s">
        <v>743</v>
      </c>
      <c r="P281" s="3" t="s">
        <v>744</v>
      </c>
      <c r="Q281" s="3" t="b">
        <v>0</v>
      </c>
      <c r="R281" s="3" t="b">
        <v>0</v>
      </c>
    </row>
    <row r="282">
      <c r="A282" s="1">
        <v>281.0</v>
      </c>
      <c r="B282" s="21">
        <v>0.0</v>
      </c>
      <c r="C282" s="2">
        <v>0.0</v>
      </c>
      <c r="D282" s="22">
        <v>43973.0</v>
      </c>
      <c r="E282" s="3" t="s">
        <v>524</v>
      </c>
      <c r="F282" s="3" t="s">
        <v>745</v>
      </c>
      <c r="G282" s="3" t="s">
        <v>683</v>
      </c>
      <c r="H282" s="6">
        <v>43838.0</v>
      </c>
      <c r="I282" s="3" t="s">
        <v>547</v>
      </c>
      <c r="J282" s="3" t="s">
        <v>548</v>
      </c>
      <c r="K282" s="26"/>
      <c r="L282" s="3" t="s">
        <v>746</v>
      </c>
      <c r="M282" s="3" t="s">
        <v>747</v>
      </c>
      <c r="P282" s="3" t="s">
        <v>748</v>
      </c>
      <c r="Q282" s="3" t="b">
        <v>0</v>
      </c>
      <c r="R282" s="3" t="b">
        <v>0</v>
      </c>
    </row>
    <row r="283">
      <c r="A283" s="1">
        <v>282.0</v>
      </c>
      <c r="B283" s="21">
        <v>0.0</v>
      </c>
      <c r="C283" s="2">
        <v>0.0</v>
      </c>
      <c r="D283" s="22">
        <v>43973.0</v>
      </c>
      <c r="E283" s="3" t="s">
        <v>524</v>
      </c>
      <c r="F283" s="3" t="s">
        <v>749</v>
      </c>
      <c r="G283" s="3" t="s">
        <v>683</v>
      </c>
      <c r="H283" s="6">
        <v>43838.0</v>
      </c>
      <c r="I283" s="3" t="s">
        <v>547</v>
      </c>
      <c r="J283" s="3" t="s">
        <v>548</v>
      </c>
      <c r="K283" s="25" t="s">
        <v>750</v>
      </c>
      <c r="P283" s="3" t="s">
        <v>750</v>
      </c>
      <c r="Q283" s="3" t="b">
        <v>0</v>
      </c>
      <c r="R283" s="3" t="b">
        <v>0</v>
      </c>
    </row>
    <row r="284">
      <c r="A284" s="1">
        <v>283.0</v>
      </c>
      <c r="B284" s="21">
        <v>0.0</v>
      </c>
      <c r="C284" s="2">
        <v>0.0</v>
      </c>
      <c r="D284" s="22">
        <v>43973.0</v>
      </c>
      <c r="E284" s="3" t="s">
        <v>524</v>
      </c>
      <c r="F284" s="3" t="s">
        <v>751</v>
      </c>
      <c r="G284" s="3" t="s">
        <v>683</v>
      </c>
      <c r="H284" s="6">
        <v>43838.0</v>
      </c>
      <c r="I284" s="3" t="s">
        <v>547</v>
      </c>
      <c r="J284" s="3" t="s">
        <v>548</v>
      </c>
      <c r="K284" s="25" t="s">
        <v>752</v>
      </c>
      <c r="P284" s="3" t="s">
        <v>752</v>
      </c>
      <c r="Q284" s="3" t="b">
        <v>0</v>
      </c>
      <c r="R284" s="3" t="b">
        <v>0</v>
      </c>
    </row>
    <row r="285">
      <c r="A285" s="1">
        <v>284.0</v>
      </c>
      <c r="B285" s="21">
        <v>0.0</v>
      </c>
      <c r="C285" s="2">
        <v>0.0</v>
      </c>
      <c r="D285" s="22">
        <v>43973.0</v>
      </c>
      <c r="E285" s="3" t="s">
        <v>524</v>
      </c>
      <c r="F285" s="3" t="s">
        <v>753</v>
      </c>
      <c r="G285" s="3" t="s">
        <v>683</v>
      </c>
      <c r="H285" s="6">
        <v>43838.0</v>
      </c>
      <c r="I285" s="3" t="s">
        <v>547</v>
      </c>
      <c r="J285" s="3" t="s">
        <v>548</v>
      </c>
      <c r="K285" s="25" t="s">
        <v>754</v>
      </c>
      <c r="P285" s="3" t="s">
        <v>754</v>
      </c>
      <c r="Q285" s="3" t="b">
        <v>0</v>
      </c>
      <c r="R285" s="3" t="b">
        <v>0</v>
      </c>
    </row>
    <row r="286">
      <c r="A286" s="1">
        <v>285.0</v>
      </c>
      <c r="B286" s="21">
        <v>0.0</v>
      </c>
      <c r="C286" s="2">
        <v>0.0</v>
      </c>
      <c r="D286" s="22">
        <v>43973.0</v>
      </c>
      <c r="E286" s="3" t="s">
        <v>524</v>
      </c>
      <c r="F286" s="3" t="s">
        <v>755</v>
      </c>
      <c r="G286" s="3" t="s">
        <v>683</v>
      </c>
      <c r="H286" s="6">
        <v>43838.0</v>
      </c>
      <c r="I286" s="3" t="s">
        <v>547</v>
      </c>
      <c r="J286" s="3" t="s">
        <v>548</v>
      </c>
      <c r="K286" s="26"/>
      <c r="L286" s="3" t="s">
        <v>756</v>
      </c>
      <c r="M286" s="3" t="s">
        <v>757</v>
      </c>
      <c r="P286" s="3" t="s">
        <v>758</v>
      </c>
      <c r="Q286" s="3" t="b">
        <v>0</v>
      </c>
      <c r="R286" s="3" t="b">
        <v>0</v>
      </c>
    </row>
    <row r="287">
      <c r="A287" s="1">
        <v>286.0</v>
      </c>
      <c r="B287" s="21">
        <v>0.0</v>
      </c>
      <c r="C287" s="2">
        <v>0.0</v>
      </c>
      <c r="D287" s="22">
        <v>43973.0</v>
      </c>
      <c r="E287" s="3" t="s">
        <v>524</v>
      </c>
      <c r="F287" s="3" t="s">
        <v>759</v>
      </c>
      <c r="G287" s="3" t="s">
        <v>760</v>
      </c>
      <c r="H287" s="6">
        <v>43858.0</v>
      </c>
      <c r="I287" s="3" t="s">
        <v>519</v>
      </c>
      <c r="J287" s="3" t="s">
        <v>548</v>
      </c>
      <c r="K287" s="25" t="s">
        <v>761</v>
      </c>
      <c r="P287" s="3" t="s">
        <v>761</v>
      </c>
      <c r="Q287" s="3" t="b">
        <v>0</v>
      </c>
      <c r="R287" s="3" t="b">
        <v>0</v>
      </c>
    </row>
    <row r="288">
      <c r="A288" s="1">
        <v>287.0</v>
      </c>
      <c r="B288" s="21">
        <v>0.0</v>
      </c>
      <c r="C288" s="2">
        <v>0.0</v>
      </c>
      <c r="D288" s="22">
        <v>43973.0</v>
      </c>
      <c r="E288" s="3" t="s">
        <v>524</v>
      </c>
      <c r="F288" s="3" t="s">
        <v>762</v>
      </c>
      <c r="G288" s="3" t="s">
        <v>763</v>
      </c>
      <c r="H288" s="6">
        <v>43858.0</v>
      </c>
      <c r="I288" s="3" t="s">
        <v>519</v>
      </c>
      <c r="J288" s="3" t="s">
        <v>548</v>
      </c>
      <c r="K288" s="25" t="s">
        <v>764</v>
      </c>
      <c r="P288" s="3" t="s">
        <v>764</v>
      </c>
      <c r="Q288" s="3" t="b">
        <v>0</v>
      </c>
      <c r="R288" s="3" t="b">
        <v>0</v>
      </c>
    </row>
    <row r="289">
      <c r="A289" s="1">
        <v>288.0</v>
      </c>
      <c r="B289" s="21">
        <v>0.0</v>
      </c>
      <c r="C289" s="2">
        <v>0.0</v>
      </c>
      <c r="D289" s="22">
        <v>43973.0</v>
      </c>
      <c r="E289" s="3" t="s">
        <v>524</v>
      </c>
      <c r="F289" s="3" t="s">
        <v>765</v>
      </c>
      <c r="G289" s="3" t="s">
        <v>766</v>
      </c>
      <c r="H289" s="6">
        <v>43858.0</v>
      </c>
      <c r="I289" s="3" t="s">
        <v>519</v>
      </c>
      <c r="J289" s="3" t="s">
        <v>548</v>
      </c>
      <c r="K289" s="25" t="s">
        <v>767</v>
      </c>
      <c r="P289" s="3" t="s">
        <v>767</v>
      </c>
      <c r="Q289" s="3" t="b">
        <v>0</v>
      </c>
      <c r="R289" s="3" t="b">
        <v>0</v>
      </c>
    </row>
    <row r="290">
      <c r="A290" s="1">
        <v>289.0</v>
      </c>
      <c r="B290" s="21">
        <v>0.0</v>
      </c>
      <c r="C290" s="2">
        <v>0.0</v>
      </c>
      <c r="D290" s="22">
        <v>43973.0</v>
      </c>
      <c r="E290" s="3" t="s">
        <v>524</v>
      </c>
      <c r="F290" s="3" t="s">
        <v>768</v>
      </c>
      <c r="G290" s="3" t="s">
        <v>683</v>
      </c>
      <c r="H290" s="6">
        <v>43858.0</v>
      </c>
      <c r="I290" s="3" t="s">
        <v>519</v>
      </c>
      <c r="J290" s="3" t="s">
        <v>548</v>
      </c>
      <c r="K290" s="25" t="s">
        <v>769</v>
      </c>
      <c r="P290" s="3" t="s">
        <v>769</v>
      </c>
      <c r="Q290" s="3" t="b">
        <v>0</v>
      </c>
      <c r="R290" s="3" t="b">
        <v>0</v>
      </c>
    </row>
    <row r="291">
      <c r="A291" s="1">
        <v>290.0</v>
      </c>
      <c r="B291" s="21">
        <v>0.0</v>
      </c>
      <c r="C291" s="2">
        <v>0.0</v>
      </c>
      <c r="D291" s="22">
        <v>43973.0</v>
      </c>
      <c r="E291" s="3" t="s">
        <v>524</v>
      </c>
      <c r="F291" s="3" t="s">
        <v>770</v>
      </c>
      <c r="G291" s="3" t="s">
        <v>683</v>
      </c>
      <c r="H291" s="6">
        <v>43858.0</v>
      </c>
      <c r="I291" s="3" t="s">
        <v>519</v>
      </c>
      <c r="J291" s="3" t="s">
        <v>548</v>
      </c>
      <c r="K291" s="25" t="s">
        <v>771</v>
      </c>
      <c r="P291" s="3" t="s">
        <v>771</v>
      </c>
      <c r="Q291" s="3" t="b">
        <v>0</v>
      </c>
      <c r="R291" s="3" t="b">
        <v>0</v>
      </c>
    </row>
    <row r="292">
      <c r="A292" s="1">
        <v>291.0</v>
      </c>
      <c r="B292" s="21">
        <v>0.0</v>
      </c>
      <c r="C292" s="2">
        <v>0.0</v>
      </c>
      <c r="D292" s="22">
        <v>43973.0</v>
      </c>
      <c r="E292" s="3" t="s">
        <v>524</v>
      </c>
      <c r="F292" s="3" t="s">
        <v>772</v>
      </c>
      <c r="G292" s="3" t="s">
        <v>683</v>
      </c>
      <c r="H292" s="6">
        <v>43858.0</v>
      </c>
      <c r="I292" s="3" t="s">
        <v>519</v>
      </c>
      <c r="J292" s="3" t="s">
        <v>548</v>
      </c>
      <c r="K292" s="25" t="s">
        <v>773</v>
      </c>
      <c r="P292" s="3" t="s">
        <v>773</v>
      </c>
      <c r="Q292" s="3" t="b">
        <v>0</v>
      </c>
      <c r="R292" s="3" t="b">
        <v>0</v>
      </c>
    </row>
    <row r="293">
      <c r="A293" s="1">
        <v>292.0</v>
      </c>
      <c r="B293" s="21">
        <v>0.0</v>
      </c>
      <c r="C293" s="2">
        <v>0.0</v>
      </c>
      <c r="D293" s="22">
        <v>43973.0</v>
      </c>
      <c r="E293" s="3" t="s">
        <v>524</v>
      </c>
      <c r="F293" s="3" t="s">
        <v>774</v>
      </c>
      <c r="G293" s="3" t="s">
        <v>683</v>
      </c>
      <c r="H293" s="6">
        <v>43858.0</v>
      </c>
      <c r="I293" s="3" t="s">
        <v>519</v>
      </c>
      <c r="J293" s="3" t="s">
        <v>548</v>
      </c>
      <c r="K293" s="25" t="s">
        <v>775</v>
      </c>
      <c r="P293" s="3" t="s">
        <v>775</v>
      </c>
      <c r="Q293" s="3" t="b">
        <v>0</v>
      </c>
      <c r="R293" s="3" t="b">
        <v>0</v>
      </c>
    </row>
    <row r="294">
      <c r="A294" s="1">
        <v>293.0</v>
      </c>
      <c r="B294" s="21">
        <v>0.0</v>
      </c>
      <c r="C294" s="2">
        <v>0.0</v>
      </c>
      <c r="D294" s="22">
        <v>43973.0</v>
      </c>
      <c r="E294" s="3" t="s">
        <v>524</v>
      </c>
      <c r="F294" s="3" t="s">
        <v>776</v>
      </c>
      <c r="G294" s="3" t="s">
        <v>683</v>
      </c>
      <c r="H294" s="6">
        <v>43858.0</v>
      </c>
      <c r="I294" s="3" t="s">
        <v>519</v>
      </c>
      <c r="J294" s="3" t="s">
        <v>548</v>
      </c>
      <c r="K294" s="25" t="s">
        <v>777</v>
      </c>
      <c r="P294" s="3" t="s">
        <v>777</v>
      </c>
      <c r="Q294" s="3" t="b">
        <v>0</v>
      </c>
      <c r="R294" s="3" t="b">
        <v>0</v>
      </c>
    </row>
    <row r="295">
      <c r="A295" s="1">
        <v>294.0</v>
      </c>
      <c r="B295" s="21">
        <v>0.0</v>
      </c>
      <c r="C295" s="2">
        <v>0.0</v>
      </c>
      <c r="D295" s="22">
        <v>43973.0</v>
      </c>
      <c r="E295" s="3" t="s">
        <v>524</v>
      </c>
      <c r="F295" s="3" t="s">
        <v>778</v>
      </c>
      <c r="G295" s="3" t="s">
        <v>683</v>
      </c>
      <c r="H295" s="6">
        <v>43858.0</v>
      </c>
      <c r="I295" s="3" t="s">
        <v>519</v>
      </c>
      <c r="J295" s="3" t="s">
        <v>548</v>
      </c>
      <c r="K295" s="25" t="s">
        <v>779</v>
      </c>
      <c r="P295" s="3" t="s">
        <v>779</v>
      </c>
      <c r="Q295" s="3" t="b">
        <v>0</v>
      </c>
      <c r="R295" s="3" t="b">
        <v>0</v>
      </c>
    </row>
    <row r="296">
      <c r="A296" s="1">
        <v>295.0</v>
      </c>
      <c r="B296" s="21">
        <v>0.0</v>
      </c>
      <c r="C296" s="2">
        <v>0.0</v>
      </c>
      <c r="D296" s="22">
        <v>43973.0</v>
      </c>
      <c r="E296" s="3" t="s">
        <v>524</v>
      </c>
      <c r="F296" s="3" t="s">
        <v>780</v>
      </c>
      <c r="G296" s="3" t="s">
        <v>683</v>
      </c>
      <c r="H296" s="6">
        <v>43858.0</v>
      </c>
      <c r="I296" s="3" t="s">
        <v>519</v>
      </c>
      <c r="J296" s="3" t="s">
        <v>548</v>
      </c>
      <c r="K296" s="25" t="s">
        <v>781</v>
      </c>
      <c r="P296" s="3" t="s">
        <v>781</v>
      </c>
      <c r="Q296" s="3" t="b">
        <v>0</v>
      </c>
      <c r="R296" s="3" t="b">
        <v>0</v>
      </c>
    </row>
    <row r="297">
      <c r="A297" s="1">
        <v>296.0</v>
      </c>
      <c r="B297" s="21">
        <v>0.0</v>
      </c>
      <c r="C297" s="2">
        <v>0.0</v>
      </c>
      <c r="D297" s="22">
        <v>43973.0</v>
      </c>
      <c r="E297" s="3" t="s">
        <v>524</v>
      </c>
      <c r="F297" s="3" t="s">
        <v>782</v>
      </c>
      <c r="G297" s="3" t="s">
        <v>683</v>
      </c>
      <c r="H297" s="6">
        <v>43858.0</v>
      </c>
      <c r="I297" s="3" t="s">
        <v>519</v>
      </c>
      <c r="J297" s="3" t="s">
        <v>548</v>
      </c>
      <c r="K297" s="25" t="s">
        <v>783</v>
      </c>
      <c r="P297" s="3" t="s">
        <v>783</v>
      </c>
      <c r="Q297" s="3" t="b">
        <v>0</v>
      </c>
      <c r="R297" s="3" t="b">
        <v>0</v>
      </c>
    </row>
    <row r="298">
      <c r="A298" s="1">
        <v>297.0</v>
      </c>
      <c r="B298" s="21">
        <v>0.0</v>
      </c>
      <c r="C298" s="2">
        <v>0.0</v>
      </c>
      <c r="D298" s="22">
        <v>43973.0</v>
      </c>
      <c r="E298" s="3" t="s">
        <v>524</v>
      </c>
      <c r="F298" s="3" t="s">
        <v>784</v>
      </c>
      <c r="G298" s="3" t="s">
        <v>683</v>
      </c>
      <c r="H298" s="6">
        <v>43858.0</v>
      </c>
      <c r="I298" s="3" t="s">
        <v>519</v>
      </c>
      <c r="J298" s="3" t="s">
        <v>548</v>
      </c>
      <c r="K298" s="25" t="s">
        <v>785</v>
      </c>
      <c r="P298" s="3" t="s">
        <v>785</v>
      </c>
      <c r="Q298" s="3" t="b">
        <v>0</v>
      </c>
      <c r="R298" s="3" t="b">
        <v>0</v>
      </c>
    </row>
    <row r="299">
      <c r="A299" s="1">
        <v>298.0</v>
      </c>
      <c r="B299" s="21">
        <v>0.0</v>
      </c>
      <c r="C299" s="2">
        <v>0.0</v>
      </c>
      <c r="D299" s="22">
        <v>43973.0</v>
      </c>
      <c r="E299" s="3" t="s">
        <v>524</v>
      </c>
      <c r="F299" s="3" t="s">
        <v>786</v>
      </c>
      <c r="G299" s="3" t="s">
        <v>683</v>
      </c>
      <c r="H299" s="6">
        <v>43858.0</v>
      </c>
      <c r="I299" s="3" t="s">
        <v>519</v>
      </c>
      <c r="J299" s="3" t="s">
        <v>548</v>
      </c>
      <c r="K299" s="25" t="s">
        <v>787</v>
      </c>
      <c r="P299" s="3" t="s">
        <v>787</v>
      </c>
      <c r="Q299" s="3" t="b">
        <v>0</v>
      </c>
      <c r="R299" s="3" t="b">
        <v>0</v>
      </c>
    </row>
    <row r="300">
      <c r="A300" s="1">
        <v>299.0</v>
      </c>
      <c r="B300" s="21">
        <v>0.0</v>
      </c>
      <c r="C300" s="2">
        <v>0.0</v>
      </c>
      <c r="D300" s="22">
        <v>43973.0</v>
      </c>
      <c r="E300" s="3" t="s">
        <v>524</v>
      </c>
      <c r="F300" s="3" t="s">
        <v>788</v>
      </c>
      <c r="G300" s="3" t="s">
        <v>683</v>
      </c>
      <c r="H300" s="6">
        <v>43858.0</v>
      </c>
      <c r="I300" s="3" t="s">
        <v>519</v>
      </c>
      <c r="J300" s="3" t="s">
        <v>548</v>
      </c>
      <c r="K300" s="25" t="s">
        <v>789</v>
      </c>
      <c r="P300" s="3" t="s">
        <v>789</v>
      </c>
      <c r="Q300" s="3" t="b">
        <v>0</v>
      </c>
      <c r="R300" s="3" t="b">
        <v>0</v>
      </c>
    </row>
    <row r="301">
      <c r="A301" s="1">
        <v>300.0</v>
      </c>
      <c r="B301" s="21">
        <v>0.0</v>
      </c>
      <c r="C301" s="2">
        <v>0.0</v>
      </c>
      <c r="D301" s="22">
        <v>43973.0</v>
      </c>
      <c r="E301" s="3" t="s">
        <v>524</v>
      </c>
      <c r="F301" s="3" t="s">
        <v>790</v>
      </c>
      <c r="G301" s="3" t="s">
        <v>683</v>
      </c>
      <c r="H301" s="6">
        <v>43858.0</v>
      </c>
      <c r="I301" s="3" t="s">
        <v>519</v>
      </c>
      <c r="J301" s="3" t="s">
        <v>548</v>
      </c>
      <c r="K301" s="25" t="s">
        <v>791</v>
      </c>
      <c r="P301" s="3" t="s">
        <v>791</v>
      </c>
      <c r="Q301" s="3" t="b">
        <v>0</v>
      </c>
      <c r="R301" s="3" t="b">
        <v>0</v>
      </c>
    </row>
    <row r="302">
      <c r="A302" s="1">
        <v>301.0</v>
      </c>
      <c r="B302" s="21">
        <v>0.0</v>
      </c>
      <c r="C302" s="2">
        <v>0.0</v>
      </c>
      <c r="D302" s="22">
        <v>43973.0</v>
      </c>
      <c r="E302" s="3" t="s">
        <v>524</v>
      </c>
      <c r="F302" s="3" t="s">
        <v>792</v>
      </c>
      <c r="G302" s="3" t="s">
        <v>683</v>
      </c>
      <c r="H302" s="6">
        <v>43858.0</v>
      </c>
      <c r="I302" s="3" t="s">
        <v>519</v>
      </c>
      <c r="J302" s="3" t="s">
        <v>548</v>
      </c>
      <c r="K302" s="25" t="s">
        <v>793</v>
      </c>
      <c r="P302" s="3" t="s">
        <v>793</v>
      </c>
      <c r="Q302" s="3" t="b">
        <v>0</v>
      </c>
      <c r="R302" s="3" t="b">
        <v>0</v>
      </c>
    </row>
    <row r="303">
      <c r="A303" s="1">
        <v>302.0</v>
      </c>
      <c r="B303" s="21">
        <v>0.0</v>
      </c>
      <c r="C303" s="2">
        <v>0.0</v>
      </c>
      <c r="D303" s="22">
        <v>43973.0</v>
      </c>
      <c r="E303" s="3" t="s">
        <v>524</v>
      </c>
      <c r="F303" s="3" t="s">
        <v>794</v>
      </c>
      <c r="G303" s="3" t="s">
        <v>683</v>
      </c>
      <c r="H303" s="6">
        <v>43858.0</v>
      </c>
      <c r="I303" s="3" t="s">
        <v>519</v>
      </c>
      <c r="J303" s="3" t="s">
        <v>548</v>
      </c>
      <c r="K303" s="25" t="s">
        <v>795</v>
      </c>
      <c r="P303" s="3" t="s">
        <v>795</v>
      </c>
      <c r="Q303" s="3" t="b">
        <v>0</v>
      </c>
      <c r="R303" s="3" t="b">
        <v>0</v>
      </c>
    </row>
    <row r="304">
      <c r="A304" s="1">
        <v>303.0</v>
      </c>
      <c r="B304" s="21">
        <v>0.0</v>
      </c>
      <c r="C304" s="2">
        <v>0.0</v>
      </c>
      <c r="D304" s="22">
        <v>43973.0</v>
      </c>
      <c r="E304" s="3" t="s">
        <v>524</v>
      </c>
      <c r="F304" s="3" t="s">
        <v>796</v>
      </c>
      <c r="G304" s="3" t="s">
        <v>683</v>
      </c>
      <c r="H304" s="6">
        <v>43858.0</v>
      </c>
      <c r="I304" s="3" t="s">
        <v>519</v>
      </c>
      <c r="J304" s="3" t="s">
        <v>548</v>
      </c>
      <c r="K304" s="25" t="s">
        <v>797</v>
      </c>
      <c r="P304" s="3" t="s">
        <v>797</v>
      </c>
      <c r="Q304" s="3" t="b">
        <v>0</v>
      </c>
      <c r="R304" s="3" t="b">
        <v>0</v>
      </c>
    </row>
    <row r="305">
      <c r="A305" s="1">
        <v>304.0</v>
      </c>
      <c r="B305" s="21">
        <v>0.0</v>
      </c>
      <c r="C305" s="2">
        <v>0.0</v>
      </c>
      <c r="D305" s="22">
        <v>43973.0</v>
      </c>
      <c r="E305" s="3" t="s">
        <v>524</v>
      </c>
      <c r="F305" s="3" t="s">
        <v>798</v>
      </c>
      <c r="G305" s="3" t="s">
        <v>683</v>
      </c>
      <c r="H305" s="6">
        <v>43858.0</v>
      </c>
      <c r="I305" s="3" t="s">
        <v>519</v>
      </c>
      <c r="J305" s="3" t="s">
        <v>548</v>
      </c>
      <c r="K305" s="25" t="s">
        <v>799</v>
      </c>
      <c r="P305" s="3" t="s">
        <v>799</v>
      </c>
      <c r="Q305" s="3" t="b">
        <v>0</v>
      </c>
      <c r="R305" s="3" t="b">
        <v>0</v>
      </c>
    </row>
    <row r="306">
      <c r="A306" s="1">
        <v>305.0</v>
      </c>
      <c r="B306" s="21">
        <v>0.0</v>
      </c>
      <c r="C306" s="2">
        <v>0.0</v>
      </c>
      <c r="D306" s="22">
        <v>43973.0</v>
      </c>
      <c r="E306" s="3"/>
      <c r="F306" s="3" t="s">
        <v>800</v>
      </c>
      <c r="G306" s="3" t="s">
        <v>683</v>
      </c>
      <c r="H306" s="6">
        <v>43858.0</v>
      </c>
      <c r="I306" s="3" t="s">
        <v>519</v>
      </c>
      <c r="J306" s="3"/>
      <c r="K306" s="25" t="s">
        <v>801</v>
      </c>
      <c r="P306" s="3" t="s">
        <v>801</v>
      </c>
      <c r="Q306" s="3" t="b">
        <v>1</v>
      </c>
      <c r="R306" s="3" t="b">
        <v>0</v>
      </c>
    </row>
    <row r="307">
      <c r="A307" s="1">
        <v>306.0</v>
      </c>
      <c r="B307" s="21">
        <v>0.0</v>
      </c>
      <c r="C307" s="2">
        <v>0.0</v>
      </c>
      <c r="D307" s="22">
        <v>43973.0</v>
      </c>
      <c r="E307" s="3" t="s">
        <v>524</v>
      </c>
      <c r="F307" s="3" t="s">
        <v>802</v>
      </c>
      <c r="G307" s="3" t="s">
        <v>683</v>
      </c>
      <c r="H307" s="6">
        <v>43858.0</v>
      </c>
      <c r="I307" s="3" t="s">
        <v>519</v>
      </c>
      <c r="J307" s="3" t="s">
        <v>548</v>
      </c>
      <c r="K307" s="25" t="s">
        <v>803</v>
      </c>
      <c r="P307" s="3" t="s">
        <v>803</v>
      </c>
      <c r="Q307" s="3" t="b">
        <v>0</v>
      </c>
      <c r="R307" s="3" t="b">
        <v>0</v>
      </c>
    </row>
    <row r="308">
      <c r="A308" s="1">
        <v>307.0</v>
      </c>
      <c r="B308" s="21">
        <v>0.0</v>
      </c>
      <c r="C308" s="2">
        <v>0.0</v>
      </c>
      <c r="D308" s="22">
        <v>43973.0</v>
      </c>
      <c r="E308" s="3" t="s">
        <v>524</v>
      </c>
      <c r="F308" s="3" t="s">
        <v>804</v>
      </c>
      <c r="G308" s="3" t="s">
        <v>683</v>
      </c>
      <c r="H308" s="6">
        <v>43858.0</v>
      </c>
      <c r="I308" s="3" t="s">
        <v>519</v>
      </c>
      <c r="J308" s="3" t="s">
        <v>548</v>
      </c>
      <c r="K308" s="25" t="s">
        <v>805</v>
      </c>
      <c r="P308" s="3" t="s">
        <v>805</v>
      </c>
      <c r="Q308" s="3" t="b">
        <v>0</v>
      </c>
      <c r="R308" s="3" t="b">
        <v>0</v>
      </c>
    </row>
    <row r="309">
      <c r="A309" s="1">
        <v>308.0</v>
      </c>
      <c r="B309" s="21">
        <v>0.0</v>
      </c>
      <c r="C309" s="2">
        <v>0.0</v>
      </c>
      <c r="D309" s="22">
        <v>43973.0</v>
      </c>
      <c r="E309" s="3" t="s">
        <v>524</v>
      </c>
      <c r="F309" s="3" t="s">
        <v>806</v>
      </c>
      <c r="G309" s="3" t="s">
        <v>683</v>
      </c>
      <c r="H309" s="6">
        <v>43858.0</v>
      </c>
      <c r="I309" s="3" t="s">
        <v>519</v>
      </c>
      <c r="J309" s="3" t="s">
        <v>548</v>
      </c>
      <c r="K309" s="25" t="s">
        <v>807</v>
      </c>
      <c r="P309" s="3" t="s">
        <v>807</v>
      </c>
      <c r="Q309" s="3" t="b">
        <v>0</v>
      </c>
      <c r="R309" s="3" t="b">
        <v>0</v>
      </c>
    </row>
    <row r="310">
      <c r="A310" s="1">
        <v>309.0</v>
      </c>
      <c r="B310" s="21">
        <v>0.0</v>
      </c>
      <c r="C310" s="2">
        <v>0.0</v>
      </c>
      <c r="D310" s="22">
        <v>43973.0</v>
      </c>
      <c r="E310" s="3" t="s">
        <v>524</v>
      </c>
      <c r="F310" s="3" t="s">
        <v>808</v>
      </c>
      <c r="G310" s="3" t="s">
        <v>683</v>
      </c>
      <c r="H310" s="6">
        <v>43858.0</v>
      </c>
      <c r="I310" s="3" t="s">
        <v>519</v>
      </c>
      <c r="J310" s="3" t="s">
        <v>548</v>
      </c>
      <c r="K310" s="25" t="s">
        <v>809</v>
      </c>
      <c r="P310" s="3" t="s">
        <v>809</v>
      </c>
      <c r="Q310" s="3" t="b">
        <v>0</v>
      </c>
      <c r="R310" s="3" t="b">
        <v>0</v>
      </c>
    </row>
    <row r="311">
      <c r="A311" s="1">
        <v>310.0</v>
      </c>
      <c r="B311" s="21">
        <v>0.0</v>
      </c>
      <c r="C311" s="2">
        <v>0.0</v>
      </c>
      <c r="D311" s="22">
        <v>43973.0</v>
      </c>
      <c r="E311" s="3" t="s">
        <v>524</v>
      </c>
      <c r="F311" s="3" t="s">
        <v>810</v>
      </c>
      <c r="G311" s="3" t="s">
        <v>683</v>
      </c>
      <c r="H311" s="6">
        <v>43858.0</v>
      </c>
      <c r="I311" s="3" t="s">
        <v>519</v>
      </c>
      <c r="J311" s="3" t="s">
        <v>548</v>
      </c>
      <c r="K311" s="25" t="s">
        <v>811</v>
      </c>
      <c r="P311" s="3" t="s">
        <v>811</v>
      </c>
      <c r="Q311" s="3" t="b">
        <v>0</v>
      </c>
      <c r="R311" s="3" t="b">
        <v>0</v>
      </c>
    </row>
    <row r="312">
      <c r="A312" s="1">
        <v>311.0</v>
      </c>
      <c r="B312" s="21">
        <v>0.0</v>
      </c>
      <c r="C312" s="2">
        <v>0.0</v>
      </c>
      <c r="D312" s="22">
        <v>43973.0</v>
      </c>
      <c r="E312" s="3" t="s">
        <v>524</v>
      </c>
      <c r="F312" s="3" t="s">
        <v>812</v>
      </c>
      <c r="G312" s="3" t="s">
        <v>683</v>
      </c>
      <c r="H312" s="6">
        <v>43858.0</v>
      </c>
      <c r="I312" s="3" t="s">
        <v>519</v>
      </c>
      <c r="J312" s="3" t="s">
        <v>548</v>
      </c>
      <c r="K312" s="25" t="s">
        <v>813</v>
      </c>
      <c r="P312" s="3" t="s">
        <v>813</v>
      </c>
      <c r="Q312" s="3" t="b">
        <v>0</v>
      </c>
      <c r="R312" s="3" t="b">
        <v>0</v>
      </c>
    </row>
    <row r="313">
      <c r="A313" s="1">
        <v>312.0</v>
      </c>
      <c r="B313" s="21">
        <v>0.0</v>
      </c>
      <c r="C313" s="2">
        <v>0.0</v>
      </c>
      <c r="D313" s="22">
        <v>43973.0</v>
      </c>
      <c r="E313" s="3" t="s">
        <v>524</v>
      </c>
      <c r="F313" s="3" t="s">
        <v>814</v>
      </c>
      <c r="G313" s="3" t="s">
        <v>683</v>
      </c>
      <c r="H313" s="6">
        <v>43858.0</v>
      </c>
      <c r="I313" s="3" t="s">
        <v>519</v>
      </c>
      <c r="J313" s="3" t="s">
        <v>548</v>
      </c>
      <c r="K313" s="25" t="s">
        <v>815</v>
      </c>
      <c r="P313" s="3" t="s">
        <v>815</v>
      </c>
      <c r="Q313" s="3" t="b">
        <v>0</v>
      </c>
      <c r="R313" s="3" t="b">
        <v>0</v>
      </c>
    </row>
    <row r="314">
      <c r="A314" s="1">
        <v>313.0</v>
      </c>
      <c r="B314" s="21">
        <v>0.0</v>
      </c>
      <c r="C314" s="2">
        <v>0.0</v>
      </c>
      <c r="D314" s="22">
        <v>43973.0</v>
      </c>
      <c r="E314" s="3" t="s">
        <v>524</v>
      </c>
      <c r="F314" s="3" t="s">
        <v>816</v>
      </c>
      <c r="G314" s="3" t="s">
        <v>683</v>
      </c>
      <c r="H314" s="6">
        <v>43858.0</v>
      </c>
      <c r="I314" s="3" t="s">
        <v>519</v>
      </c>
      <c r="J314" s="3" t="s">
        <v>548</v>
      </c>
      <c r="K314" s="25" t="s">
        <v>817</v>
      </c>
      <c r="P314" s="3" t="s">
        <v>817</v>
      </c>
      <c r="Q314" s="3" t="b">
        <v>0</v>
      </c>
      <c r="R314" s="3" t="b">
        <v>0</v>
      </c>
    </row>
    <row r="315">
      <c r="A315" s="1">
        <v>314.0</v>
      </c>
      <c r="B315" s="21">
        <v>0.0</v>
      </c>
      <c r="C315" s="2">
        <v>0.0</v>
      </c>
      <c r="D315" s="22">
        <v>43973.0</v>
      </c>
      <c r="E315" s="3" t="s">
        <v>524</v>
      </c>
      <c r="F315" s="3" t="s">
        <v>818</v>
      </c>
      <c r="G315" s="3" t="s">
        <v>683</v>
      </c>
      <c r="H315" s="6">
        <v>43858.0</v>
      </c>
      <c r="I315" s="3" t="s">
        <v>519</v>
      </c>
      <c r="J315" s="3" t="s">
        <v>548</v>
      </c>
      <c r="K315" s="25" t="s">
        <v>819</v>
      </c>
      <c r="P315" s="3" t="s">
        <v>819</v>
      </c>
      <c r="Q315" s="3" t="b">
        <v>0</v>
      </c>
      <c r="R315" s="3" t="b">
        <v>0</v>
      </c>
    </row>
    <row r="316">
      <c r="A316" s="1">
        <v>315.0</v>
      </c>
      <c r="B316" s="21">
        <v>0.0</v>
      </c>
      <c r="C316" s="2">
        <v>0.0</v>
      </c>
      <c r="D316" s="22">
        <v>43973.0</v>
      </c>
      <c r="E316" s="3" t="s">
        <v>524</v>
      </c>
      <c r="F316" s="3" t="s">
        <v>820</v>
      </c>
      <c r="G316" s="3" t="s">
        <v>683</v>
      </c>
      <c r="H316" s="6">
        <v>43873.0</v>
      </c>
      <c r="I316" s="3" t="s">
        <v>35</v>
      </c>
      <c r="J316" s="3" t="s">
        <v>548</v>
      </c>
      <c r="K316" s="26"/>
      <c r="L316" s="3" t="s">
        <v>821</v>
      </c>
      <c r="M316" s="3" t="s">
        <v>822</v>
      </c>
      <c r="P316" s="3" t="s">
        <v>823</v>
      </c>
      <c r="Q316" s="3" t="b">
        <v>0</v>
      </c>
      <c r="R316" s="3" t="b">
        <v>0</v>
      </c>
    </row>
    <row r="317">
      <c r="A317" s="1">
        <v>316.0</v>
      </c>
      <c r="B317" s="21">
        <v>0.0</v>
      </c>
      <c r="C317" s="2" t="s">
        <v>1328</v>
      </c>
      <c r="D317" s="22">
        <v>43973.0</v>
      </c>
      <c r="E317" s="3" t="s">
        <v>524</v>
      </c>
      <c r="F317" s="3" t="s">
        <v>828</v>
      </c>
      <c r="G317" s="3" t="s">
        <v>829</v>
      </c>
      <c r="H317" s="6">
        <v>43893.0</v>
      </c>
      <c r="I317" s="3" t="s">
        <v>35</v>
      </c>
      <c r="J317" s="3" t="s">
        <v>548</v>
      </c>
      <c r="K317" s="25" t="s">
        <v>830</v>
      </c>
      <c r="P317" s="3" t="s">
        <v>830</v>
      </c>
      <c r="Q317" s="3" t="b">
        <v>0</v>
      </c>
      <c r="R317" s="3" t="b">
        <v>1</v>
      </c>
    </row>
    <row r="318">
      <c r="A318" s="1">
        <v>317.0</v>
      </c>
      <c r="B318" s="21">
        <v>0.0</v>
      </c>
      <c r="C318" s="2">
        <v>0.0</v>
      </c>
      <c r="D318" s="22">
        <v>43973.0</v>
      </c>
      <c r="E318" s="3" t="s">
        <v>524</v>
      </c>
      <c r="F318" s="3" t="s">
        <v>831</v>
      </c>
      <c r="G318" s="3" t="s">
        <v>683</v>
      </c>
      <c r="H318" s="6">
        <v>43893.0</v>
      </c>
      <c r="I318" s="3" t="s">
        <v>35</v>
      </c>
      <c r="J318" s="3" t="s">
        <v>548</v>
      </c>
      <c r="K318" s="25" t="s">
        <v>832</v>
      </c>
      <c r="P318" s="3" t="s">
        <v>832</v>
      </c>
      <c r="Q318" s="3" t="b">
        <v>0</v>
      </c>
      <c r="R318" s="3" t="b">
        <v>0</v>
      </c>
    </row>
    <row r="319">
      <c r="A319" s="1">
        <v>318.0</v>
      </c>
      <c r="B319" s="21">
        <v>0.0</v>
      </c>
      <c r="C319" s="2">
        <v>0.0</v>
      </c>
      <c r="D319" s="22">
        <v>43973.0</v>
      </c>
      <c r="E319" s="3" t="s">
        <v>524</v>
      </c>
      <c r="F319" s="3" t="s">
        <v>833</v>
      </c>
      <c r="G319" s="3" t="s">
        <v>683</v>
      </c>
      <c r="H319" s="6">
        <v>43893.0</v>
      </c>
      <c r="I319" s="3" t="s">
        <v>35</v>
      </c>
      <c r="J319" s="3" t="s">
        <v>548</v>
      </c>
      <c r="K319" s="25" t="s">
        <v>834</v>
      </c>
      <c r="P319" s="3" t="s">
        <v>834</v>
      </c>
      <c r="Q319" s="3" t="b">
        <v>0</v>
      </c>
      <c r="R319" s="3" t="b">
        <v>0</v>
      </c>
    </row>
    <row r="320">
      <c r="A320" s="1">
        <v>319.0</v>
      </c>
      <c r="B320" s="21">
        <v>0.0</v>
      </c>
      <c r="C320" s="4" t="s">
        <v>1329</v>
      </c>
      <c r="D320" s="22">
        <v>43973.0</v>
      </c>
      <c r="E320" s="3" t="s">
        <v>524</v>
      </c>
      <c r="F320" s="3" t="s">
        <v>835</v>
      </c>
      <c r="G320" s="3" t="s">
        <v>526</v>
      </c>
      <c r="H320" s="6">
        <v>43893.0</v>
      </c>
      <c r="I320" s="3" t="s">
        <v>35</v>
      </c>
      <c r="J320" s="3" t="s">
        <v>548</v>
      </c>
      <c r="K320" s="25" t="s">
        <v>836</v>
      </c>
      <c r="P320" s="3" t="s">
        <v>836</v>
      </c>
      <c r="Q320" s="3" t="b">
        <v>0</v>
      </c>
      <c r="R320" s="3" t="b">
        <v>1</v>
      </c>
    </row>
    <row r="321">
      <c r="A321" s="1">
        <v>320.0</v>
      </c>
      <c r="B321" s="21">
        <v>0.0</v>
      </c>
      <c r="C321" s="2">
        <v>0.0</v>
      </c>
      <c r="D321" s="22">
        <v>43973.0</v>
      </c>
      <c r="E321" s="3" t="s">
        <v>524</v>
      </c>
      <c r="F321" s="3" t="s">
        <v>837</v>
      </c>
      <c r="G321" s="3" t="s">
        <v>683</v>
      </c>
      <c r="H321" s="6">
        <v>43893.0</v>
      </c>
      <c r="I321" s="3" t="s">
        <v>35</v>
      </c>
      <c r="J321" s="3" t="s">
        <v>548</v>
      </c>
      <c r="K321" s="25" t="s">
        <v>838</v>
      </c>
      <c r="P321" s="3" t="s">
        <v>838</v>
      </c>
      <c r="Q321" s="3" t="b">
        <v>0</v>
      </c>
      <c r="R321" s="3" t="b">
        <v>0</v>
      </c>
    </row>
    <row r="322">
      <c r="A322" s="1">
        <v>321.0</v>
      </c>
      <c r="B322" s="21">
        <v>0.0</v>
      </c>
      <c r="C322" s="2">
        <v>0.0</v>
      </c>
      <c r="D322" s="22">
        <v>43973.0</v>
      </c>
      <c r="E322" s="3" t="s">
        <v>524</v>
      </c>
      <c r="F322" s="3" t="s">
        <v>839</v>
      </c>
      <c r="G322" s="3" t="s">
        <v>683</v>
      </c>
      <c r="H322" s="6">
        <v>43893.0</v>
      </c>
      <c r="I322" s="3" t="s">
        <v>35</v>
      </c>
      <c r="J322" s="3" t="s">
        <v>548</v>
      </c>
      <c r="K322" s="25" t="s">
        <v>840</v>
      </c>
      <c r="P322" s="3" t="s">
        <v>840</v>
      </c>
      <c r="Q322" s="3" t="b">
        <v>0</v>
      </c>
      <c r="R322" s="3" t="b">
        <v>0</v>
      </c>
    </row>
    <row r="323">
      <c r="A323" s="1">
        <v>322.0</v>
      </c>
      <c r="B323" s="21">
        <v>0.0</v>
      </c>
      <c r="C323" s="2">
        <v>0.0</v>
      </c>
      <c r="D323" s="22">
        <v>43973.0</v>
      </c>
      <c r="E323" s="3" t="s">
        <v>524</v>
      </c>
      <c r="F323" s="3" t="s">
        <v>841</v>
      </c>
      <c r="G323" s="3" t="s">
        <v>683</v>
      </c>
      <c r="H323" s="6">
        <v>43893.0</v>
      </c>
      <c r="I323" s="3" t="s">
        <v>35</v>
      </c>
      <c r="J323" s="3" t="s">
        <v>548</v>
      </c>
      <c r="K323" s="25" t="s">
        <v>842</v>
      </c>
      <c r="P323" s="3" t="s">
        <v>842</v>
      </c>
      <c r="Q323" s="3" t="b">
        <v>0</v>
      </c>
      <c r="R323" s="3" t="b">
        <v>0</v>
      </c>
    </row>
    <row r="324">
      <c r="A324" s="1">
        <v>323.0</v>
      </c>
      <c r="B324" s="21">
        <v>0.0</v>
      </c>
      <c r="C324" s="2">
        <v>0.0</v>
      </c>
      <c r="D324" s="22">
        <v>43973.0</v>
      </c>
      <c r="E324" s="3" t="s">
        <v>524</v>
      </c>
      <c r="F324" s="3" t="s">
        <v>843</v>
      </c>
      <c r="G324" s="3" t="s">
        <v>683</v>
      </c>
      <c r="H324" s="6">
        <v>43893.0</v>
      </c>
      <c r="I324" s="3" t="s">
        <v>35</v>
      </c>
      <c r="J324" s="3" t="s">
        <v>548</v>
      </c>
      <c r="K324" s="25" t="s">
        <v>844</v>
      </c>
      <c r="P324" s="3" t="s">
        <v>844</v>
      </c>
      <c r="Q324" s="3" t="b">
        <v>0</v>
      </c>
      <c r="R324" s="3" t="b">
        <v>0</v>
      </c>
    </row>
    <row r="325">
      <c r="A325" s="1">
        <v>324.0</v>
      </c>
      <c r="B325" s="21">
        <v>0.0</v>
      </c>
      <c r="C325" s="2">
        <v>0.0</v>
      </c>
      <c r="D325" s="22">
        <v>43973.0</v>
      </c>
      <c r="E325" s="3" t="s">
        <v>524</v>
      </c>
      <c r="F325" s="3" t="s">
        <v>845</v>
      </c>
      <c r="G325" s="3" t="s">
        <v>683</v>
      </c>
      <c r="H325" s="6">
        <v>43893.0</v>
      </c>
      <c r="I325" s="3" t="s">
        <v>35</v>
      </c>
      <c r="J325" s="3" t="s">
        <v>548</v>
      </c>
      <c r="K325" s="25" t="s">
        <v>846</v>
      </c>
      <c r="P325" s="3" t="s">
        <v>846</v>
      </c>
      <c r="Q325" s="3" t="b">
        <v>0</v>
      </c>
      <c r="R325" s="3" t="b">
        <v>0</v>
      </c>
    </row>
    <row r="326">
      <c r="A326" s="1">
        <v>325.0</v>
      </c>
      <c r="B326" s="21">
        <v>0.0</v>
      </c>
      <c r="C326" s="2">
        <v>0.0</v>
      </c>
      <c r="D326" s="22">
        <v>43973.0</v>
      </c>
      <c r="E326" s="3" t="s">
        <v>524</v>
      </c>
      <c r="F326" s="3" t="s">
        <v>847</v>
      </c>
      <c r="G326" s="3" t="s">
        <v>683</v>
      </c>
      <c r="H326" s="6">
        <v>43893.0</v>
      </c>
      <c r="I326" s="3" t="s">
        <v>35</v>
      </c>
      <c r="J326" s="3" t="s">
        <v>548</v>
      </c>
      <c r="K326" s="25" t="s">
        <v>848</v>
      </c>
      <c r="P326" s="3" t="s">
        <v>848</v>
      </c>
      <c r="Q326" s="3" t="b">
        <v>0</v>
      </c>
      <c r="R326" s="3" t="b">
        <v>0</v>
      </c>
    </row>
    <row r="327">
      <c r="A327" s="1">
        <v>326.0</v>
      </c>
      <c r="B327" s="21">
        <v>0.0</v>
      </c>
      <c r="C327" s="2">
        <v>0.0</v>
      </c>
      <c r="D327" s="22">
        <v>43973.0</v>
      </c>
      <c r="E327" s="3" t="s">
        <v>524</v>
      </c>
      <c r="F327" s="3" t="s">
        <v>849</v>
      </c>
      <c r="G327" s="3" t="s">
        <v>683</v>
      </c>
      <c r="H327" s="6">
        <v>43893.0</v>
      </c>
      <c r="I327" s="3" t="s">
        <v>35</v>
      </c>
      <c r="J327" s="3" t="s">
        <v>548</v>
      </c>
      <c r="K327" s="25" t="s">
        <v>850</v>
      </c>
      <c r="P327" s="3" t="s">
        <v>850</v>
      </c>
      <c r="Q327" s="3" t="b">
        <v>0</v>
      </c>
      <c r="R327" s="3" t="b">
        <v>0</v>
      </c>
    </row>
    <row r="328">
      <c r="A328" s="1">
        <v>327.0</v>
      </c>
      <c r="B328" s="21">
        <v>0.0</v>
      </c>
      <c r="C328" s="2">
        <v>0.0</v>
      </c>
      <c r="D328" s="22">
        <v>43973.0</v>
      </c>
      <c r="E328" s="3" t="s">
        <v>524</v>
      </c>
      <c r="F328" s="3" t="s">
        <v>851</v>
      </c>
      <c r="G328" s="3" t="s">
        <v>683</v>
      </c>
      <c r="H328" s="6">
        <v>43893.0</v>
      </c>
      <c r="I328" s="3" t="s">
        <v>35</v>
      </c>
      <c r="J328" s="3" t="s">
        <v>548</v>
      </c>
      <c r="K328" s="25" t="s">
        <v>852</v>
      </c>
      <c r="P328" s="3" t="s">
        <v>852</v>
      </c>
      <c r="Q328" s="3" t="b">
        <v>0</v>
      </c>
      <c r="R328" s="3" t="b">
        <v>0</v>
      </c>
    </row>
    <row r="329">
      <c r="A329" s="1">
        <v>328.0</v>
      </c>
      <c r="B329" s="21">
        <v>0.0</v>
      </c>
      <c r="C329" s="2">
        <v>0.0</v>
      </c>
      <c r="D329" s="22">
        <v>43973.0</v>
      </c>
      <c r="E329" s="3" t="s">
        <v>524</v>
      </c>
      <c r="F329" s="3" t="s">
        <v>853</v>
      </c>
      <c r="G329" s="3" t="s">
        <v>683</v>
      </c>
      <c r="H329" s="6">
        <v>43893.0</v>
      </c>
      <c r="I329" s="3" t="s">
        <v>35</v>
      </c>
      <c r="J329" s="3" t="s">
        <v>548</v>
      </c>
      <c r="K329" s="25" t="s">
        <v>854</v>
      </c>
      <c r="P329" s="3" t="s">
        <v>854</v>
      </c>
      <c r="Q329" s="3" t="b">
        <v>0</v>
      </c>
      <c r="R329" s="3" t="b">
        <v>0</v>
      </c>
    </row>
    <row r="330">
      <c r="A330" s="1">
        <v>329.0</v>
      </c>
      <c r="B330" s="21">
        <v>0.0</v>
      </c>
      <c r="C330" s="2">
        <v>0.0</v>
      </c>
      <c r="D330" s="22">
        <v>43973.0</v>
      </c>
      <c r="E330" s="3" t="s">
        <v>524</v>
      </c>
      <c r="F330" s="3" t="s">
        <v>855</v>
      </c>
      <c r="G330" s="3" t="s">
        <v>683</v>
      </c>
      <c r="H330" s="6">
        <v>43893.0</v>
      </c>
      <c r="I330" s="3" t="s">
        <v>35</v>
      </c>
      <c r="J330" s="3" t="s">
        <v>548</v>
      </c>
      <c r="K330" s="25" t="s">
        <v>856</v>
      </c>
      <c r="P330" s="3" t="s">
        <v>856</v>
      </c>
      <c r="Q330" s="3" t="b">
        <v>0</v>
      </c>
      <c r="R330" s="3" t="b">
        <v>0</v>
      </c>
    </row>
    <row r="331">
      <c r="A331" s="1">
        <v>330.0</v>
      </c>
      <c r="B331" s="21">
        <v>0.0</v>
      </c>
      <c r="C331" s="2">
        <v>0.0</v>
      </c>
      <c r="D331" s="22">
        <v>43973.0</v>
      </c>
      <c r="E331" s="3" t="s">
        <v>524</v>
      </c>
      <c r="F331" s="3" t="s">
        <v>857</v>
      </c>
      <c r="G331" s="3" t="s">
        <v>683</v>
      </c>
      <c r="H331" s="6">
        <v>43893.0</v>
      </c>
      <c r="I331" s="3" t="s">
        <v>35</v>
      </c>
      <c r="J331" s="3" t="s">
        <v>548</v>
      </c>
      <c r="K331" s="25" t="s">
        <v>858</v>
      </c>
      <c r="P331" s="3" t="s">
        <v>858</v>
      </c>
      <c r="Q331" s="3" t="b">
        <v>0</v>
      </c>
      <c r="R331" s="3" t="b">
        <v>0</v>
      </c>
    </row>
    <row r="332">
      <c r="A332" s="1">
        <v>331.0</v>
      </c>
      <c r="B332" s="21">
        <v>0.0</v>
      </c>
      <c r="C332" s="2">
        <v>0.0</v>
      </c>
      <c r="D332" s="22">
        <v>43973.0</v>
      </c>
      <c r="E332" s="3" t="s">
        <v>524</v>
      </c>
      <c r="F332" s="3" t="s">
        <v>859</v>
      </c>
      <c r="G332" s="3" t="s">
        <v>683</v>
      </c>
      <c r="H332" s="6">
        <v>43893.0</v>
      </c>
      <c r="I332" s="3" t="s">
        <v>35</v>
      </c>
      <c r="J332" s="3" t="s">
        <v>548</v>
      </c>
      <c r="K332" s="25" t="s">
        <v>860</v>
      </c>
      <c r="P332" s="3" t="s">
        <v>860</v>
      </c>
      <c r="Q332" s="3" t="b">
        <v>0</v>
      </c>
      <c r="R332" s="3" t="b">
        <v>0</v>
      </c>
    </row>
    <row r="333">
      <c r="A333" s="1">
        <v>332.0</v>
      </c>
      <c r="B333" s="21">
        <v>0.0</v>
      </c>
      <c r="C333" s="2">
        <v>0.0</v>
      </c>
      <c r="D333" s="22">
        <v>43973.0</v>
      </c>
      <c r="E333" s="3" t="s">
        <v>524</v>
      </c>
      <c r="F333" s="3" t="s">
        <v>861</v>
      </c>
      <c r="G333" s="3" t="s">
        <v>683</v>
      </c>
      <c r="H333" s="6">
        <v>43893.0</v>
      </c>
      <c r="I333" s="3" t="s">
        <v>35</v>
      </c>
      <c r="J333" s="3" t="s">
        <v>548</v>
      </c>
      <c r="K333" s="25" t="s">
        <v>862</v>
      </c>
      <c r="P333" s="3" t="s">
        <v>862</v>
      </c>
      <c r="Q333" s="3" t="b">
        <v>0</v>
      </c>
      <c r="R333" s="3" t="b">
        <v>0</v>
      </c>
    </row>
    <row r="334">
      <c r="A334" s="1">
        <v>333.0</v>
      </c>
      <c r="B334" s="21">
        <v>0.0</v>
      </c>
      <c r="C334" s="2">
        <v>0.0</v>
      </c>
      <c r="D334" s="22">
        <v>43973.0</v>
      </c>
      <c r="E334" s="3" t="s">
        <v>524</v>
      </c>
      <c r="F334" s="3" t="s">
        <v>863</v>
      </c>
      <c r="G334" s="3" t="s">
        <v>683</v>
      </c>
      <c r="H334" s="6">
        <v>43893.0</v>
      </c>
      <c r="I334" s="3" t="s">
        <v>35</v>
      </c>
      <c r="J334" s="3" t="s">
        <v>548</v>
      </c>
      <c r="K334" s="25" t="s">
        <v>864</v>
      </c>
      <c r="P334" s="3" t="s">
        <v>864</v>
      </c>
      <c r="Q334" s="3" t="b">
        <v>0</v>
      </c>
      <c r="R334" s="3" t="b">
        <v>0</v>
      </c>
    </row>
    <row r="335">
      <c r="A335" s="1">
        <v>334.0</v>
      </c>
      <c r="B335" s="21">
        <v>0.0</v>
      </c>
      <c r="C335" s="2">
        <v>0.0</v>
      </c>
      <c r="D335" s="22">
        <v>43973.0</v>
      </c>
      <c r="E335" s="3" t="s">
        <v>524</v>
      </c>
      <c r="F335" s="3" t="s">
        <v>865</v>
      </c>
      <c r="G335" s="3" t="s">
        <v>683</v>
      </c>
      <c r="H335" s="6">
        <v>43893.0</v>
      </c>
      <c r="I335" s="3" t="s">
        <v>35</v>
      </c>
      <c r="J335" s="3" t="s">
        <v>548</v>
      </c>
      <c r="K335" s="25" t="s">
        <v>866</v>
      </c>
      <c r="P335" s="3" t="s">
        <v>866</v>
      </c>
      <c r="Q335" s="3" t="b">
        <v>0</v>
      </c>
      <c r="R335" s="3" t="b">
        <v>0</v>
      </c>
    </row>
    <row r="336">
      <c r="A336" s="1">
        <v>335.0</v>
      </c>
      <c r="B336" s="21">
        <v>0.0</v>
      </c>
      <c r="C336" s="2">
        <v>0.0</v>
      </c>
      <c r="D336" s="22">
        <v>43973.0</v>
      </c>
      <c r="E336" s="3" t="s">
        <v>524</v>
      </c>
      <c r="F336" s="3" t="s">
        <v>867</v>
      </c>
      <c r="G336" s="3" t="s">
        <v>683</v>
      </c>
      <c r="H336" s="6">
        <v>43893.0</v>
      </c>
      <c r="I336" s="3" t="s">
        <v>35</v>
      </c>
      <c r="J336" s="3" t="s">
        <v>548</v>
      </c>
      <c r="K336" s="25" t="s">
        <v>868</v>
      </c>
      <c r="P336" s="3" t="s">
        <v>868</v>
      </c>
      <c r="Q336" s="3" t="b">
        <v>0</v>
      </c>
      <c r="R336" s="3" t="b">
        <v>0</v>
      </c>
    </row>
    <row r="337">
      <c r="A337" s="1">
        <v>336.0</v>
      </c>
      <c r="B337" s="21">
        <v>0.0</v>
      </c>
      <c r="C337" s="2">
        <v>0.0</v>
      </c>
      <c r="D337" s="22">
        <v>43973.0</v>
      </c>
      <c r="E337" s="3" t="s">
        <v>524</v>
      </c>
      <c r="F337" s="3" t="s">
        <v>869</v>
      </c>
      <c r="G337" s="3" t="s">
        <v>683</v>
      </c>
      <c r="H337" s="6">
        <v>43893.0</v>
      </c>
      <c r="I337" s="3" t="s">
        <v>35</v>
      </c>
      <c r="J337" s="3" t="s">
        <v>548</v>
      </c>
      <c r="K337" s="25" t="s">
        <v>870</v>
      </c>
      <c r="P337" s="3" t="s">
        <v>870</v>
      </c>
      <c r="Q337" s="3" t="b">
        <v>0</v>
      </c>
      <c r="R337" s="3" t="b">
        <v>0</v>
      </c>
    </row>
    <row r="338">
      <c r="A338" s="1">
        <v>337.0</v>
      </c>
      <c r="B338" s="21">
        <v>0.0</v>
      </c>
      <c r="C338" s="2">
        <v>0.0</v>
      </c>
      <c r="D338" s="22">
        <v>43973.0</v>
      </c>
      <c r="E338" s="3" t="s">
        <v>524</v>
      </c>
      <c r="F338" s="3" t="s">
        <v>871</v>
      </c>
      <c r="G338" s="3" t="s">
        <v>683</v>
      </c>
      <c r="H338" s="6">
        <v>43893.0</v>
      </c>
      <c r="I338" s="3" t="s">
        <v>35</v>
      </c>
      <c r="J338" s="3" t="s">
        <v>548</v>
      </c>
      <c r="K338" s="25" t="s">
        <v>872</v>
      </c>
      <c r="P338" s="3" t="s">
        <v>872</v>
      </c>
      <c r="Q338" s="3" t="b">
        <v>0</v>
      </c>
      <c r="R338" s="3" t="b">
        <v>0</v>
      </c>
    </row>
    <row r="339">
      <c r="A339" s="1">
        <v>338.0</v>
      </c>
      <c r="B339" s="21">
        <v>0.0</v>
      </c>
      <c r="C339" s="2">
        <v>0.0</v>
      </c>
      <c r="D339" s="22">
        <v>43973.0</v>
      </c>
      <c r="E339" s="3" t="s">
        <v>524</v>
      </c>
      <c r="F339" s="3" t="s">
        <v>873</v>
      </c>
      <c r="G339" s="3" t="s">
        <v>683</v>
      </c>
      <c r="H339" s="6">
        <v>43893.0</v>
      </c>
      <c r="I339" s="3" t="s">
        <v>35</v>
      </c>
      <c r="J339" s="3" t="s">
        <v>548</v>
      </c>
      <c r="K339" s="25" t="s">
        <v>874</v>
      </c>
      <c r="P339" s="3" t="s">
        <v>874</v>
      </c>
      <c r="Q339" s="3" t="b">
        <v>0</v>
      </c>
      <c r="R339" s="3" t="b">
        <v>0</v>
      </c>
    </row>
    <row r="340">
      <c r="A340" s="1">
        <v>339.0</v>
      </c>
      <c r="B340" s="21">
        <v>0.0</v>
      </c>
      <c r="C340" s="2">
        <v>0.0</v>
      </c>
      <c r="D340" s="22">
        <v>43973.0</v>
      </c>
      <c r="E340" s="3" t="s">
        <v>524</v>
      </c>
      <c r="F340" s="3" t="s">
        <v>875</v>
      </c>
      <c r="G340" s="3" t="s">
        <v>683</v>
      </c>
      <c r="H340" s="6">
        <v>43893.0</v>
      </c>
      <c r="I340" s="3" t="s">
        <v>35</v>
      </c>
      <c r="J340" s="3" t="s">
        <v>548</v>
      </c>
      <c r="K340" s="25" t="s">
        <v>876</v>
      </c>
      <c r="P340" s="3" t="s">
        <v>876</v>
      </c>
      <c r="Q340" s="3" t="b">
        <v>0</v>
      </c>
      <c r="R340" s="3" t="b">
        <v>0</v>
      </c>
    </row>
    <row r="341">
      <c r="A341" s="1">
        <v>340.0</v>
      </c>
      <c r="B341" s="21">
        <v>0.0</v>
      </c>
      <c r="C341" s="2">
        <v>0.0</v>
      </c>
      <c r="D341" s="22">
        <v>43973.0</v>
      </c>
      <c r="E341" s="3" t="s">
        <v>524</v>
      </c>
      <c r="F341" s="3" t="s">
        <v>877</v>
      </c>
      <c r="G341" s="3" t="s">
        <v>683</v>
      </c>
      <c r="H341" s="6">
        <v>43893.0</v>
      </c>
      <c r="I341" s="3" t="s">
        <v>35</v>
      </c>
      <c r="J341" s="3" t="s">
        <v>548</v>
      </c>
      <c r="K341" s="25" t="s">
        <v>878</v>
      </c>
      <c r="P341" s="3" t="s">
        <v>878</v>
      </c>
      <c r="Q341" s="3" t="b">
        <v>0</v>
      </c>
      <c r="R341" s="3" t="b">
        <v>0</v>
      </c>
    </row>
    <row r="342">
      <c r="A342" s="1">
        <v>341.0</v>
      </c>
      <c r="B342" s="21">
        <v>0.0</v>
      </c>
      <c r="C342" s="2">
        <v>0.0</v>
      </c>
      <c r="D342" s="22">
        <v>43973.0</v>
      </c>
      <c r="E342" s="3" t="s">
        <v>524</v>
      </c>
      <c r="F342" s="3" t="s">
        <v>879</v>
      </c>
      <c r="G342" s="3" t="s">
        <v>683</v>
      </c>
      <c r="H342" s="6">
        <v>43893.0</v>
      </c>
      <c r="I342" s="3" t="s">
        <v>35</v>
      </c>
      <c r="J342" s="3" t="s">
        <v>548</v>
      </c>
      <c r="K342" s="25" t="s">
        <v>880</v>
      </c>
      <c r="P342" s="3" t="s">
        <v>880</v>
      </c>
      <c r="Q342" s="3" t="b">
        <v>0</v>
      </c>
      <c r="R342" s="3" t="b">
        <v>0</v>
      </c>
    </row>
    <row r="343">
      <c r="A343" s="1">
        <v>342.0</v>
      </c>
      <c r="B343" s="21">
        <v>0.0</v>
      </c>
      <c r="C343" s="2">
        <v>0.0</v>
      </c>
      <c r="D343" s="22">
        <v>43973.0</v>
      </c>
      <c r="E343" s="3" t="s">
        <v>524</v>
      </c>
      <c r="F343" s="3" t="s">
        <v>881</v>
      </c>
      <c r="G343" s="3" t="s">
        <v>683</v>
      </c>
      <c r="H343" s="6">
        <v>43893.0</v>
      </c>
      <c r="I343" s="3" t="s">
        <v>35</v>
      </c>
      <c r="J343" s="3" t="s">
        <v>548</v>
      </c>
      <c r="K343" s="25" t="s">
        <v>882</v>
      </c>
      <c r="P343" s="3" t="s">
        <v>882</v>
      </c>
      <c r="Q343" s="3" t="b">
        <v>0</v>
      </c>
      <c r="R343" s="3" t="b">
        <v>0</v>
      </c>
    </row>
    <row r="344">
      <c r="A344" s="1">
        <v>343.0</v>
      </c>
      <c r="B344" s="21">
        <v>0.0</v>
      </c>
      <c r="C344" s="2">
        <v>0.0</v>
      </c>
      <c r="D344" s="22">
        <v>43973.0</v>
      </c>
      <c r="E344" s="3" t="s">
        <v>524</v>
      </c>
      <c r="F344" s="3" t="s">
        <v>883</v>
      </c>
      <c r="G344" s="3" t="s">
        <v>683</v>
      </c>
      <c r="H344" s="6">
        <v>43893.0</v>
      </c>
      <c r="I344" s="3" t="s">
        <v>35</v>
      </c>
      <c r="J344" s="3" t="s">
        <v>548</v>
      </c>
      <c r="K344" s="25" t="s">
        <v>884</v>
      </c>
      <c r="P344" s="3" t="s">
        <v>884</v>
      </c>
      <c r="Q344" s="3" t="b">
        <v>0</v>
      </c>
      <c r="R344" s="3" t="b">
        <v>0</v>
      </c>
    </row>
    <row r="345">
      <c r="A345" s="1">
        <v>344.0</v>
      </c>
      <c r="B345" s="21">
        <v>0.0</v>
      </c>
      <c r="C345" s="2">
        <v>0.0</v>
      </c>
      <c r="D345" s="22">
        <v>43973.0</v>
      </c>
      <c r="E345" s="3" t="s">
        <v>524</v>
      </c>
      <c r="F345" s="3" t="s">
        <v>885</v>
      </c>
      <c r="G345" s="3" t="s">
        <v>683</v>
      </c>
      <c r="H345" s="6">
        <v>43893.0</v>
      </c>
      <c r="I345" s="3" t="s">
        <v>35</v>
      </c>
      <c r="J345" s="3" t="s">
        <v>548</v>
      </c>
      <c r="K345" s="25" t="s">
        <v>886</v>
      </c>
      <c r="P345" s="3" t="s">
        <v>886</v>
      </c>
      <c r="Q345" s="3" t="b">
        <v>0</v>
      </c>
      <c r="R345" s="3" t="b">
        <v>0</v>
      </c>
    </row>
    <row r="346">
      <c r="A346" s="1">
        <v>345.0</v>
      </c>
      <c r="B346" s="21">
        <v>0.0</v>
      </c>
      <c r="C346" s="2">
        <v>0.0</v>
      </c>
      <c r="D346" s="22">
        <v>43973.0</v>
      </c>
      <c r="E346" s="3" t="s">
        <v>524</v>
      </c>
      <c r="F346" s="3" t="s">
        <v>887</v>
      </c>
      <c r="G346" s="3" t="s">
        <v>683</v>
      </c>
      <c r="H346" s="6">
        <v>43893.0</v>
      </c>
      <c r="I346" s="3" t="s">
        <v>35</v>
      </c>
      <c r="J346" s="3" t="s">
        <v>548</v>
      </c>
      <c r="K346" s="25" t="s">
        <v>888</v>
      </c>
      <c r="P346" s="3" t="s">
        <v>888</v>
      </c>
      <c r="Q346" s="3" t="b">
        <v>0</v>
      </c>
      <c r="R346" s="3" t="b">
        <v>0</v>
      </c>
    </row>
    <row r="347">
      <c r="A347" s="1">
        <v>346.0</v>
      </c>
      <c r="B347" s="21">
        <v>0.0</v>
      </c>
      <c r="C347" s="2">
        <v>0.0</v>
      </c>
      <c r="D347" s="22">
        <v>43973.0</v>
      </c>
      <c r="E347" s="3" t="s">
        <v>524</v>
      </c>
      <c r="F347" s="3" t="s">
        <v>889</v>
      </c>
      <c r="G347" s="3" t="s">
        <v>683</v>
      </c>
      <c r="H347" s="6">
        <v>43893.0</v>
      </c>
      <c r="I347" s="3" t="s">
        <v>35</v>
      </c>
      <c r="J347" s="3" t="s">
        <v>548</v>
      </c>
      <c r="K347" s="25" t="s">
        <v>890</v>
      </c>
      <c r="P347" s="3" t="s">
        <v>890</v>
      </c>
      <c r="Q347" s="3" t="b">
        <v>0</v>
      </c>
      <c r="R347" s="3" t="b">
        <v>0</v>
      </c>
    </row>
    <row r="348">
      <c r="A348" s="1">
        <v>347.0</v>
      </c>
      <c r="B348" s="21">
        <v>0.0</v>
      </c>
      <c r="C348" s="2">
        <v>0.0</v>
      </c>
      <c r="D348" s="22">
        <v>43973.0</v>
      </c>
      <c r="E348" s="3" t="s">
        <v>524</v>
      </c>
      <c r="F348" s="3" t="s">
        <v>891</v>
      </c>
      <c r="G348" s="3" t="s">
        <v>683</v>
      </c>
      <c r="H348" s="6">
        <v>43893.0</v>
      </c>
      <c r="I348" s="3" t="s">
        <v>35</v>
      </c>
      <c r="J348" s="3" t="s">
        <v>548</v>
      </c>
      <c r="K348" s="25" t="s">
        <v>892</v>
      </c>
      <c r="P348" s="3" t="s">
        <v>892</v>
      </c>
      <c r="Q348" s="3" t="b">
        <v>0</v>
      </c>
      <c r="R348" s="3" t="b">
        <v>0</v>
      </c>
    </row>
    <row r="349">
      <c r="A349" s="1">
        <v>348.0</v>
      </c>
      <c r="B349" s="21">
        <v>0.0</v>
      </c>
      <c r="C349" s="2">
        <v>0.0</v>
      </c>
      <c r="D349" s="22">
        <v>43973.0</v>
      </c>
      <c r="E349" s="3" t="s">
        <v>524</v>
      </c>
      <c r="F349" s="3" t="s">
        <v>893</v>
      </c>
      <c r="G349" s="3" t="s">
        <v>683</v>
      </c>
      <c r="H349" s="6">
        <v>43893.0</v>
      </c>
      <c r="I349" s="3" t="s">
        <v>35</v>
      </c>
      <c r="J349" s="3" t="s">
        <v>548</v>
      </c>
      <c r="K349" s="25" t="s">
        <v>894</v>
      </c>
      <c r="P349" s="3" t="s">
        <v>894</v>
      </c>
      <c r="Q349" s="3" t="b">
        <v>0</v>
      </c>
      <c r="R349" s="3" t="b">
        <v>0</v>
      </c>
    </row>
    <row r="350">
      <c r="A350" s="1">
        <v>349.0</v>
      </c>
      <c r="B350" s="21">
        <v>0.0</v>
      </c>
      <c r="C350" s="2">
        <v>0.0</v>
      </c>
      <c r="D350" s="22">
        <v>43973.0</v>
      </c>
      <c r="E350" s="3" t="s">
        <v>524</v>
      </c>
      <c r="F350" s="3" t="s">
        <v>918</v>
      </c>
      <c r="G350" s="3" t="s">
        <v>683</v>
      </c>
      <c r="H350" s="6">
        <v>43901.0</v>
      </c>
      <c r="I350" s="3" t="s">
        <v>35</v>
      </c>
      <c r="J350" s="3" t="s">
        <v>548</v>
      </c>
      <c r="K350" s="25" t="s">
        <v>919</v>
      </c>
      <c r="P350" s="3" t="s">
        <v>919</v>
      </c>
      <c r="Q350" s="3" t="b">
        <v>0</v>
      </c>
      <c r="R350" s="3" t="b">
        <v>0</v>
      </c>
    </row>
    <row r="351">
      <c r="A351" s="1">
        <v>350.0</v>
      </c>
      <c r="B351" s="21">
        <v>0.0</v>
      </c>
      <c r="C351" s="2">
        <v>0.0</v>
      </c>
      <c r="D351" s="22">
        <v>43973.0</v>
      </c>
      <c r="E351" s="3" t="s">
        <v>524</v>
      </c>
      <c r="F351" s="3" t="s">
        <v>920</v>
      </c>
      <c r="G351" s="3" t="s">
        <v>683</v>
      </c>
      <c r="H351" s="6">
        <v>43901.0</v>
      </c>
      <c r="I351" s="3" t="s">
        <v>35</v>
      </c>
      <c r="J351" s="3" t="s">
        <v>548</v>
      </c>
      <c r="K351" s="25" t="s">
        <v>921</v>
      </c>
      <c r="P351" s="3" t="s">
        <v>921</v>
      </c>
      <c r="Q351" s="3" t="b">
        <v>0</v>
      </c>
      <c r="R351" s="3" t="b">
        <v>0</v>
      </c>
    </row>
    <row r="352">
      <c r="A352" s="1">
        <v>351.0</v>
      </c>
      <c r="B352" s="21">
        <v>0.0</v>
      </c>
      <c r="C352" s="2">
        <v>0.0</v>
      </c>
      <c r="D352" s="22">
        <v>43973.0</v>
      </c>
      <c r="E352" s="3" t="s">
        <v>524</v>
      </c>
      <c r="F352" s="3" t="s">
        <v>922</v>
      </c>
      <c r="G352" s="3" t="s">
        <v>683</v>
      </c>
      <c r="H352" s="6">
        <v>43901.0</v>
      </c>
      <c r="I352" s="3" t="s">
        <v>35</v>
      </c>
      <c r="J352" s="3" t="s">
        <v>548</v>
      </c>
      <c r="K352" s="25" t="s">
        <v>923</v>
      </c>
      <c r="P352" s="3" t="s">
        <v>923</v>
      </c>
      <c r="Q352" s="3" t="b">
        <v>0</v>
      </c>
      <c r="R352" s="3" t="b">
        <v>0</v>
      </c>
    </row>
    <row r="353">
      <c r="A353" s="1">
        <v>352.0</v>
      </c>
      <c r="B353" s="21">
        <v>0.0</v>
      </c>
      <c r="C353" s="2">
        <v>0.0</v>
      </c>
      <c r="D353" s="22">
        <v>43973.0</v>
      </c>
      <c r="E353" s="3" t="s">
        <v>524</v>
      </c>
      <c r="F353" s="3" t="s">
        <v>924</v>
      </c>
      <c r="G353" s="3" t="s">
        <v>683</v>
      </c>
      <c r="H353" s="6">
        <v>43901.0</v>
      </c>
      <c r="I353" s="3" t="s">
        <v>35</v>
      </c>
      <c r="J353" s="3" t="s">
        <v>548</v>
      </c>
      <c r="K353" s="25" t="s">
        <v>925</v>
      </c>
      <c r="P353" s="3" t="s">
        <v>925</v>
      </c>
      <c r="Q353" s="3" t="b">
        <v>0</v>
      </c>
      <c r="R353" s="3" t="b">
        <v>0</v>
      </c>
    </row>
    <row r="354">
      <c r="A354" s="1">
        <v>353.0</v>
      </c>
      <c r="B354" s="21">
        <v>0.0</v>
      </c>
      <c r="C354" s="2">
        <v>0.0</v>
      </c>
      <c r="D354" s="22">
        <v>43973.0</v>
      </c>
      <c r="E354" s="3" t="s">
        <v>524</v>
      </c>
      <c r="F354" s="3" t="s">
        <v>926</v>
      </c>
      <c r="G354" s="3" t="s">
        <v>683</v>
      </c>
      <c r="H354" s="6">
        <v>43901.0</v>
      </c>
      <c r="I354" s="3" t="s">
        <v>35</v>
      </c>
      <c r="J354" s="3" t="s">
        <v>548</v>
      </c>
      <c r="K354" s="25" t="s">
        <v>919</v>
      </c>
      <c r="P354" s="3" t="s">
        <v>919</v>
      </c>
      <c r="Q354" s="3" t="b">
        <v>0</v>
      </c>
      <c r="R354" s="3" t="b">
        <v>0</v>
      </c>
    </row>
    <row r="355">
      <c r="A355" s="1">
        <v>354.0</v>
      </c>
      <c r="B355" s="21">
        <v>0.0</v>
      </c>
      <c r="C355" s="2">
        <v>0.0</v>
      </c>
      <c r="D355" s="22">
        <v>43973.0</v>
      </c>
      <c r="E355" s="3" t="s">
        <v>524</v>
      </c>
      <c r="F355" s="3" t="s">
        <v>927</v>
      </c>
      <c r="G355" s="3" t="s">
        <v>683</v>
      </c>
      <c r="H355" s="6">
        <v>43901.0</v>
      </c>
      <c r="I355" s="3" t="s">
        <v>35</v>
      </c>
      <c r="J355" s="3" t="s">
        <v>548</v>
      </c>
      <c r="K355" s="25" t="s">
        <v>928</v>
      </c>
      <c r="P355" s="3" t="s">
        <v>928</v>
      </c>
      <c r="Q355" s="3" t="b">
        <v>0</v>
      </c>
      <c r="R355" s="3" t="b">
        <v>0</v>
      </c>
    </row>
    <row r="356">
      <c r="A356" s="1">
        <v>355.0</v>
      </c>
      <c r="B356" s="21">
        <v>0.0</v>
      </c>
      <c r="C356" s="2">
        <v>0.0</v>
      </c>
      <c r="D356" s="22">
        <v>43973.0</v>
      </c>
      <c r="E356" s="3" t="s">
        <v>524</v>
      </c>
      <c r="F356" s="3" t="s">
        <v>929</v>
      </c>
      <c r="G356" s="3" t="s">
        <v>683</v>
      </c>
      <c r="H356" s="6">
        <v>43901.0</v>
      </c>
      <c r="I356" s="3" t="s">
        <v>35</v>
      </c>
      <c r="J356" s="3" t="s">
        <v>548</v>
      </c>
      <c r="K356" s="25" t="s">
        <v>930</v>
      </c>
      <c r="P356" s="3" t="s">
        <v>930</v>
      </c>
      <c r="Q356" s="3" t="b">
        <v>0</v>
      </c>
      <c r="R356" s="3" t="b">
        <v>0</v>
      </c>
    </row>
    <row r="357">
      <c r="A357" s="1">
        <v>356.0</v>
      </c>
      <c r="B357" s="21">
        <v>0.0</v>
      </c>
      <c r="C357" s="2">
        <v>0.0</v>
      </c>
      <c r="D357" s="22">
        <v>43973.0</v>
      </c>
      <c r="E357" s="3" t="s">
        <v>524</v>
      </c>
      <c r="F357" s="3" t="s">
        <v>931</v>
      </c>
      <c r="G357" s="3" t="s">
        <v>526</v>
      </c>
      <c r="H357" s="6">
        <v>43901.0</v>
      </c>
      <c r="I357" s="3" t="s">
        <v>35</v>
      </c>
      <c r="J357" s="3"/>
      <c r="K357" s="25" t="s">
        <v>932</v>
      </c>
      <c r="P357" s="3" t="s">
        <v>932</v>
      </c>
      <c r="Q357" s="3" t="b">
        <v>0</v>
      </c>
      <c r="R357" s="3" t="b">
        <v>0</v>
      </c>
    </row>
    <row r="358">
      <c r="A358" s="1">
        <v>357.0</v>
      </c>
      <c r="B358" s="21">
        <v>0.0</v>
      </c>
      <c r="C358" s="2">
        <v>0.0</v>
      </c>
      <c r="D358" s="22">
        <v>43973.0</v>
      </c>
      <c r="E358" s="3" t="s">
        <v>524</v>
      </c>
      <c r="F358" s="3" t="s">
        <v>933</v>
      </c>
      <c r="G358" s="3" t="s">
        <v>683</v>
      </c>
      <c r="H358" s="6">
        <v>43901.0</v>
      </c>
      <c r="I358" s="3" t="s">
        <v>35</v>
      </c>
      <c r="J358" s="3" t="s">
        <v>548</v>
      </c>
      <c r="K358" s="25" t="s">
        <v>934</v>
      </c>
      <c r="P358" s="3" t="s">
        <v>934</v>
      </c>
      <c r="Q358" s="3" t="b">
        <v>0</v>
      </c>
      <c r="R358" s="3" t="b">
        <v>0</v>
      </c>
    </row>
    <row r="359">
      <c r="A359" s="1">
        <v>358.0</v>
      </c>
      <c r="B359" s="21">
        <v>0.0</v>
      </c>
      <c r="C359" s="2">
        <v>0.0</v>
      </c>
      <c r="D359" s="22">
        <v>43973.0</v>
      </c>
      <c r="E359" s="3" t="s">
        <v>524</v>
      </c>
      <c r="F359" s="3" t="s">
        <v>935</v>
      </c>
      <c r="G359" s="3" t="s">
        <v>683</v>
      </c>
      <c r="H359" s="6">
        <v>43901.0</v>
      </c>
      <c r="I359" s="3" t="s">
        <v>35</v>
      </c>
      <c r="J359" s="3" t="s">
        <v>548</v>
      </c>
      <c r="K359" s="25" t="s">
        <v>936</v>
      </c>
      <c r="P359" s="3" t="s">
        <v>936</v>
      </c>
      <c r="Q359" s="3" t="b">
        <v>0</v>
      </c>
      <c r="R359" s="3" t="b">
        <v>0</v>
      </c>
    </row>
    <row r="360">
      <c r="A360" s="1">
        <v>359.0</v>
      </c>
      <c r="B360" s="21">
        <v>0.0</v>
      </c>
      <c r="C360" s="2">
        <v>0.0</v>
      </c>
      <c r="D360" s="22">
        <v>43973.0</v>
      </c>
      <c r="E360" s="3" t="s">
        <v>524</v>
      </c>
      <c r="F360" s="3" t="s">
        <v>937</v>
      </c>
      <c r="G360" s="3" t="s">
        <v>683</v>
      </c>
      <c r="H360" s="6">
        <v>43901.0</v>
      </c>
      <c r="I360" s="3" t="s">
        <v>35</v>
      </c>
      <c r="J360" s="3" t="s">
        <v>548</v>
      </c>
      <c r="K360" s="25" t="s">
        <v>938</v>
      </c>
      <c r="P360" s="3" t="s">
        <v>938</v>
      </c>
      <c r="Q360" s="3" t="b">
        <v>0</v>
      </c>
      <c r="R360" s="3" t="b">
        <v>0</v>
      </c>
    </row>
    <row r="361">
      <c r="A361" s="1">
        <v>360.0</v>
      </c>
      <c r="B361" s="21">
        <v>0.0</v>
      </c>
      <c r="C361" s="2">
        <v>0.0</v>
      </c>
      <c r="D361" s="22">
        <v>43973.0</v>
      </c>
      <c r="E361" s="3" t="s">
        <v>524</v>
      </c>
      <c r="F361" s="3" t="s">
        <v>939</v>
      </c>
      <c r="G361" s="3" t="s">
        <v>683</v>
      </c>
      <c r="H361" s="6">
        <v>43901.0</v>
      </c>
      <c r="I361" s="3" t="s">
        <v>35</v>
      </c>
      <c r="J361" s="3" t="s">
        <v>548</v>
      </c>
      <c r="K361" s="25" t="s">
        <v>940</v>
      </c>
      <c r="P361" s="3" t="s">
        <v>940</v>
      </c>
      <c r="Q361" s="3" t="b">
        <v>0</v>
      </c>
      <c r="R361" s="3" t="b">
        <v>0</v>
      </c>
    </row>
    <row r="362">
      <c r="A362" s="1">
        <v>361.0</v>
      </c>
      <c r="B362" s="21">
        <v>0.0</v>
      </c>
      <c r="C362" s="2">
        <v>0.0</v>
      </c>
      <c r="D362" s="22">
        <v>43973.0</v>
      </c>
      <c r="E362" s="3" t="s">
        <v>524</v>
      </c>
      <c r="F362" s="3" t="s">
        <v>941</v>
      </c>
      <c r="G362" s="3" t="s">
        <v>683</v>
      </c>
      <c r="H362" s="6">
        <v>43901.0</v>
      </c>
      <c r="I362" s="3" t="s">
        <v>35</v>
      </c>
      <c r="J362" s="3" t="s">
        <v>548</v>
      </c>
      <c r="K362" s="25" t="s">
        <v>942</v>
      </c>
      <c r="P362" s="3" t="s">
        <v>942</v>
      </c>
      <c r="Q362" s="3" t="b">
        <v>0</v>
      </c>
      <c r="R362" s="3" t="b">
        <v>0</v>
      </c>
    </row>
    <row r="363">
      <c r="A363" s="1">
        <v>362.0</v>
      </c>
      <c r="B363" s="21">
        <v>0.0</v>
      </c>
      <c r="C363" s="2">
        <v>0.0</v>
      </c>
      <c r="D363" s="22">
        <v>43973.0</v>
      </c>
      <c r="E363" s="3" t="s">
        <v>524</v>
      </c>
      <c r="F363" s="3" t="s">
        <v>943</v>
      </c>
      <c r="G363" s="3" t="s">
        <v>683</v>
      </c>
      <c r="H363" s="6">
        <v>43901.0</v>
      </c>
      <c r="I363" s="3" t="s">
        <v>35</v>
      </c>
      <c r="J363" s="3" t="s">
        <v>548</v>
      </c>
      <c r="K363" s="25" t="s">
        <v>944</v>
      </c>
      <c r="P363" s="3" t="s">
        <v>944</v>
      </c>
      <c r="Q363" s="3" t="b">
        <v>0</v>
      </c>
      <c r="R363" s="3" t="b">
        <v>0</v>
      </c>
    </row>
    <row r="364">
      <c r="A364" s="1">
        <v>363.0</v>
      </c>
      <c r="B364" s="21">
        <v>0.0</v>
      </c>
      <c r="C364" s="2">
        <v>0.0</v>
      </c>
      <c r="D364" s="22">
        <v>43973.0</v>
      </c>
      <c r="E364" s="3" t="s">
        <v>524</v>
      </c>
      <c r="F364" s="3" t="s">
        <v>945</v>
      </c>
      <c r="G364" s="3" t="s">
        <v>683</v>
      </c>
      <c r="H364" s="6">
        <v>43901.0</v>
      </c>
      <c r="I364" s="3" t="s">
        <v>35</v>
      </c>
      <c r="J364" s="3" t="s">
        <v>548</v>
      </c>
      <c r="K364" s="25" t="s">
        <v>946</v>
      </c>
      <c r="P364" s="3" t="s">
        <v>946</v>
      </c>
      <c r="Q364" s="3" t="b">
        <v>0</v>
      </c>
      <c r="R364" s="3" t="b">
        <v>0</v>
      </c>
    </row>
    <row r="365">
      <c r="A365" s="1">
        <v>364.0</v>
      </c>
      <c r="B365" s="21">
        <v>0.0</v>
      </c>
      <c r="C365" s="2">
        <v>0.0</v>
      </c>
      <c r="D365" s="22">
        <v>43977.59753351852</v>
      </c>
      <c r="E365" s="3" t="s">
        <v>524</v>
      </c>
      <c r="F365" s="3" t="s">
        <v>824</v>
      </c>
      <c r="G365" s="3" t="s">
        <v>825</v>
      </c>
      <c r="H365" s="9">
        <v>43887.0</v>
      </c>
      <c r="I365" s="3" t="s">
        <v>30</v>
      </c>
      <c r="J365" s="19" t="s">
        <v>31</v>
      </c>
      <c r="K365" s="25" t="s">
        <v>826</v>
      </c>
      <c r="P365" s="3" t="s">
        <v>826</v>
      </c>
      <c r="Q365" s="3" t="b">
        <v>0</v>
      </c>
      <c r="R365" s="3" t="b">
        <v>0</v>
      </c>
    </row>
    <row r="366">
      <c r="A366" s="1">
        <v>365.0</v>
      </c>
      <c r="B366" s="3">
        <v>316.0</v>
      </c>
      <c r="C366" s="2">
        <v>0.0</v>
      </c>
      <c r="D366" s="8">
        <v>44005.91459074074</v>
      </c>
      <c r="E366" s="3" t="s">
        <v>524</v>
      </c>
      <c r="F366" s="3" t="s">
        <v>895</v>
      </c>
      <c r="G366" s="3" t="s">
        <v>829</v>
      </c>
      <c r="H366" s="9">
        <v>43893.0</v>
      </c>
      <c r="I366" s="3" t="s">
        <v>35</v>
      </c>
      <c r="J366" s="3" t="s">
        <v>548</v>
      </c>
      <c r="K366" s="25" t="s">
        <v>830</v>
      </c>
      <c r="L366" s="3" t="s">
        <v>896</v>
      </c>
      <c r="M366" s="3" t="s">
        <v>897</v>
      </c>
      <c r="O366" s="3" t="s">
        <v>898</v>
      </c>
      <c r="P366" s="3" t="s">
        <v>899</v>
      </c>
      <c r="Q366" s="3" t="b">
        <v>0</v>
      </c>
      <c r="R366" s="3" t="b">
        <v>1</v>
      </c>
    </row>
    <row r="367">
      <c r="A367" s="1">
        <v>366.0</v>
      </c>
      <c r="B367" s="3">
        <v>316.0</v>
      </c>
      <c r="C367" s="2">
        <v>0.0</v>
      </c>
      <c r="D367" s="8">
        <v>44005.91511400463</v>
      </c>
      <c r="E367" s="3" t="s">
        <v>524</v>
      </c>
      <c r="F367" s="3" t="s">
        <v>900</v>
      </c>
      <c r="G367" s="3" t="s">
        <v>829</v>
      </c>
      <c r="H367" s="9">
        <v>43893.0</v>
      </c>
      <c r="I367" s="3" t="s">
        <v>35</v>
      </c>
      <c r="J367" s="3" t="s">
        <v>548</v>
      </c>
      <c r="K367" s="25" t="s">
        <v>830</v>
      </c>
      <c r="L367" s="3" t="s">
        <v>896</v>
      </c>
      <c r="M367" s="3" t="s">
        <v>901</v>
      </c>
      <c r="O367" s="3" t="s">
        <v>898</v>
      </c>
      <c r="P367" s="3" t="s">
        <v>902</v>
      </c>
      <c r="Q367" s="3" t="b">
        <v>0</v>
      </c>
      <c r="R367" s="3" t="b">
        <v>1</v>
      </c>
    </row>
    <row r="368">
      <c r="A368" s="13"/>
      <c r="B368" s="27"/>
      <c r="C368" s="14"/>
      <c r="D368" s="28"/>
      <c r="E368" s="7"/>
      <c r="G368" s="3"/>
      <c r="H368" s="16"/>
      <c r="I368" s="7"/>
      <c r="J368" s="7"/>
      <c r="K368" s="29"/>
      <c r="P368" s="7"/>
    </row>
    <row r="369">
      <c r="A369" s="13"/>
      <c r="B369" s="27"/>
      <c r="C369" s="14"/>
      <c r="D369" s="28"/>
      <c r="E369" s="7"/>
      <c r="G369" s="3"/>
      <c r="H369" s="16"/>
      <c r="I369" s="7"/>
      <c r="J369" s="7"/>
      <c r="K369" s="29"/>
      <c r="P369" s="7"/>
    </row>
    <row r="370">
      <c r="A370" s="13"/>
      <c r="B370" s="27"/>
      <c r="C370" s="14"/>
      <c r="D370" s="28"/>
      <c r="E370" s="7"/>
      <c r="G370" s="3"/>
      <c r="H370" s="16"/>
      <c r="I370" s="7"/>
      <c r="J370" s="7"/>
      <c r="K370" s="29"/>
      <c r="P370" s="7"/>
    </row>
    <row r="371">
      <c r="A371" s="13"/>
      <c r="B371" s="27"/>
      <c r="C371" s="14"/>
      <c r="D371" s="28"/>
      <c r="E371" s="7"/>
      <c r="G371" s="3"/>
      <c r="H371" s="16"/>
      <c r="I371" s="7"/>
      <c r="J371" s="7"/>
      <c r="K371" s="29"/>
      <c r="P371" s="7"/>
    </row>
    <row r="372">
      <c r="A372" s="13"/>
      <c r="B372" s="27"/>
      <c r="C372" s="14"/>
      <c r="D372" s="28"/>
      <c r="E372" s="7"/>
      <c r="G372" s="3"/>
      <c r="H372" s="16"/>
      <c r="I372" s="7"/>
      <c r="J372" s="7"/>
      <c r="K372" s="29"/>
      <c r="P372" s="7"/>
    </row>
    <row r="373">
      <c r="A373" s="13"/>
      <c r="B373" s="27"/>
      <c r="C373" s="14"/>
      <c r="D373" s="28"/>
      <c r="E373" s="7"/>
      <c r="G373" s="3"/>
      <c r="H373" s="16"/>
      <c r="I373" s="7"/>
      <c r="J373" s="7"/>
      <c r="K373" s="29"/>
      <c r="P373" s="7"/>
    </row>
    <row r="374">
      <c r="A374" s="13"/>
      <c r="B374" s="27"/>
      <c r="C374" s="14"/>
      <c r="D374" s="28"/>
      <c r="E374" s="7"/>
      <c r="G374" s="3"/>
      <c r="H374" s="16"/>
      <c r="I374" s="7"/>
      <c r="J374" s="7"/>
      <c r="K374" s="29"/>
      <c r="P374" s="7"/>
    </row>
    <row r="375">
      <c r="A375" s="13"/>
      <c r="B375" s="27"/>
      <c r="C375" s="14"/>
      <c r="D375" s="28"/>
      <c r="E375" s="7"/>
      <c r="G375" s="3"/>
      <c r="H375" s="16"/>
      <c r="I375" s="7"/>
      <c r="J375" s="7"/>
      <c r="K375" s="29"/>
      <c r="P375" s="7"/>
    </row>
    <row r="376">
      <c r="A376" s="13"/>
      <c r="B376" s="27"/>
      <c r="C376" s="14"/>
      <c r="D376" s="28"/>
      <c r="E376" s="7"/>
      <c r="G376" s="3"/>
      <c r="H376" s="16"/>
      <c r="I376" s="7"/>
      <c r="J376" s="7"/>
      <c r="K376" s="29"/>
      <c r="P376" s="7"/>
    </row>
    <row r="377">
      <c r="A377" s="13"/>
      <c r="B377" s="27"/>
      <c r="C377" s="14"/>
      <c r="D377" s="28"/>
      <c r="E377" s="7"/>
      <c r="G377" s="3"/>
      <c r="H377" s="16"/>
      <c r="I377" s="7"/>
      <c r="J377" s="7"/>
      <c r="K377" s="29"/>
      <c r="P377" s="7"/>
    </row>
    <row r="378">
      <c r="A378" s="13"/>
      <c r="B378" s="27"/>
      <c r="C378" s="14"/>
      <c r="D378" s="28"/>
      <c r="E378" s="7"/>
      <c r="G378" s="3"/>
      <c r="H378" s="16"/>
      <c r="I378" s="7"/>
      <c r="J378" s="7"/>
      <c r="K378" s="29"/>
      <c r="P378" s="7"/>
    </row>
    <row r="379">
      <c r="A379" s="13"/>
      <c r="B379" s="27"/>
      <c r="C379" s="14"/>
      <c r="D379" s="28"/>
      <c r="E379" s="7"/>
      <c r="G379" s="3"/>
      <c r="H379" s="16"/>
      <c r="I379" s="7"/>
      <c r="J379" s="7"/>
      <c r="K379" s="29"/>
      <c r="P379" s="7"/>
    </row>
    <row r="380">
      <c r="A380" s="13"/>
      <c r="B380" s="27"/>
      <c r="C380" s="14"/>
      <c r="D380" s="28"/>
      <c r="E380" s="7"/>
      <c r="G380" s="3"/>
      <c r="H380" s="16"/>
      <c r="I380" s="7"/>
      <c r="J380" s="7"/>
      <c r="K380" s="29"/>
      <c r="P380" s="7"/>
    </row>
    <row r="381">
      <c r="A381" s="13"/>
      <c r="B381" s="27"/>
      <c r="C381" s="14"/>
      <c r="D381" s="28"/>
      <c r="E381" s="7"/>
      <c r="G381" s="3"/>
      <c r="H381" s="16"/>
      <c r="I381" s="7"/>
      <c r="J381" s="7"/>
      <c r="K381" s="29"/>
      <c r="P381" s="7"/>
    </row>
    <row r="382">
      <c r="A382" s="13"/>
      <c r="B382" s="27"/>
      <c r="C382" s="14"/>
      <c r="D382" s="28"/>
      <c r="E382" s="7"/>
      <c r="G382" s="3"/>
      <c r="H382" s="16"/>
      <c r="I382" s="7"/>
      <c r="J382" s="7"/>
      <c r="K382" s="29"/>
      <c r="P382" s="7"/>
    </row>
    <row r="383">
      <c r="A383" s="13"/>
      <c r="B383" s="27"/>
      <c r="C383" s="14"/>
      <c r="D383" s="28"/>
      <c r="E383" s="7"/>
      <c r="G383" s="3"/>
      <c r="H383" s="16"/>
      <c r="I383" s="7"/>
      <c r="J383" s="7"/>
      <c r="K383" s="29"/>
      <c r="P383" s="7"/>
    </row>
    <row r="384">
      <c r="A384" s="13"/>
      <c r="B384" s="27"/>
      <c r="C384" s="14"/>
      <c r="D384" s="28"/>
      <c r="E384" s="7"/>
      <c r="G384" s="3"/>
      <c r="H384" s="16"/>
      <c r="I384" s="7"/>
      <c r="J384" s="7"/>
      <c r="K384" s="29"/>
      <c r="P384" s="7"/>
    </row>
    <row r="385">
      <c r="A385" s="13"/>
      <c r="B385" s="27"/>
      <c r="C385" s="14"/>
      <c r="D385" s="28"/>
      <c r="E385" s="7"/>
      <c r="G385" s="3"/>
      <c r="H385" s="16"/>
      <c r="I385" s="7"/>
      <c r="J385" s="7"/>
      <c r="K385" s="29"/>
      <c r="P385" s="7"/>
    </row>
    <row r="386">
      <c r="A386" s="13"/>
      <c r="B386" s="27"/>
      <c r="C386" s="14"/>
      <c r="D386" s="28"/>
      <c r="E386" s="7"/>
      <c r="G386" s="3"/>
      <c r="H386" s="16"/>
      <c r="I386" s="7"/>
      <c r="J386" s="7"/>
      <c r="K386" s="29"/>
      <c r="P386" s="7"/>
    </row>
    <row r="387">
      <c r="A387" s="13"/>
      <c r="B387" s="27"/>
      <c r="C387" s="14"/>
      <c r="D387" s="28"/>
      <c r="E387" s="7"/>
      <c r="G387" s="3"/>
      <c r="H387" s="16"/>
      <c r="I387" s="7"/>
      <c r="J387" s="7"/>
      <c r="K387" s="29"/>
      <c r="P387" s="7"/>
    </row>
    <row r="388">
      <c r="A388" s="13"/>
      <c r="B388" s="27"/>
      <c r="C388" s="14"/>
      <c r="D388" s="28"/>
      <c r="E388" s="7"/>
      <c r="G388" s="3"/>
      <c r="H388" s="16"/>
      <c r="I388" s="7"/>
      <c r="J388" s="7"/>
      <c r="K388" s="29"/>
      <c r="P388" s="7"/>
    </row>
    <row r="389">
      <c r="A389" s="13"/>
      <c r="B389" s="27"/>
      <c r="C389" s="14"/>
      <c r="D389" s="28"/>
      <c r="E389" s="7"/>
      <c r="G389" s="3"/>
      <c r="H389" s="16"/>
      <c r="I389" s="7"/>
      <c r="J389" s="7"/>
      <c r="K389" s="29"/>
      <c r="P389" s="7"/>
    </row>
    <row r="390">
      <c r="A390" s="13"/>
      <c r="B390" s="27"/>
      <c r="C390" s="14"/>
      <c r="D390" s="28"/>
      <c r="E390" s="7"/>
      <c r="G390" s="3"/>
      <c r="H390" s="16"/>
      <c r="I390" s="7"/>
      <c r="J390" s="7"/>
      <c r="K390" s="29"/>
      <c r="P390" s="7"/>
    </row>
    <row r="391">
      <c r="A391" s="13"/>
      <c r="B391" s="27"/>
      <c r="C391" s="14"/>
      <c r="D391" s="28"/>
      <c r="E391" s="7"/>
      <c r="G391" s="3"/>
      <c r="H391" s="16"/>
      <c r="I391" s="7"/>
      <c r="J391" s="7"/>
      <c r="K391" s="29"/>
      <c r="P391" s="7"/>
    </row>
    <row r="392">
      <c r="A392" s="13"/>
      <c r="B392" s="27"/>
      <c r="C392" s="14"/>
      <c r="D392" s="28"/>
      <c r="E392" s="7"/>
      <c r="G392" s="3"/>
      <c r="H392" s="16"/>
      <c r="I392" s="7"/>
      <c r="J392" s="7"/>
      <c r="K392" s="29"/>
      <c r="P392" s="7"/>
    </row>
    <row r="393">
      <c r="A393" s="13"/>
      <c r="B393" s="27"/>
      <c r="C393" s="14"/>
      <c r="D393" s="28"/>
      <c r="E393" s="7"/>
      <c r="G393" s="3"/>
      <c r="H393" s="16"/>
      <c r="I393" s="7"/>
      <c r="J393" s="7"/>
      <c r="K393" s="29"/>
      <c r="P393" s="7"/>
    </row>
    <row r="394">
      <c r="A394" s="13"/>
      <c r="B394" s="27"/>
      <c r="C394" s="14"/>
      <c r="D394" s="28"/>
      <c r="E394" s="7"/>
      <c r="G394" s="3"/>
      <c r="H394" s="16"/>
      <c r="I394" s="7"/>
      <c r="J394" s="7"/>
      <c r="K394" s="29"/>
      <c r="P394" s="7"/>
    </row>
    <row r="395">
      <c r="A395" s="13"/>
      <c r="B395" s="27"/>
      <c r="C395" s="14"/>
      <c r="D395" s="28"/>
      <c r="E395" s="7"/>
      <c r="G395" s="3"/>
      <c r="H395" s="16"/>
      <c r="I395" s="7"/>
      <c r="J395" s="7"/>
      <c r="K395" s="29"/>
      <c r="P395" s="7"/>
    </row>
    <row r="396">
      <c r="A396" s="13"/>
      <c r="B396" s="27"/>
      <c r="C396" s="14"/>
      <c r="D396" s="28"/>
      <c r="E396" s="7"/>
      <c r="G396" s="3"/>
      <c r="H396" s="16"/>
      <c r="I396" s="7"/>
      <c r="J396" s="7"/>
      <c r="K396" s="29"/>
      <c r="P396" s="7"/>
    </row>
    <row r="397">
      <c r="A397" s="13"/>
      <c r="B397" s="27"/>
      <c r="C397" s="14"/>
      <c r="D397" s="28"/>
      <c r="E397" s="7"/>
      <c r="G397" s="3"/>
      <c r="H397" s="16"/>
      <c r="I397" s="7"/>
      <c r="J397" s="7"/>
      <c r="K397" s="29"/>
      <c r="P397" s="7"/>
    </row>
    <row r="398">
      <c r="A398" s="13"/>
      <c r="B398" s="27"/>
      <c r="C398" s="14"/>
      <c r="D398" s="28"/>
      <c r="E398" s="7"/>
      <c r="G398" s="3"/>
      <c r="H398" s="16"/>
      <c r="I398" s="7"/>
      <c r="J398" s="7"/>
      <c r="K398" s="29"/>
      <c r="P398" s="7"/>
    </row>
    <row r="399">
      <c r="A399" s="13"/>
      <c r="B399" s="27"/>
      <c r="C399" s="14"/>
      <c r="D399" s="28"/>
      <c r="E399" s="7"/>
      <c r="G399" s="3"/>
      <c r="H399" s="16"/>
      <c r="I399" s="7"/>
      <c r="J399" s="7"/>
      <c r="K399" s="29"/>
      <c r="P399" s="7"/>
    </row>
    <row r="400">
      <c r="A400" s="13"/>
      <c r="B400" s="27"/>
      <c r="C400" s="14"/>
      <c r="D400" s="28"/>
      <c r="E400" s="7"/>
      <c r="G400" s="3"/>
      <c r="H400" s="16"/>
      <c r="I400" s="7"/>
      <c r="J400" s="7"/>
      <c r="K400" s="29"/>
      <c r="P400" s="7"/>
    </row>
    <row r="401">
      <c r="A401" s="13"/>
      <c r="B401" s="27"/>
      <c r="C401" s="14"/>
      <c r="D401" s="28"/>
      <c r="E401" s="7"/>
      <c r="G401" s="3"/>
      <c r="H401" s="16"/>
      <c r="I401" s="7"/>
      <c r="J401" s="7"/>
      <c r="K401" s="29"/>
      <c r="P401" s="7"/>
    </row>
    <row r="402">
      <c r="A402" s="13"/>
      <c r="B402" s="27"/>
      <c r="C402" s="14"/>
      <c r="D402" s="28"/>
      <c r="E402" s="7"/>
      <c r="G402" s="3"/>
      <c r="H402" s="16"/>
      <c r="I402" s="7"/>
      <c r="J402" s="7"/>
      <c r="K402" s="29"/>
      <c r="P402" s="7"/>
    </row>
    <row r="403">
      <c r="A403" s="13"/>
      <c r="B403" s="27"/>
      <c r="C403" s="14"/>
      <c r="D403" s="28"/>
      <c r="E403" s="7"/>
      <c r="G403" s="3"/>
      <c r="H403" s="16"/>
      <c r="I403" s="7"/>
      <c r="J403" s="7"/>
      <c r="K403" s="29"/>
      <c r="P403" s="7"/>
    </row>
    <row r="404">
      <c r="A404" s="13"/>
      <c r="B404" s="27"/>
      <c r="C404" s="14"/>
      <c r="D404" s="28"/>
      <c r="E404" s="7"/>
      <c r="G404" s="3"/>
      <c r="H404" s="16"/>
      <c r="I404" s="7"/>
      <c r="J404" s="7"/>
      <c r="K404" s="29"/>
      <c r="P404" s="7"/>
    </row>
    <row r="405">
      <c r="A405" s="13"/>
      <c r="B405" s="27"/>
      <c r="C405" s="14"/>
      <c r="D405" s="28"/>
      <c r="E405" s="7"/>
      <c r="G405" s="3"/>
      <c r="H405" s="16"/>
      <c r="I405" s="7"/>
      <c r="J405" s="7"/>
      <c r="K405" s="29"/>
      <c r="P405" s="7"/>
    </row>
    <row r="406">
      <c r="A406" s="13"/>
      <c r="B406" s="27"/>
      <c r="C406" s="14"/>
      <c r="D406" s="28"/>
      <c r="E406" s="7"/>
      <c r="G406" s="3"/>
      <c r="H406" s="16"/>
      <c r="I406" s="7"/>
      <c r="J406" s="7"/>
      <c r="K406" s="29"/>
      <c r="P406" s="7"/>
    </row>
    <row r="407">
      <c r="A407" s="13"/>
      <c r="B407" s="27"/>
      <c r="C407" s="14"/>
      <c r="D407" s="28"/>
      <c r="E407" s="7"/>
      <c r="G407" s="3"/>
      <c r="H407" s="16"/>
      <c r="I407" s="7"/>
      <c r="J407" s="7"/>
      <c r="K407" s="29"/>
      <c r="P407" s="7"/>
    </row>
    <row r="408">
      <c r="A408" s="13"/>
      <c r="B408" s="27"/>
      <c r="C408" s="14"/>
      <c r="D408" s="28"/>
      <c r="E408" s="7"/>
      <c r="G408" s="3"/>
      <c r="H408" s="16"/>
      <c r="I408" s="7"/>
      <c r="J408" s="7"/>
      <c r="K408" s="29"/>
      <c r="P408" s="7"/>
    </row>
    <row r="409">
      <c r="A409" s="13"/>
      <c r="B409" s="27"/>
      <c r="C409" s="14"/>
      <c r="D409" s="28"/>
      <c r="E409" s="7"/>
      <c r="G409" s="3"/>
      <c r="H409" s="16"/>
      <c r="I409" s="7"/>
      <c r="J409" s="7"/>
      <c r="K409" s="29"/>
      <c r="P409" s="7"/>
    </row>
    <row r="410">
      <c r="A410" s="13"/>
      <c r="B410" s="27"/>
      <c r="C410" s="14"/>
      <c r="D410" s="28"/>
      <c r="E410" s="7"/>
      <c r="G410" s="3"/>
      <c r="H410" s="16"/>
      <c r="I410" s="7"/>
      <c r="J410" s="7"/>
      <c r="K410" s="29"/>
      <c r="P410" s="7"/>
    </row>
    <row r="411">
      <c r="A411" s="13"/>
      <c r="B411" s="27"/>
      <c r="C411" s="14"/>
      <c r="D411" s="28"/>
      <c r="E411" s="7"/>
      <c r="G411" s="3"/>
      <c r="H411" s="16"/>
      <c r="I411" s="7"/>
      <c r="J411" s="7"/>
      <c r="K411" s="29"/>
      <c r="P411" s="7"/>
    </row>
    <row r="412">
      <c r="A412" s="13"/>
      <c r="B412" s="27"/>
      <c r="C412" s="14"/>
      <c r="D412" s="28"/>
      <c r="E412" s="7"/>
      <c r="G412" s="3"/>
      <c r="H412" s="16"/>
      <c r="I412" s="7"/>
      <c r="J412" s="7"/>
      <c r="K412" s="29"/>
      <c r="P412" s="7"/>
    </row>
    <row r="413">
      <c r="A413" s="13"/>
      <c r="B413" s="27"/>
      <c r="C413" s="14"/>
      <c r="D413" s="28"/>
      <c r="E413" s="7"/>
      <c r="G413" s="3"/>
      <c r="H413" s="16"/>
      <c r="I413" s="7"/>
      <c r="J413" s="7"/>
      <c r="K413" s="29"/>
      <c r="P413" s="7"/>
    </row>
    <row r="414">
      <c r="A414" s="13"/>
      <c r="B414" s="27"/>
      <c r="C414" s="14"/>
      <c r="D414" s="28"/>
      <c r="E414" s="7"/>
      <c r="G414" s="3"/>
      <c r="H414" s="16"/>
      <c r="I414" s="7"/>
      <c r="J414" s="7"/>
      <c r="K414" s="29"/>
      <c r="P414" s="7"/>
    </row>
    <row r="415">
      <c r="A415" s="13"/>
      <c r="B415" s="27"/>
      <c r="C415" s="14"/>
      <c r="D415" s="28"/>
      <c r="E415" s="7"/>
      <c r="G415" s="3"/>
      <c r="H415" s="16"/>
      <c r="I415" s="7"/>
      <c r="J415" s="7"/>
      <c r="K415" s="29"/>
      <c r="P415" s="7"/>
    </row>
    <row r="416">
      <c r="A416" s="13"/>
      <c r="B416" s="27"/>
      <c r="C416" s="14"/>
      <c r="D416" s="28"/>
      <c r="E416" s="7"/>
      <c r="G416" s="3"/>
      <c r="H416" s="16"/>
      <c r="I416" s="7"/>
      <c r="J416" s="7"/>
      <c r="K416" s="29"/>
      <c r="P416" s="7"/>
    </row>
    <row r="417">
      <c r="A417" s="13"/>
      <c r="B417" s="27"/>
      <c r="C417" s="14"/>
      <c r="D417" s="28"/>
      <c r="E417" s="7"/>
      <c r="G417" s="3"/>
      <c r="H417" s="16"/>
      <c r="I417" s="7"/>
      <c r="J417" s="7"/>
      <c r="K417" s="29"/>
      <c r="P417" s="7"/>
    </row>
    <row r="418">
      <c r="A418" s="13"/>
      <c r="B418" s="27"/>
      <c r="C418" s="14"/>
      <c r="D418" s="28"/>
      <c r="E418" s="7"/>
      <c r="G418" s="3"/>
      <c r="H418" s="16"/>
      <c r="I418" s="7"/>
      <c r="J418" s="7"/>
      <c r="K418" s="29"/>
      <c r="P418" s="7"/>
    </row>
    <row r="419">
      <c r="A419" s="13"/>
      <c r="B419" s="27"/>
      <c r="C419" s="14"/>
      <c r="D419" s="28"/>
      <c r="E419" s="7"/>
      <c r="G419" s="3"/>
      <c r="H419" s="16"/>
      <c r="I419" s="7"/>
      <c r="J419" s="7"/>
      <c r="K419" s="29"/>
      <c r="P419" s="7"/>
    </row>
    <row r="420">
      <c r="A420" s="13"/>
      <c r="B420" s="27"/>
      <c r="C420" s="14"/>
      <c r="D420" s="28"/>
      <c r="E420" s="7"/>
      <c r="G420" s="3"/>
      <c r="H420" s="16"/>
      <c r="I420" s="7"/>
      <c r="J420" s="7"/>
      <c r="K420" s="29"/>
      <c r="P420" s="7"/>
    </row>
    <row r="421">
      <c r="A421" s="13"/>
      <c r="B421" s="27"/>
      <c r="C421" s="14"/>
      <c r="D421" s="28"/>
      <c r="E421" s="7"/>
      <c r="G421" s="3"/>
      <c r="H421" s="16"/>
      <c r="I421" s="7"/>
      <c r="J421" s="7"/>
      <c r="K421" s="29"/>
      <c r="P421" s="7"/>
    </row>
    <row r="422">
      <c r="A422" s="13"/>
      <c r="B422" s="27"/>
      <c r="C422" s="14"/>
      <c r="D422" s="28"/>
      <c r="E422" s="7"/>
      <c r="G422" s="3"/>
      <c r="H422" s="16"/>
      <c r="I422" s="7"/>
      <c r="J422" s="7"/>
      <c r="K422" s="29"/>
      <c r="P422" s="7"/>
    </row>
    <row r="423">
      <c r="A423" s="13"/>
      <c r="B423" s="27"/>
      <c r="C423" s="14"/>
      <c r="D423" s="28"/>
      <c r="E423" s="7"/>
      <c r="G423" s="3"/>
      <c r="H423" s="16"/>
      <c r="I423" s="7"/>
      <c r="J423" s="7"/>
      <c r="K423" s="29"/>
      <c r="P423" s="7"/>
    </row>
    <row r="424">
      <c r="A424" s="13"/>
      <c r="B424" s="27"/>
      <c r="C424" s="14"/>
      <c r="D424" s="28"/>
      <c r="E424" s="7"/>
      <c r="G424" s="3"/>
      <c r="H424" s="16"/>
      <c r="I424" s="7"/>
      <c r="J424" s="7"/>
      <c r="K424" s="29"/>
      <c r="P424" s="7"/>
    </row>
    <row r="425">
      <c r="A425" s="13"/>
      <c r="B425" s="27"/>
      <c r="C425" s="14"/>
      <c r="D425" s="28"/>
      <c r="E425" s="7"/>
      <c r="G425" s="3"/>
      <c r="H425" s="16"/>
      <c r="I425" s="7"/>
      <c r="J425" s="7"/>
      <c r="K425" s="29"/>
      <c r="P425" s="7"/>
    </row>
    <row r="426">
      <c r="A426" s="13"/>
      <c r="B426" s="27"/>
      <c r="C426" s="14"/>
      <c r="D426" s="28"/>
      <c r="E426" s="7"/>
      <c r="G426" s="3"/>
      <c r="H426" s="16"/>
      <c r="I426" s="7"/>
      <c r="J426" s="7"/>
      <c r="K426" s="29"/>
      <c r="P426" s="7"/>
    </row>
    <row r="427">
      <c r="A427" s="13"/>
      <c r="B427" s="27"/>
      <c r="C427" s="14"/>
      <c r="D427" s="28"/>
      <c r="E427" s="7"/>
      <c r="G427" s="3"/>
      <c r="H427" s="16"/>
      <c r="I427" s="7"/>
      <c r="J427" s="7"/>
      <c r="K427" s="29"/>
      <c r="P427" s="7"/>
    </row>
    <row r="428">
      <c r="A428" s="13"/>
      <c r="B428" s="27"/>
      <c r="C428" s="14"/>
      <c r="D428" s="28"/>
      <c r="E428" s="7"/>
      <c r="G428" s="3"/>
      <c r="H428" s="16"/>
      <c r="I428" s="7"/>
      <c r="J428" s="7"/>
      <c r="K428" s="29"/>
      <c r="P428" s="7"/>
    </row>
    <row r="429">
      <c r="A429" s="13"/>
      <c r="B429" s="27"/>
      <c r="C429" s="14"/>
      <c r="D429" s="28"/>
      <c r="E429" s="7"/>
      <c r="G429" s="3"/>
      <c r="H429" s="16"/>
      <c r="I429" s="7"/>
      <c r="J429" s="7"/>
      <c r="K429" s="29"/>
      <c r="P429" s="7"/>
    </row>
    <row r="430">
      <c r="A430" s="13"/>
      <c r="B430" s="27"/>
      <c r="C430" s="14"/>
      <c r="D430" s="28"/>
      <c r="E430" s="7"/>
      <c r="G430" s="3"/>
      <c r="H430" s="16"/>
      <c r="I430" s="7"/>
      <c r="J430" s="7"/>
      <c r="K430" s="29"/>
      <c r="P430" s="7"/>
    </row>
    <row r="431">
      <c r="A431" s="13"/>
      <c r="B431" s="27"/>
      <c r="C431" s="14"/>
      <c r="D431" s="28"/>
      <c r="E431" s="7"/>
      <c r="G431" s="3"/>
      <c r="H431" s="16"/>
      <c r="I431" s="7"/>
      <c r="J431" s="7"/>
      <c r="K431" s="29"/>
      <c r="P431" s="7"/>
    </row>
    <row r="432">
      <c r="A432" s="13"/>
      <c r="B432" s="27"/>
      <c r="C432" s="14"/>
      <c r="D432" s="28"/>
      <c r="E432" s="7"/>
      <c r="G432" s="3"/>
      <c r="H432" s="16"/>
      <c r="I432" s="7"/>
      <c r="J432" s="7"/>
      <c r="K432" s="29"/>
      <c r="P432" s="7"/>
    </row>
    <row r="433">
      <c r="A433" s="13"/>
      <c r="B433" s="27"/>
      <c r="C433" s="14"/>
      <c r="D433" s="28"/>
      <c r="E433" s="7"/>
      <c r="G433" s="3"/>
      <c r="H433" s="16"/>
      <c r="I433" s="7"/>
      <c r="J433" s="7"/>
      <c r="K433" s="29"/>
      <c r="P433" s="7"/>
    </row>
    <row r="434">
      <c r="A434" s="13"/>
      <c r="B434" s="27"/>
      <c r="C434" s="14"/>
      <c r="D434" s="28"/>
      <c r="E434" s="7"/>
      <c r="G434" s="3"/>
      <c r="H434" s="16"/>
      <c r="I434" s="7"/>
      <c r="J434" s="7"/>
      <c r="K434" s="29"/>
      <c r="P434" s="7"/>
    </row>
    <row r="435">
      <c r="A435" s="13"/>
      <c r="B435" s="27"/>
      <c r="C435" s="14"/>
      <c r="D435" s="28"/>
      <c r="E435" s="7"/>
      <c r="G435" s="3"/>
      <c r="H435" s="16"/>
      <c r="I435" s="7"/>
      <c r="J435" s="7"/>
      <c r="K435" s="29"/>
      <c r="P435" s="7"/>
    </row>
    <row r="436">
      <c r="A436" s="13"/>
      <c r="B436" s="27"/>
      <c r="C436" s="14"/>
      <c r="D436" s="28"/>
      <c r="E436" s="7"/>
      <c r="G436" s="3"/>
      <c r="H436" s="16"/>
      <c r="I436" s="7"/>
      <c r="J436" s="7"/>
      <c r="K436" s="29"/>
      <c r="P436" s="7"/>
    </row>
    <row r="437">
      <c r="A437" s="13"/>
      <c r="B437" s="27"/>
      <c r="C437" s="14"/>
      <c r="D437" s="28"/>
      <c r="E437" s="7"/>
      <c r="G437" s="3"/>
      <c r="H437" s="16"/>
      <c r="I437" s="7"/>
      <c r="J437" s="7"/>
      <c r="K437" s="29"/>
      <c r="P437" s="7"/>
    </row>
    <row r="438">
      <c r="A438" s="13"/>
      <c r="B438" s="27"/>
      <c r="C438" s="14"/>
      <c r="D438" s="28"/>
      <c r="E438" s="7"/>
      <c r="G438" s="3"/>
      <c r="H438" s="16"/>
      <c r="I438" s="7"/>
      <c r="J438" s="7"/>
      <c r="K438" s="29"/>
      <c r="P438" s="7"/>
    </row>
    <row r="439">
      <c r="A439" s="13"/>
      <c r="B439" s="27"/>
      <c r="C439" s="14"/>
      <c r="D439" s="28"/>
      <c r="E439" s="7"/>
      <c r="G439" s="3"/>
      <c r="H439" s="16"/>
      <c r="I439" s="7"/>
      <c r="J439" s="7"/>
      <c r="K439" s="29"/>
      <c r="P439" s="7"/>
    </row>
    <row r="440">
      <c r="A440" s="13"/>
      <c r="B440" s="27"/>
      <c r="C440" s="14"/>
      <c r="D440" s="28"/>
      <c r="E440" s="7"/>
      <c r="G440" s="3"/>
      <c r="H440" s="16"/>
      <c r="I440" s="7"/>
      <c r="J440" s="7"/>
      <c r="K440" s="29"/>
      <c r="P440" s="7"/>
    </row>
    <row r="441">
      <c r="A441" s="13"/>
      <c r="B441" s="27"/>
      <c r="C441" s="14"/>
      <c r="D441" s="28"/>
      <c r="E441" s="7"/>
      <c r="G441" s="3"/>
      <c r="H441" s="16"/>
      <c r="I441" s="7"/>
      <c r="J441" s="7"/>
      <c r="K441" s="29"/>
      <c r="P441" s="7"/>
    </row>
    <row r="442">
      <c r="A442" s="13"/>
      <c r="B442" s="27"/>
      <c r="C442" s="14"/>
      <c r="D442" s="28"/>
      <c r="E442" s="7"/>
      <c r="G442" s="3"/>
      <c r="H442" s="16"/>
      <c r="I442" s="7"/>
      <c r="J442" s="7"/>
      <c r="K442" s="29"/>
      <c r="P442" s="7"/>
    </row>
    <row r="443">
      <c r="A443" s="13"/>
      <c r="B443" s="27"/>
      <c r="C443" s="14"/>
      <c r="D443" s="28"/>
      <c r="E443" s="7"/>
      <c r="G443" s="3"/>
      <c r="H443" s="16"/>
      <c r="I443" s="7"/>
      <c r="J443" s="7"/>
      <c r="K443" s="29"/>
      <c r="P443" s="7"/>
    </row>
    <row r="444">
      <c r="A444" s="13"/>
      <c r="B444" s="27"/>
      <c r="C444" s="14"/>
      <c r="D444" s="28"/>
      <c r="E444" s="7"/>
      <c r="G444" s="3"/>
      <c r="H444" s="16"/>
      <c r="I444" s="7"/>
      <c r="J444" s="7"/>
      <c r="K444" s="29"/>
      <c r="P444" s="7"/>
    </row>
    <row r="445">
      <c r="A445" s="13"/>
      <c r="B445" s="27"/>
      <c r="C445" s="14"/>
      <c r="D445" s="28"/>
      <c r="E445" s="7"/>
      <c r="G445" s="3"/>
      <c r="H445" s="16"/>
      <c r="I445" s="7"/>
      <c r="J445" s="7"/>
      <c r="K445" s="29"/>
      <c r="P445" s="7"/>
    </row>
    <row r="446">
      <c r="A446" s="13"/>
      <c r="B446" s="27"/>
      <c r="C446" s="14"/>
      <c r="D446" s="28"/>
      <c r="E446" s="7"/>
      <c r="G446" s="3"/>
      <c r="H446" s="16"/>
      <c r="I446" s="7"/>
      <c r="J446" s="7"/>
      <c r="K446" s="29"/>
      <c r="P446" s="7"/>
    </row>
    <row r="447">
      <c r="A447" s="13"/>
      <c r="B447" s="27"/>
      <c r="C447" s="14"/>
      <c r="D447" s="28"/>
      <c r="E447" s="7"/>
      <c r="G447" s="3"/>
      <c r="H447" s="16"/>
      <c r="I447" s="7"/>
      <c r="J447" s="7"/>
      <c r="K447" s="29"/>
      <c r="P447" s="7"/>
    </row>
    <row r="448">
      <c r="A448" s="13"/>
      <c r="B448" s="27"/>
      <c r="C448" s="14"/>
      <c r="D448" s="28"/>
      <c r="E448" s="7"/>
      <c r="G448" s="3"/>
      <c r="H448" s="16"/>
      <c r="I448" s="7"/>
      <c r="J448" s="7"/>
      <c r="K448" s="29"/>
      <c r="P448" s="7"/>
    </row>
    <row r="449">
      <c r="A449" s="13"/>
      <c r="B449" s="27"/>
      <c r="C449" s="14"/>
      <c r="D449" s="28"/>
      <c r="E449" s="7"/>
      <c r="G449" s="3"/>
      <c r="H449" s="16"/>
      <c r="I449" s="7"/>
      <c r="J449" s="7"/>
      <c r="K449" s="29"/>
      <c r="P449" s="7"/>
    </row>
    <row r="450">
      <c r="A450" s="13"/>
      <c r="B450" s="27"/>
      <c r="C450" s="14"/>
      <c r="D450" s="28"/>
      <c r="E450" s="7"/>
      <c r="G450" s="3"/>
      <c r="H450" s="16"/>
      <c r="I450" s="7"/>
      <c r="J450" s="7"/>
      <c r="K450" s="29"/>
      <c r="P450" s="7"/>
    </row>
    <row r="451">
      <c r="A451" s="13"/>
      <c r="B451" s="27"/>
      <c r="C451" s="14"/>
      <c r="D451" s="28"/>
      <c r="E451" s="7"/>
      <c r="G451" s="3"/>
      <c r="H451" s="16"/>
      <c r="I451" s="7"/>
      <c r="J451" s="7"/>
      <c r="K451" s="29"/>
      <c r="P451" s="7"/>
    </row>
    <row r="452">
      <c r="A452" s="13"/>
      <c r="B452" s="27"/>
      <c r="C452" s="14"/>
      <c r="D452" s="28"/>
      <c r="E452" s="7"/>
      <c r="G452" s="3"/>
      <c r="H452" s="16"/>
      <c r="I452" s="7"/>
      <c r="J452" s="7"/>
      <c r="K452" s="29"/>
      <c r="P452" s="7"/>
    </row>
    <row r="453">
      <c r="A453" s="13"/>
      <c r="B453" s="27"/>
      <c r="C453" s="14"/>
      <c r="D453" s="28"/>
      <c r="E453" s="7"/>
      <c r="G453" s="3"/>
      <c r="H453" s="16"/>
      <c r="I453" s="7"/>
      <c r="J453" s="7"/>
      <c r="K453" s="29"/>
      <c r="P453" s="7"/>
    </row>
    <row r="454">
      <c r="A454" s="13"/>
      <c r="B454" s="27"/>
      <c r="C454" s="14"/>
      <c r="D454" s="28"/>
      <c r="E454" s="7"/>
      <c r="G454" s="3"/>
      <c r="H454" s="16"/>
      <c r="I454" s="7"/>
      <c r="J454" s="7"/>
      <c r="K454" s="29"/>
      <c r="P454" s="7"/>
    </row>
    <row r="455">
      <c r="A455" s="13"/>
      <c r="B455" s="27"/>
      <c r="C455" s="14"/>
      <c r="D455" s="28"/>
      <c r="E455" s="7"/>
      <c r="G455" s="3"/>
      <c r="H455" s="16"/>
      <c r="I455" s="7"/>
      <c r="J455" s="7"/>
      <c r="K455" s="29"/>
      <c r="P455" s="7"/>
    </row>
    <row r="456">
      <c r="A456" s="13"/>
      <c r="B456" s="27"/>
      <c r="C456" s="14"/>
      <c r="D456" s="28"/>
      <c r="E456" s="7"/>
      <c r="G456" s="3"/>
      <c r="H456" s="16"/>
      <c r="I456" s="7"/>
      <c r="J456" s="7"/>
      <c r="K456" s="29"/>
      <c r="P456" s="7"/>
    </row>
    <row r="457">
      <c r="A457" s="13"/>
      <c r="B457" s="27"/>
      <c r="C457" s="14"/>
      <c r="D457" s="28"/>
      <c r="E457" s="7"/>
      <c r="G457" s="3"/>
      <c r="H457" s="16"/>
      <c r="I457" s="7"/>
      <c r="J457" s="7"/>
      <c r="K457" s="29"/>
      <c r="P457" s="7"/>
    </row>
    <row r="458">
      <c r="A458" s="13"/>
      <c r="B458" s="27"/>
      <c r="C458" s="14"/>
      <c r="D458" s="28"/>
      <c r="E458" s="7"/>
      <c r="G458" s="3"/>
      <c r="H458" s="16"/>
      <c r="I458" s="7"/>
      <c r="J458" s="7"/>
      <c r="K458" s="29"/>
      <c r="P458" s="7"/>
    </row>
    <row r="459">
      <c r="A459" s="13"/>
      <c r="B459" s="27"/>
      <c r="C459" s="14"/>
      <c r="D459" s="28"/>
      <c r="E459" s="7"/>
      <c r="G459" s="3"/>
      <c r="H459" s="16"/>
      <c r="I459" s="7"/>
      <c r="J459" s="7"/>
      <c r="K459" s="29"/>
      <c r="P459" s="7"/>
    </row>
    <row r="460">
      <c r="A460" s="13"/>
      <c r="B460" s="27"/>
      <c r="C460" s="14"/>
      <c r="D460" s="28"/>
      <c r="E460" s="7"/>
      <c r="G460" s="3"/>
      <c r="H460" s="16"/>
      <c r="I460" s="7"/>
      <c r="J460" s="7"/>
      <c r="K460" s="29"/>
      <c r="P460" s="7"/>
    </row>
    <row r="461">
      <c r="A461" s="13"/>
      <c r="B461" s="27"/>
      <c r="C461" s="14"/>
      <c r="D461" s="28"/>
      <c r="E461" s="7"/>
      <c r="G461" s="3"/>
      <c r="H461" s="16"/>
      <c r="I461" s="7"/>
      <c r="J461" s="7"/>
      <c r="K461" s="29"/>
      <c r="P461" s="7"/>
    </row>
    <row r="462">
      <c r="A462" s="13"/>
      <c r="B462" s="27"/>
      <c r="C462" s="14"/>
      <c r="D462" s="28"/>
      <c r="E462" s="7"/>
      <c r="G462" s="3"/>
      <c r="H462" s="16"/>
      <c r="I462" s="7"/>
      <c r="J462" s="7"/>
      <c r="K462" s="29"/>
      <c r="P462" s="7"/>
    </row>
    <row r="463">
      <c r="A463" s="13"/>
      <c r="B463" s="27"/>
      <c r="C463" s="14"/>
      <c r="D463" s="28"/>
      <c r="E463" s="7"/>
      <c r="G463" s="3"/>
      <c r="H463" s="16"/>
      <c r="I463" s="7"/>
      <c r="J463" s="7"/>
      <c r="K463" s="29"/>
      <c r="P463" s="7"/>
    </row>
    <row r="464">
      <c r="A464" s="13"/>
      <c r="B464" s="27"/>
      <c r="C464" s="14"/>
      <c r="D464" s="28"/>
      <c r="E464" s="7"/>
      <c r="G464" s="3"/>
      <c r="H464" s="16"/>
      <c r="I464" s="7"/>
      <c r="J464" s="7"/>
      <c r="K464" s="29"/>
      <c r="P464" s="7"/>
    </row>
    <row r="465">
      <c r="A465" s="13"/>
      <c r="B465" s="27"/>
      <c r="C465" s="14"/>
      <c r="D465" s="28"/>
      <c r="E465" s="7"/>
      <c r="G465" s="3"/>
      <c r="H465" s="16"/>
      <c r="I465" s="7"/>
      <c r="J465" s="7"/>
      <c r="K465" s="29"/>
      <c r="P465" s="7"/>
    </row>
    <row r="466">
      <c r="A466" s="13"/>
      <c r="B466" s="27"/>
      <c r="C466" s="14"/>
      <c r="D466" s="28"/>
      <c r="E466" s="7"/>
      <c r="G466" s="3"/>
      <c r="H466" s="16"/>
      <c r="I466" s="7"/>
      <c r="J466" s="7"/>
      <c r="K466" s="29"/>
      <c r="P466" s="7"/>
    </row>
    <row r="467">
      <c r="A467" s="13"/>
      <c r="B467" s="27"/>
      <c r="C467" s="14"/>
      <c r="D467" s="28"/>
      <c r="E467" s="7"/>
      <c r="G467" s="3"/>
      <c r="H467" s="16"/>
      <c r="I467" s="7"/>
      <c r="J467" s="7"/>
      <c r="K467" s="29"/>
      <c r="P467" s="7"/>
    </row>
    <row r="468">
      <c r="A468" s="13"/>
      <c r="B468" s="27"/>
      <c r="C468" s="14"/>
      <c r="D468" s="28"/>
      <c r="E468" s="7"/>
      <c r="G468" s="3"/>
      <c r="H468" s="16"/>
      <c r="I468" s="7"/>
      <c r="J468" s="7"/>
      <c r="K468" s="29"/>
      <c r="P468" s="7"/>
    </row>
    <row r="469">
      <c r="A469" s="13"/>
      <c r="B469" s="27"/>
      <c r="C469" s="14"/>
      <c r="D469" s="28"/>
      <c r="E469" s="7"/>
      <c r="G469" s="3"/>
      <c r="H469" s="16"/>
      <c r="I469" s="7"/>
      <c r="J469" s="7"/>
      <c r="K469" s="29"/>
      <c r="P469" s="7"/>
    </row>
    <row r="470">
      <c r="A470" s="13"/>
      <c r="B470" s="27"/>
      <c r="C470" s="14"/>
      <c r="D470" s="28"/>
      <c r="E470" s="7"/>
      <c r="G470" s="3"/>
      <c r="H470" s="16"/>
      <c r="I470" s="7"/>
      <c r="J470" s="7"/>
      <c r="K470" s="29"/>
      <c r="P470" s="7"/>
    </row>
    <row r="471">
      <c r="A471" s="13"/>
      <c r="B471" s="27"/>
      <c r="C471" s="14"/>
      <c r="D471" s="28"/>
      <c r="E471" s="7"/>
      <c r="G471" s="3"/>
      <c r="H471" s="16"/>
      <c r="I471" s="7"/>
      <c r="J471" s="7"/>
      <c r="K471" s="29"/>
      <c r="P471" s="7"/>
    </row>
    <row r="472">
      <c r="A472" s="13"/>
      <c r="B472" s="27"/>
      <c r="C472" s="14"/>
      <c r="D472" s="28"/>
      <c r="E472" s="7"/>
      <c r="G472" s="3"/>
      <c r="H472" s="16"/>
      <c r="I472" s="7"/>
      <c r="J472" s="7"/>
      <c r="K472" s="29"/>
      <c r="P472" s="7"/>
    </row>
    <row r="473">
      <c r="A473" s="13"/>
      <c r="B473" s="27"/>
      <c r="C473" s="14"/>
      <c r="D473" s="28"/>
      <c r="E473" s="7"/>
      <c r="G473" s="3"/>
      <c r="H473" s="16"/>
      <c r="I473" s="7"/>
      <c r="J473" s="7"/>
      <c r="K473" s="29"/>
      <c r="P473" s="7"/>
    </row>
    <row r="474">
      <c r="A474" s="13"/>
      <c r="B474" s="27"/>
      <c r="C474" s="14"/>
      <c r="D474" s="28"/>
      <c r="E474" s="7"/>
      <c r="G474" s="3"/>
      <c r="H474" s="16"/>
      <c r="I474" s="7"/>
      <c r="J474" s="7"/>
      <c r="K474" s="29"/>
      <c r="P474" s="7"/>
    </row>
    <row r="475">
      <c r="A475" s="13"/>
      <c r="B475" s="27"/>
      <c r="C475" s="14"/>
      <c r="D475" s="28"/>
      <c r="E475" s="7"/>
      <c r="G475" s="3"/>
      <c r="H475" s="16"/>
      <c r="I475" s="7"/>
      <c r="J475" s="7"/>
      <c r="K475" s="29"/>
      <c r="P475" s="7"/>
    </row>
    <row r="476">
      <c r="A476" s="13"/>
      <c r="B476" s="27"/>
      <c r="C476" s="14"/>
      <c r="D476" s="28"/>
      <c r="E476" s="7"/>
      <c r="G476" s="3"/>
      <c r="H476" s="16"/>
      <c r="I476" s="7"/>
      <c r="J476" s="7"/>
      <c r="K476" s="29"/>
      <c r="P476" s="7"/>
    </row>
    <row r="477">
      <c r="A477" s="13"/>
      <c r="B477" s="27"/>
      <c r="C477" s="14"/>
      <c r="D477" s="28"/>
      <c r="E477" s="7"/>
      <c r="G477" s="3"/>
      <c r="H477" s="16"/>
      <c r="I477" s="7"/>
      <c r="J477" s="7"/>
      <c r="K477" s="29"/>
      <c r="P477" s="7"/>
    </row>
    <row r="478">
      <c r="A478" s="13"/>
      <c r="B478" s="27"/>
      <c r="C478" s="14"/>
      <c r="D478" s="28"/>
      <c r="E478" s="7"/>
      <c r="G478" s="3"/>
      <c r="H478" s="16"/>
      <c r="I478" s="7"/>
      <c r="J478" s="7"/>
      <c r="K478" s="29"/>
      <c r="P478" s="7"/>
    </row>
    <row r="479">
      <c r="A479" s="13"/>
      <c r="B479" s="27"/>
      <c r="C479" s="14"/>
      <c r="D479" s="28"/>
      <c r="E479" s="7"/>
      <c r="G479" s="3"/>
      <c r="H479" s="16"/>
      <c r="I479" s="7"/>
      <c r="J479" s="7"/>
      <c r="K479" s="29"/>
      <c r="P479" s="7"/>
    </row>
    <row r="480">
      <c r="A480" s="13"/>
      <c r="B480" s="27"/>
      <c r="C480" s="14"/>
      <c r="D480" s="28"/>
      <c r="E480" s="7"/>
      <c r="G480" s="3"/>
      <c r="H480" s="16"/>
      <c r="I480" s="7"/>
      <c r="J480" s="7"/>
      <c r="K480" s="29"/>
      <c r="P480" s="7"/>
    </row>
    <row r="481">
      <c r="A481" s="13"/>
      <c r="B481" s="27"/>
      <c r="C481" s="14"/>
      <c r="D481" s="28"/>
      <c r="E481" s="7"/>
      <c r="G481" s="3"/>
      <c r="H481" s="16"/>
      <c r="I481" s="7"/>
      <c r="J481" s="7"/>
      <c r="K481" s="29"/>
      <c r="P481" s="7"/>
    </row>
    <row r="482">
      <c r="A482" s="13"/>
      <c r="B482" s="27"/>
      <c r="C482" s="14"/>
      <c r="D482" s="28"/>
      <c r="E482" s="7"/>
      <c r="G482" s="3"/>
      <c r="H482" s="16"/>
      <c r="I482" s="7"/>
      <c r="J482" s="7"/>
      <c r="K482" s="29"/>
      <c r="P482" s="7"/>
    </row>
    <row r="483">
      <c r="A483" s="13"/>
      <c r="B483" s="27"/>
      <c r="C483" s="14"/>
      <c r="D483" s="28"/>
      <c r="E483" s="7"/>
      <c r="G483" s="3"/>
      <c r="H483" s="16"/>
      <c r="I483" s="7"/>
      <c r="J483" s="7"/>
      <c r="K483" s="29"/>
      <c r="P483" s="7"/>
    </row>
    <row r="484">
      <c r="A484" s="13"/>
      <c r="B484" s="27"/>
      <c r="C484" s="14"/>
      <c r="D484" s="28"/>
      <c r="E484" s="7"/>
      <c r="G484" s="3"/>
      <c r="H484" s="16"/>
      <c r="I484" s="7"/>
      <c r="J484" s="7"/>
      <c r="K484" s="29"/>
      <c r="P484" s="7"/>
    </row>
    <row r="485">
      <c r="A485" s="13"/>
      <c r="B485" s="27"/>
      <c r="C485" s="14"/>
      <c r="D485" s="28"/>
      <c r="E485" s="7"/>
      <c r="G485" s="3"/>
      <c r="H485" s="16"/>
      <c r="I485" s="7"/>
      <c r="J485" s="7"/>
      <c r="K485" s="29"/>
      <c r="P485" s="7"/>
    </row>
    <row r="486">
      <c r="A486" s="13"/>
      <c r="B486" s="27"/>
      <c r="C486" s="14"/>
      <c r="D486" s="28"/>
      <c r="E486" s="7"/>
      <c r="G486" s="3"/>
      <c r="H486" s="16"/>
      <c r="I486" s="7"/>
      <c r="J486" s="7"/>
      <c r="K486" s="29"/>
      <c r="P486" s="7"/>
    </row>
    <row r="487">
      <c r="A487" s="13"/>
      <c r="B487" s="27"/>
      <c r="C487" s="14"/>
      <c r="D487" s="28"/>
      <c r="E487" s="7"/>
      <c r="G487" s="3"/>
      <c r="H487" s="16"/>
      <c r="I487" s="7"/>
      <c r="J487" s="7"/>
      <c r="K487" s="29"/>
      <c r="P487" s="7"/>
    </row>
    <row r="488">
      <c r="A488" s="13"/>
      <c r="B488" s="27"/>
      <c r="C488" s="14"/>
      <c r="D488" s="28"/>
      <c r="E488" s="7"/>
      <c r="G488" s="3"/>
      <c r="H488" s="16"/>
      <c r="I488" s="7"/>
      <c r="J488" s="7"/>
      <c r="K488" s="29"/>
      <c r="P488" s="7"/>
    </row>
    <row r="489">
      <c r="A489" s="13"/>
      <c r="B489" s="27"/>
      <c r="C489" s="14"/>
      <c r="D489" s="28"/>
      <c r="E489" s="7"/>
      <c r="G489" s="3"/>
      <c r="H489" s="16"/>
      <c r="I489" s="7"/>
      <c r="J489" s="7"/>
      <c r="K489" s="29"/>
      <c r="P489" s="7"/>
    </row>
    <row r="490">
      <c r="A490" s="13"/>
      <c r="B490" s="27"/>
      <c r="C490" s="14"/>
      <c r="D490" s="28"/>
      <c r="E490" s="7"/>
      <c r="G490" s="3"/>
      <c r="H490" s="16"/>
      <c r="I490" s="7"/>
      <c r="J490" s="7"/>
      <c r="K490" s="29"/>
      <c r="P490" s="7"/>
    </row>
    <row r="491">
      <c r="A491" s="13"/>
      <c r="B491" s="27"/>
      <c r="C491" s="14"/>
      <c r="D491" s="28"/>
      <c r="E491" s="7"/>
      <c r="G491" s="3"/>
      <c r="H491" s="16"/>
      <c r="I491" s="7"/>
      <c r="J491" s="7"/>
      <c r="K491" s="29"/>
      <c r="P491" s="7"/>
    </row>
    <row r="492">
      <c r="A492" s="13"/>
      <c r="B492" s="27"/>
      <c r="C492" s="14"/>
      <c r="D492" s="28"/>
      <c r="E492" s="7"/>
      <c r="G492" s="3"/>
      <c r="H492" s="16"/>
      <c r="I492" s="7"/>
      <c r="J492" s="7"/>
      <c r="K492" s="29"/>
      <c r="P492" s="7"/>
    </row>
    <row r="493">
      <c r="A493" s="13"/>
      <c r="B493" s="27"/>
      <c r="C493" s="14"/>
      <c r="D493" s="28"/>
      <c r="E493" s="7"/>
      <c r="G493" s="3"/>
      <c r="H493" s="16"/>
      <c r="I493" s="7"/>
      <c r="J493" s="7"/>
      <c r="K493" s="29"/>
      <c r="P493" s="7"/>
    </row>
    <row r="494">
      <c r="A494" s="13"/>
      <c r="B494" s="27"/>
      <c r="C494" s="14"/>
      <c r="D494" s="28"/>
      <c r="E494" s="7"/>
      <c r="G494" s="3"/>
      <c r="H494" s="16"/>
      <c r="I494" s="7"/>
      <c r="J494" s="7"/>
      <c r="K494" s="29"/>
      <c r="P494" s="7"/>
    </row>
    <row r="495">
      <c r="A495" s="13"/>
      <c r="B495" s="27"/>
      <c r="C495" s="14"/>
      <c r="D495" s="28"/>
      <c r="E495" s="7"/>
      <c r="G495" s="3"/>
      <c r="H495" s="16"/>
      <c r="I495" s="7"/>
      <c r="J495" s="7"/>
      <c r="K495" s="29"/>
      <c r="P495" s="7"/>
    </row>
    <row r="496">
      <c r="A496" s="13"/>
      <c r="B496" s="27"/>
      <c r="C496" s="14"/>
      <c r="D496" s="28"/>
      <c r="E496" s="7"/>
      <c r="G496" s="3"/>
      <c r="H496" s="16"/>
      <c r="I496" s="7"/>
      <c r="J496" s="7"/>
      <c r="K496" s="29"/>
      <c r="P496" s="7"/>
    </row>
    <row r="497">
      <c r="A497" s="13"/>
      <c r="B497" s="27"/>
      <c r="C497" s="14"/>
      <c r="D497" s="28"/>
      <c r="E497" s="7"/>
      <c r="G497" s="3"/>
      <c r="H497" s="16"/>
      <c r="I497" s="7"/>
      <c r="J497" s="7"/>
      <c r="K497" s="29"/>
      <c r="P497" s="7"/>
    </row>
    <row r="498">
      <c r="A498" s="13"/>
      <c r="B498" s="27"/>
      <c r="C498" s="14"/>
      <c r="D498" s="28"/>
      <c r="E498" s="7"/>
      <c r="G498" s="3"/>
      <c r="H498" s="16"/>
      <c r="I498" s="7"/>
      <c r="J498" s="7"/>
      <c r="K498" s="29"/>
      <c r="P498" s="7"/>
    </row>
    <row r="499">
      <c r="A499" s="13"/>
      <c r="B499" s="27"/>
      <c r="C499" s="14"/>
      <c r="D499" s="28"/>
      <c r="E499" s="7"/>
      <c r="G499" s="3"/>
      <c r="H499" s="16"/>
      <c r="I499" s="7"/>
      <c r="J499" s="7"/>
      <c r="K499" s="29"/>
      <c r="P499" s="7"/>
    </row>
    <row r="500">
      <c r="A500" s="13"/>
      <c r="B500" s="27"/>
      <c r="C500" s="14"/>
      <c r="D500" s="28"/>
      <c r="E500" s="7"/>
      <c r="G500" s="3"/>
      <c r="H500" s="16"/>
      <c r="I500" s="7"/>
      <c r="J500" s="7"/>
      <c r="K500" s="29"/>
      <c r="P500" s="7"/>
    </row>
    <row r="501">
      <c r="A501" s="13"/>
      <c r="B501" s="27"/>
      <c r="C501" s="14"/>
      <c r="D501" s="28"/>
      <c r="E501" s="7"/>
      <c r="G501" s="3"/>
      <c r="H501" s="16"/>
      <c r="I501" s="7"/>
      <c r="J501" s="7"/>
      <c r="K501" s="29"/>
      <c r="P501" s="7"/>
    </row>
    <row r="502">
      <c r="A502" s="13"/>
      <c r="B502" s="27"/>
      <c r="C502" s="14"/>
      <c r="D502" s="28"/>
      <c r="E502" s="7"/>
      <c r="G502" s="3"/>
      <c r="H502" s="16"/>
      <c r="I502" s="7"/>
      <c r="J502" s="7"/>
      <c r="K502" s="29"/>
      <c r="P502" s="7"/>
    </row>
    <row r="503">
      <c r="A503" s="13"/>
      <c r="B503" s="27"/>
      <c r="C503" s="14"/>
      <c r="D503" s="28"/>
      <c r="E503" s="7"/>
      <c r="G503" s="3"/>
      <c r="H503" s="16"/>
      <c r="I503" s="7"/>
      <c r="J503" s="7"/>
      <c r="K503" s="29"/>
      <c r="P503" s="7"/>
    </row>
    <row r="504">
      <c r="A504" s="13"/>
      <c r="B504" s="27"/>
      <c r="C504" s="14"/>
      <c r="D504" s="28"/>
      <c r="E504" s="7"/>
      <c r="G504" s="3"/>
      <c r="H504" s="16"/>
      <c r="I504" s="7"/>
      <c r="J504" s="7"/>
      <c r="K504" s="29"/>
      <c r="P504" s="7"/>
    </row>
    <row r="505">
      <c r="A505" s="13"/>
      <c r="B505" s="27"/>
      <c r="C505" s="14"/>
      <c r="D505" s="28"/>
      <c r="E505" s="7"/>
      <c r="G505" s="3"/>
      <c r="H505" s="16"/>
      <c r="I505" s="7"/>
      <c r="J505" s="7"/>
      <c r="K505" s="29"/>
      <c r="P505" s="7"/>
    </row>
    <row r="506">
      <c r="A506" s="13"/>
      <c r="B506" s="27"/>
      <c r="C506" s="14"/>
      <c r="D506" s="28"/>
      <c r="E506" s="7"/>
      <c r="G506" s="3"/>
      <c r="H506" s="16"/>
      <c r="I506" s="7"/>
      <c r="J506" s="7"/>
      <c r="K506" s="29"/>
      <c r="P506" s="7"/>
    </row>
    <row r="507">
      <c r="A507" s="13"/>
      <c r="B507" s="27"/>
      <c r="C507" s="14"/>
      <c r="D507" s="28"/>
      <c r="E507" s="7"/>
      <c r="G507" s="3"/>
      <c r="H507" s="16"/>
      <c r="I507" s="7"/>
      <c r="J507" s="7"/>
      <c r="K507" s="29"/>
      <c r="P507" s="7"/>
    </row>
    <row r="508">
      <c r="A508" s="13"/>
      <c r="B508" s="27"/>
      <c r="C508" s="14"/>
      <c r="D508" s="28"/>
      <c r="E508" s="7"/>
      <c r="G508" s="3"/>
      <c r="H508" s="16"/>
      <c r="I508" s="7"/>
      <c r="J508" s="7"/>
      <c r="K508" s="29"/>
      <c r="P508" s="7"/>
    </row>
    <row r="509">
      <c r="A509" s="13"/>
      <c r="B509" s="27"/>
      <c r="C509" s="14"/>
      <c r="D509" s="28"/>
      <c r="E509" s="7"/>
      <c r="G509" s="3"/>
      <c r="H509" s="16"/>
      <c r="I509" s="7"/>
      <c r="J509" s="7"/>
      <c r="K509" s="29"/>
      <c r="P509" s="7"/>
    </row>
    <row r="510">
      <c r="A510" s="13"/>
      <c r="B510" s="27"/>
      <c r="C510" s="14"/>
      <c r="D510" s="28"/>
      <c r="E510" s="7"/>
      <c r="G510" s="3"/>
      <c r="H510" s="16"/>
      <c r="I510" s="7"/>
      <c r="J510" s="7"/>
      <c r="K510" s="29"/>
      <c r="P510" s="7"/>
    </row>
    <row r="511">
      <c r="A511" s="13"/>
      <c r="B511" s="27"/>
      <c r="C511" s="14"/>
      <c r="D511" s="28"/>
      <c r="E511" s="7"/>
      <c r="G511" s="3"/>
      <c r="H511" s="16"/>
      <c r="I511" s="7"/>
      <c r="J511" s="7"/>
      <c r="K511" s="29"/>
      <c r="P511" s="7"/>
    </row>
    <row r="512">
      <c r="A512" s="13"/>
      <c r="B512" s="27"/>
      <c r="C512" s="14"/>
      <c r="D512" s="28"/>
      <c r="E512" s="7"/>
      <c r="G512" s="3"/>
      <c r="H512" s="16"/>
      <c r="I512" s="7"/>
      <c r="J512" s="7"/>
      <c r="K512" s="29"/>
      <c r="P512" s="7"/>
    </row>
    <row r="513">
      <c r="A513" s="13"/>
      <c r="B513" s="27"/>
      <c r="C513" s="14"/>
      <c r="D513" s="28"/>
      <c r="E513" s="7"/>
      <c r="G513" s="3"/>
      <c r="H513" s="16"/>
      <c r="I513" s="7"/>
      <c r="J513" s="7"/>
      <c r="K513" s="29"/>
      <c r="P513" s="7"/>
    </row>
    <row r="514">
      <c r="A514" s="13"/>
      <c r="B514" s="27"/>
      <c r="C514" s="14"/>
      <c r="D514" s="28"/>
      <c r="E514" s="7"/>
      <c r="G514" s="3"/>
      <c r="H514" s="16"/>
      <c r="I514" s="7"/>
      <c r="J514" s="7"/>
      <c r="K514" s="29"/>
      <c r="P514" s="7"/>
    </row>
    <row r="515">
      <c r="A515" s="13"/>
      <c r="B515" s="27"/>
      <c r="C515" s="14"/>
      <c r="D515" s="28"/>
      <c r="E515" s="7"/>
      <c r="G515" s="3"/>
      <c r="H515" s="16"/>
      <c r="I515" s="7"/>
      <c r="J515" s="7"/>
      <c r="K515" s="29"/>
      <c r="P515" s="7"/>
    </row>
    <row r="516">
      <c r="A516" s="13"/>
      <c r="B516" s="27"/>
      <c r="C516" s="14"/>
      <c r="D516" s="28"/>
      <c r="E516" s="7"/>
      <c r="G516" s="3"/>
      <c r="H516" s="16"/>
      <c r="I516" s="7"/>
      <c r="J516" s="7"/>
      <c r="K516" s="29"/>
      <c r="P516" s="7"/>
    </row>
    <row r="517">
      <c r="A517" s="13"/>
      <c r="B517" s="27"/>
      <c r="C517" s="14"/>
      <c r="D517" s="28"/>
      <c r="E517" s="7"/>
      <c r="G517" s="3"/>
      <c r="H517" s="16"/>
      <c r="I517" s="7"/>
      <c r="J517" s="7"/>
      <c r="K517" s="29"/>
      <c r="P517" s="7"/>
    </row>
    <row r="518">
      <c r="A518" s="13"/>
      <c r="B518" s="27"/>
      <c r="C518" s="14"/>
      <c r="D518" s="28"/>
      <c r="E518" s="7"/>
      <c r="G518" s="3"/>
      <c r="H518" s="16"/>
      <c r="I518" s="7"/>
      <c r="J518" s="7"/>
      <c r="K518" s="29"/>
      <c r="P518" s="7"/>
    </row>
    <row r="519">
      <c r="A519" s="13"/>
      <c r="B519" s="27"/>
      <c r="C519" s="14"/>
      <c r="D519" s="28"/>
      <c r="E519" s="7"/>
      <c r="G519" s="3"/>
      <c r="H519" s="16"/>
      <c r="I519" s="7"/>
      <c r="J519" s="7"/>
      <c r="K519" s="29"/>
      <c r="P519" s="7"/>
    </row>
    <row r="520">
      <c r="A520" s="13"/>
      <c r="B520" s="27"/>
      <c r="C520" s="14"/>
      <c r="D520" s="28"/>
      <c r="E520" s="7"/>
      <c r="G520" s="3"/>
      <c r="H520" s="16"/>
      <c r="I520" s="7"/>
      <c r="J520" s="7"/>
      <c r="K520" s="29"/>
      <c r="P520" s="7"/>
    </row>
    <row r="521">
      <c r="A521" s="13"/>
      <c r="B521" s="27"/>
      <c r="C521" s="14"/>
      <c r="D521" s="28"/>
      <c r="E521" s="7"/>
      <c r="G521" s="3"/>
      <c r="H521" s="16"/>
      <c r="I521" s="7"/>
      <c r="J521" s="7"/>
      <c r="K521" s="29"/>
      <c r="P521" s="7"/>
    </row>
    <row r="522">
      <c r="A522" s="13"/>
      <c r="B522" s="27"/>
      <c r="C522" s="14"/>
      <c r="D522" s="28"/>
      <c r="E522" s="7"/>
      <c r="G522" s="3"/>
      <c r="H522" s="16"/>
      <c r="I522" s="7"/>
      <c r="J522" s="7"/>
      <c r="K522" s="29"/>
      <c r="P522" s="7"/>
    </row>
    <row r="523">
      <c r="A523" s="13"/>
      <c r="B523" s="27"/>
      <c r="C523" s="14"/>
      <c r="D523" s="28"/>
      <c r="E523" s="7"/>
      <c r="G523" s="3"/>
      <c r="H523" s="16"/>
      <c r="I523" s="7"/>
      <c r="J523" s="7"/>
      <c r="K523" s="29"/>
      <c r="P523" s="7"/>
    </row>
    <row r="524">
      <c r="A524" s="13"/>
      <c r="B524" s="27"/>
      <c r="C524" s="14"/>
      <c r="D524" s="28"/>
      <c r="E524" s="7"/>
      <c r="G524" s="3"/>
      <c r="H524" s="16"/>
      <c r="I524" s="7"/>
      <c r="J524" s="7"/>
      <c r="K524" s="29"/>
      <c r="P524" s="7"/>
    </row>
    <row r="525">
      <c r="A525" s="13"/>
      <c r="B525" s="27"/>
      <c r="C525" s="14"/>
      <c r="D525" s="28"/>
      <c r="E525" s="7"/>
      <c r="G525" s="3"/>
      <c r="H525" s="16"/>
      <c r="I525" s="7"/>
      <c r="J525" s="7"/>
      <c r="K525" s="29"/>
      <c r="P525" s="7"/>
    </row>
    <row r="526">
      <c r="A526" s="13"/>
      <c r="B526" s="27"/>
      <c r="C526" s="14"/>
      <c r="D526" s="28"/>
      <c r="E526" s="7"/>
      <c r="G526" s="3"/>
      <c r="H526" s="16"/>
      <c r="I526" s="7"/>
      <c r="J526" s="7"/>
      <c r="K526" s="29"/>
      <c r="P526" s="7"/>
    </row>
    <row r="527">
      <c r="A527" s="13"/>
      <c r="B527" s="27"/>
      <c r="C527" s="14"/>
      <c r="D527" s="28"/>
      <c r="E527" s="7"/>
      <c r="G527" s="3"/>
      <c r="H527" s="16"/>
      <c r="I527" s="7"/>
      <c r="J527" s="7"/>
      <c r="K527" s="29"/>
      <c r="P527" s="7"/>
    </row>
    <row r="528">
      <c r="A528" s="13"/>
      <c r="B528" s="27"/>
      <c r="C528" s="14"/>
      <c r="D528" s="28"/>
      <c r="E528" s="7"/>
      <c r="G528" s="3"/>
      <c r="H528" s="16"/>
      <c r="I528" s="7"/>
      <c r="J528" s="7"/>
      <c r="K528" s="29"/>
      <c r="P528" s="7"/>
    </row>
    <row r="529">
      <c r="A529" s="13"/>
      <c r="B529" s="27"/>
      <c r="C529" s="14"/>
      <c r="D529" s="28"/>
      <c r="E529" s="7"/>
      <c r="G529" s="3"/>
      <c r="H529" s="16"/>
      <c r="I529" s="7"/>
      <c r="J529" s="7"/>
      <c r="K529" s="29"/>
      <c r="P529" s="7"/>
    </row>
    <row r="530">
      <c r="A530" s="13"/>
      <c r="B530" s="27"/>
      <c r="C530" s="14"/>
      <c r="D530" s="28"/>
      <c r="E530" s="7"/>
      <c r="G530" s="3"/>
      <c r="H530" s="16"/>
      <c r="I530" s="7"/>
      <c r="J530" s="7"/>
      <c r="K530" s="29"/>
      <c r="P530" s="7"/>
    </row>
    <row r="531">
      <c r="A531" s="13"/>
      <c r="B531" s="27"/>
      <c r="C531" s="14"/>
      <c r="D531" s="28"/>
      <c r="E531" s="7"/>
      <c r="G531" s="3"/>
      <c r="H531" s="16"/>
      <c r="I531" s="7"/>
      <c r="J531" s="7"/>
      <c r="K531" s="29"/>
      <c r="P531" s="7"/>
    </row>
    <row r="532">
      <c r="A532" s="13"/>
      <c r="B532" s="27"/>
      <c r="C532" s="14"/>
      <c r="D532" s="28"/>
      <c r="E532" s="7"/>
      <c r="G532" s="3"/>
      <c r="H532" s="16"/>
      <c r="I532" s="7"/>
      <c r="J532" s="7"/>
      <c r="K532" s="29"/>
      <c r="P532" s="7"/>
    </row>
    <row r="533">
      <c r="A533" s="13"/>
      <c r="B533" s="27"/>
      <c r="C533" s="14"/>
      <c r="D533" s="28"/>
      <c r="E533" s="7"/>
      <c r="G533" s="3"/>
      <c r="H533" s="16"/>
      <c r="I533" s="7"/>
      <c r="J533" s="7"/>
      <c r="K533" s="29"/>
      <c r="P533" s="7"/>
    </row>
    <row r="534">
      <c r="A534" s="13"/>
      <c r="B534" s="27"/>
      <c r="C534" s="14"/>
      <c r="D534" s="28"/>
      <c r="E534" s="7"/>
      <c r="G534" s="3"/>
      <c r="H534" s="16"/>
      <c r="I534" s="7"/>
      <c r="J534" s="7"/>
      <c r="K534" s="29"/>
      <c r="P534" s="7"/>
    </row>
    <row r="535">
      <c r="A535" s="13"/>
      <c r="B535" s="27"/>
      <c r="C535" s="14"/>
      <c r="D535" s="28"/>
      <c r="E535" s="7"/>
      <c r="G535" s="3"/>
      <c r="H535" s="16"/>
      <c r="I535" s="7"/>
      <c r="J535" s="7"/>
      <c r="K535" s="29"/>
      <c r="P535" s="7"/>
    </row>
    <row r="536">
      <c r="A536" s="13"/>
      <c r="B536" s="27"/>
      <c r="C536" s="14"/>
      <c r="D536" s="28"/>
      <c r="E536" s="7"/>
      <c r="G536" s="3"/>
      <c r="H536" s="16"/>
      <c r="I536" s="7"/>
      <c r="J536" s="7"/>
      <c r="K536" s="29"/>
      <c r="P536" s="7"/>
    </row>
    <row r="537">
      <c r="A537" s="13"/>
      <c r="B537" s="27"/>
      <c r="C537" s="14"/>
      <c r="D537" s="28"/>
      <c r="E537" s="7"/>
      <c r="G537" s="3"/>
      <c r="H537" s="16"/>
      <c r="I537" s="7"/>
      <c r="J537" s="7"/>
      <c r="K537" s="29"/>
      <c r="P537" s="7"/>
    </row>
    <row r="538">
      <c r="A538" s="13"/>
      <c r="B538" s="27"/>
      <c r="C538" s="14"/>
      <c r="D538" s="28"/>
      <c r="E538" s="7"/>
      <c r="G538" s="3"/>
      <c r="H538" s="16"/>
      <c r="I538" s="7"/>
      <c r="J538" s="7"/>
      <c r="K538" s="29"/>
      <c r="P538" s="7"/>
    </row>
    <row r="539">
      <c r="A539" s="13"/>
      <c r="B539" s="27"/>
      <c r="C539" s="14"/>
      <c r="D539" s="28"/>
      <c r="E539" s="7"/>
      <c r="G539" s="3"/>
      <c r="H539" s="16"/>
      <c r="I539" s="7"/>
      <c r="J539" s="7"/>
      <c r="K539" s="29"/>
      <c r="P539" s="7"/>
    </row>
    <row r="540">
      <c r="A540" s="13"/>
      <c r="B540" s="27"/>
      <c r="C540" s="14"/>
      <c r="D540" s="28"/>
      <c r="E540" s="7"/>
      <c r="G540" s="3"/>
      <c r="H540" s="16"/>
      <c r="I540" s="7"/>
      <c r="J540" s="7"/>
      <c r="K540" s="29"/>
      <c r="P540" s="7"/>
    </row>
    <row r="541">
      <c r="A541" s="13"/>
      <c r="B541" s="27"/>
      <c r="C541" s="14"/>
      <c r="D541" s="28"/>
      <c r="E541" s="7"/>
      <c r="G541" s="3"/>
      <c r="H541" s="16"/>
      <c r="I541" s="7"/>
      <c r="J541" s="7"/>
      <c r="K541" s="29"/>
      <c r="P541" s="7"/>
    </row>
    <row r="542">
      <c r="A542" s="13"/>
      <c r="B542" s="27"/>
      <c r="C542" s="14"/>
      <c r="D542" s="28"/>
      <c r="E542" s="7"/>
      <c r="G542" s="3"/>
      <c r="H542" s="16"/>
      <c r="I542" s="7"/>
      <c r="J542" s="7"/>
      <c r="K542" s="29"/>
      <c r="P542" s="7"/>
    </row>
    <row r="543">
      <c r="A543" s="13"/>
      <c r="B543" s="27"/>
      <c r="C543" s="14"/>
      <c r="D543" s="28"/>
      <c r="E543" s="7"/>
      <c r="G543" s="3"/>
      <c r="H543" s="16"/>
      <c r="I543" s="7"/>
      <c r="J543" s="7"/>
      <c r="K543" s="29"/>
      <c r="P543" s="7"/>
    </row>
    <row r="544">
      <c r="A544" s="13"/>
      <c r="B544" s="27"/>
      <c r="C544" s="14"/>
      <c r="D544" s="28"/>
      <c r="E544" s="7"/>
      <c r="G544" s="3"/>
      <c r="H544" s="16"/>
      <c r="I544" s="7"/>
      <c r="J544" s="7"/>
      <c r="K544" s="29"/>
      <c r="P544" s="7"/>
    </row>
    <row r="545">
      <c r="A545" s="13"/>
      <c r="B545" s="27"/>
      <c r="C545" s="14"/>
      <c r="D545" s="28"/>
      <c r="E545" s="7"/>
      <c r="G545" s="3"/>
      <c r="H545" s="16"/>
      <c r="I545" s="7"/>
      <c r="J545" s="7"/>
      <c r="K545" s="29"/>
      <c r="P545" s="7"/>
    </row>
    <row r="546">
      <c r="A546" s="13"/>
      <c r="B546" s="27"/>
      <c r="C546" s="14"/>
      <c r="D546" s="28"/>
      <c r="E546" s="7"/>
      <c r="G546" s="3"/>
      <c r="H546" s="16"/>
      <c r="I546" s="7"/>
      <c r="J546" s="7"/>
      <c r="K546" s="29"/>
      <c r="P546" s="7"/>
    </row>
    <row r="547">
      <c r="A547" s="13"/>
      <c r="B547" s="27"/>
      <c r="C547" s="14"/>
      <c r="D547" s="28"/>
      <c r="E547" s="7"/>
      <c r="G547" s="3"/>
      <c r="H547" s="16"/>
      <c r="I547" s="7"/>
      <c r="J547" s="7"/>
      <c r="K547" s="29"/>
      <c r="P547" s="7"/>
    </row>
    <row r="548">
      <c r="A548" s="13"/>
      <c r="B548" s="27"/>
      <c r="C548" s="14"/>
      <c r="D548" s="28"/>
      <c r="E548" s="7"/>
      <c r="G548" s="3"/>
      <c r="H548" s="16"/>
      <c r="I548" s="7"/>
      <c r="J548" s="7"/>
      <c r="K548" s="29"/>
      <c r="P548" s="7"/>
    </row>
    <row r="549">
      <c r="A549" s="13"/>
      <c r="B549" s="27"/>
      <c r="C549" s="14"/>
      <c r="D549" s="28"/>
      <c r="E549" s="7"/>
      <c r="G549" s="3"/>
      <c r="H549" s="16"/>
      <c r="I549" s="7"/>
      <c r="J549" s="7"/>
      <c r="K549" s="29"/>
      <c r="P549" s="7"/>
    </row>
    <row r="550">
      <c r="A550" s="13"/>
      <c r="B550" s="27"/>
      <c r="C550" s="14"/>
      <c r="D550" s="28"/>
      <c r="E550" s="7"/>
      <c r="G550" s="3"/>
      <c r="H550" s="16"/>
      <c r="I550" s="7"/>
      <c r="J550" s="7"/>
      <c r="K550" s="29"/>
      <c r="P550" s="7"/>
    </row>
    <row r="551">
      <c r="A551" s="13"/>
      <c r="B551" s="27"/>
      <c r="C551" s="14"/>
      <c r="D551" s="28"/>
      <c r="E551" s="7"/>
      <c r="G551" s="3"/>
      <c r="H551" s="16"/>
      <c r="I551" s="7"/>
      <c r="J551" s="7"/>
      <c r="K551" s="29"/>
      <c r="P551" s="7"/>
    </row>
    <row r="552">
      <c r="A552" s="13"/>
      <c r="B552" s="27"/>
      <c r="C552" s="14"/>
      <c r="D552" s="28"/>
      <c r="E552" s="7"/>
      <c r="G552" s="3"/>
      <c r="H552" s="16"/>
      <c r="I552" s="7"/>
      <c r="J552" s="7"/>
      <c r="K552" s="29"/>
      <c r="P552" s="7"/>
    </row>
    <row r="553">
      <c r="A553" s="13"/>
      <c r="B553" s="27"/>
      <c r="C553" s="14"/>
      <c r="D553" s="28"/>
      <c r="E553" s="7"/>
      <c r="G553" s="3"/>
      <c r="H553" s="16"/>
      <c r="I553" s="7"/>
      <c r="J553" s="7"/>
      <c r="K553" s="29"/>
      <c r="P553" s="7"/>
    </row>
    <row r="554">
      <c r="A554" s="13"/>
      <c r="B554" s="27"/>
      <c r="C554" s="14"/>
      <c r="D554" s="28"/>
      <c r="E554" s="7"/>
      <c r="G554" s="3"/>
      <c r="H554" s="16"/>
      <c r="I554" s="7"/>
      <c r="J554" s="7"/>
      <c r="K554" s="29"/>
      <c r="P554" s="7"/>
    </row>
    <row r="555">
      <c r="A555" s="13"/>
      <c r="B555" s="27"/>
      <c r="C555" s="14"/>
      <c r="D555" s="28"/>
      <c r="E555" s="7"/>
      <c r="G555" s="3"/>
      <c r="H555" s="16"/>
      <c r="I555" s="7"/>
      <c r="J555" s="7"/>
      <c r="K555" s="29"/>
      <c r="P555" s="7"/>
    </row>
    <row r="556">
      <c r="A556" s="13"/>
      <c r="B556" s="27"/>
      <c r="C556" s="14"/>
      <c r="D556" s="28"/>
      <c r="E556" s="7"/>
      <c r="G556" s="3"/>
      <c r="H556" s="16"/>
      <c r="I556" s="7"/>
      <c r="J556" s="7"/>
      <c r="K556" s="29"/>
      <c r="P556" s="7"/>
    </row>
    <row r="557">
      <c r="A557" s="13"/>
      <c r="B557" s="27"/>
      <c r="C557" s="14"/>
      <c r="D557" s="28"/>
      <c r="E557" s="7"/>
      <c r="G557" s="3"/>
      <c r="H557" s="16"/>
      <c r="I557" s="7"/>
      <c r="J557" s="7"/>
      <c r="K557" s="29"/>
      <c r="P557" s="7"/>
    </row>
    <row r="558">
      <c r="A558" s="13"/>
      <c r="B558" s="27"/>
      <c r="C558" s="14"/>
      <c r="D558" s="28"/>
      <c r="E558" s="7"/>
      <c r="G558" s="3"/>
      <c r="H558" s="16"/>
      <c r="I558" s="7"/>
      <c r="J558" s="7"/>
      <c r="K558" s="29"/>
      <c r="P558" s="7"/>
    </row>
    <row r="559">
      <c r="A559" s="13"/>
      <c r="B559" s="27"/>
      <c r="C559" s="14"/>
      <c r="D559" s="28"/>
      <c r="E559" s="7"/>
      <c r="G559" s="3"/>
      <c r="H559" s="16"/>
      <c r="I559" s="7"/>
      <c r="J559" s="7"/>
      <c r="K559" s="29"/>
      <c r="P559" s="7"/>
    </row>
    <row r="560">
      <c r="A560" s="13"/>
      <c r="B560" s="27"/>
      <c r="C560" s="14"/>
      <c r="D560" s="28"/>
      <c r="E560" s="7"/>
      <c r="G560" s="3"/>
      <c r="H560" s="16"/>
      <c r="I560" s="7"/>
      <c r="J560" s="7"/>
      <c r="K560" s="29"/>
      <c r="P560" s="7"/>
    </row>
    <row r="561">
      <c r="A561" s="13"/>
      <c r="B561" s="27"/>
      <c r="C561" s="14"/>
      <c r="D561" s="28"/>
      <c r="E561" s="7"/>
      <c r="G561" s="3"/>
      <c r="H561" s="16"/>
      <c r="I561" s="7"/>
      <c r="J561" s="7"/>
      <c r="K561" s="29"/>
      <c r="P561" s="7"/>
    </row>
    <row r="562">
      <c r="A562" s="13"/>
      <c r="B562" s="27"/>
      <c r="C562" s="14"/>
      <c r="D562" s="28"/>
      <c r="E562" s="7"/>
      <c r="G562" s="3"/>
      <c r="H562" s="16"/>
      <c r="I562" s="7"/>
      <c r="J562" s="7"/>
      <c r="K562" s="29"/>
      <c r="P562" s="7"/>
    </row>
    <row r="563">
      <c r="A563" s="13"/>
      <c r="B563" s="27"/>
      <c r="C563" s="14"/>
      <c r="D563" s="28"/>
      <c r="E563" s="7"/>
      <c r="G563" s="3"/>
      <c r="H563" s="16"/>
      <c r="I563" s="7"/>
      <c r="J563" s="7"/>
      <c r="K563" s="29"/>
      <c r="P563" s="7"/>
    </row>
    <row r="564">
      <c r="A564" s="13"/>
      <c r="B564" s="27"/>
      <c r="C564" s="14"/>
      <c r="D564" s="28"/>
      <c r="E564" s="7"/>
      <c r="G564" s="3"/>
      <c r="H564" s="16"/>
      <c r="I564" s="7"/>
      <c r="J564" s="7"/>
      <c r="K564" s="29"/>
      <c r="P564" s="7"/>
    </row>
    <row r="565">
      <c r="A565" s="13"/>
      <c r="B565" s="27"/>
      <c r="C565" s="14"/>
      <c r="D565" s="28"/>
      <c r="E565" s="7"/>
      <c r="G565" s="3"/>
      <c r="H565" s="16"/>
      <c r="I565" s="7"/>
      <c r="J565" s="7"/>
      <c r="K565" s="29"/>
      <c r="P565" s="7"/>
    </row>
    <row r="566">
      <c r="A566" s="13"/>
      <c r="B566" s="27"/>
      <c r="C566" s="14"/>
      <c r="D566" s="28"/>
      <c r="E566" s="7"/>
      <c r="G566" s="3"/>
      <c r="H566" s="16"/>
      <c r="I566" s="7"/>
      <c r="J566" s="7"/>
      <c r="K566" s="29"/>
      <c r="P566" s="7"/>
    </row>
    <row r="567">
      <c r="A567" s="13"/>
      <c r="B567" s="27"/>
      <c r="C567" s="14"/>
      <c r="D567" s="28"/>
      <c r="E567" s="7"/>
      <c r="G567" s="3"/>
      <c r="H567" s="16"/>
      <c r="I567" s="7"/>
      <c r="J567" s="7"/>
      <c r="K567" s="29"/>
      <c r="P567" s="7"/>
    </row>
    <row r="568">
      <c r="A568" s="13"/>
      <c r="B568" s="27"/>
      <c r="C568" s="14"/>
      <c r="D568" s="28"/>
      <c r="E568" s="7"/>
      <c r="G568" s="3"/>
      <c r="H568" s="16"/>
      <c r="I568" s="7"/>
      <c r="J568" s="7"/>
      <c r="K568" s="29"/>
      <c r="P568" s="7"/>
    </row>
    <row r="569">
      <c r="A569" s="13"/>
      <c r="B569" s="27"/>
      <c r="C569" s="14"/>
      <c r="D569" s="28"/>
      <c r="E569" s="7"/>
      <c r="G569" s="3"/>
      <c r="H569" s="16"/>
      <c r="I569" s="7"/>
      <c r="J569" s="7"/>
      <c r="K569" s="29"/>
      <c r="P569" s="7"/>
    </row>
    <row r="570">
      <c r="A570" s="13"/>
      <c r="B570" s="27"/>
      <c r="C570" s="14"/>
      <c r="D570" s="28"/>
      <c r="E570" s="7"/>
      <c r="G570" s="3"/>
      <c r="H570" s="16"/>
      <c r="I570" s="7"/>
      <c r="J570" s="7"/>
      <c r="K570" s="29"/>
      <c r="P570" s="7"/>
    </row>
    <row r="571">
      <c r="A571" s="13"/>
      <c r="B571" s="27"/>
      <c r="C571" s="14"/>
      <c r="D571" s="28"/>
      <c r="E571" s="7"/>
      <c r="G571" s="3"/>
      <c r="H571" s="16"/>
      <c r="I571" s="7"/>
      <c r="J571" s="7"/>
      <c r="K571" s="29"/>
      <c r="P571" s="7"/>
    </row>
    <row r="572">
      <c r="A572" s="13"/>
      <c r="B572" s="27"/>
      <c r="C572" s="14"/>
      <c r="D572" s="28"/>
      <c r="E572" s="7"/>
      <c r="G572" s="3"/>
      <c r="H572" s="16"/>
      <c r="I572" s="7"/>
      <c r="J572" s="7"/>
      <c r="K572" s="29"/>
      <c r="P572" s="7"/>
    </row>
    <row r="573">
      <c r="A573" s="13"/>
      <c r="B573" s="27"/>
      <c r="C573" s="14"/>
      <c r="D573" s="28"/>
      <c r="E573" s="7"/>
      <c r="G573" s="3"/>
      <c r="H573" s="16"/>
      <c r="I573" s="7"/>
      <c r="J573" s="7"/>
      <c r="K573" s="29"/>
      <c r="P573" s="7"/>
    </row>
    <row r="574">
      <c r="A574" s="13"/>
      <c r="B574" s="27"/>
      <c r="C574" s="14"/>
      <c r="D574" s="28"/>
      <c r="E574" s="7"/>
      <c r="G574" s="3"/>
      <c r="H574" s="16"/>
      <c r="I574" s="7"/>
      <c r="J574" s="7"/>
      <c r="K574" s="29"/>
      <c r="P574" s="7"/>
    </row>
    <row r="575">
      <c r="A575" s="13"/>
      <c r="B575" s="27"/>
      <c r="C575" s="14"/>
      <c r="D575" s="28"/>
      <c r="E575" s="7"/>
      <c r="G575" s="3"/>
      <c r="H575" s="16"/>
      <c r="I575" s="7"/>
      <c r="J575" s="7"/>
      <c r="K575" s="29"/>
      <c r="P575" s="7"/>
    </row>
    <row r="576">
      <c r="A576" s="13"/>
      <c r="B576" s="27"/>
      <c r="C576" s="14"/>
      <c r="D576" s="28"/>
      <c r="E576" s="7"/>
      <c r="G576" s="3"/>
      <c r="H576" s="16"/>
      <c r="I576" s="7"/>
      <c r="J576" s="7"/>
      <c r="K576" s="29"/>
      <c r="P576" s="7"/>
    </row>
    <row r="577">
      <c r="A577" s="13"/>
      <c r="B577" s="27"/>
      <c r="C577" s="14"/>
      <c r="D577" s="28"/>
      <c r="E577" s="7"/>
      <c r="G577" s="3"/>
      <c r="H577" s="16"/>
      <c r="I577" s="7"/>
      <c r="J577" s="7"/>
      <c r="K577" s="29"/>
      <c r="P577" s="7"/>
    </row>
    <row r="578">
      <c r="A578" s="13"/>
      <c r="B578" s="27"/>
      <c r="C578" s="14"/>
      <c r="D578" s="28"/>
      <c r="E578" s="7"/>
      <c r="G578" s="3"/>
      <c r="H578" s="16"/>
      <c r="I578" s="7"/>
      <c r="J578" s="7"/>
      <c r="K578" s="29"/>
      <c r="P578" s="7"/>
    </row>
    <row r="579">
      <c r="A579" s="13"/>
      <c r="B579" s="27"/>
      <c r="C579" s="14"/>
      <c r="D579" s="28"/>
      <c r="E579" s="7"/>
      <c r="G579" s="3"/>
      <c r="H579" s="16"/>
      <c r="I579" s="7"/>
      <c r="J579" s="7"/>
      <c r="K579" s="29"/>
      <c r="P579" s="7"/>
    </row>
    <row r="580">
      <c r="A580" s="13"/>
      <c r="B580" s="27"/>
      <c r="C580" s="14"/>
      <c r="D580" s="28"/>
      <c r="E580" s="7"/>
      <c r="G580" s="3"/>
      <c r="H580" s="16"/>
      <c r="I580" s="7"/>
      <c r="J580" s="7"/>
      <c r="K580" s="29"/>
      <c r="P580" s="7"/>
    </row>
    <row r="581">
      <c r="A581" s="13"/>
      <c r="B581" s="27"/>
      <c r="C581" s="14"/>
      <c r="D581" s="28"/>
      <c r="E581" s="7"/>
      <c r="G581" s="3"/>
      <c r="H581" s="16"/>
      <c r="I581" s="7"/>
      <c r="J581" s="7"/>
      <c r="K581" s="29"/>
      <c r="P581" s="7"/>
    </row>
    <row r="582">
      <c r="A582" s="13"/>
      <c r="B582" s="27"/>
      <c r="C582" s="14"/>
      <c r="D582" s="28"/>
      <c r="E582" s="7"/>
      <c r="G582" s="3"/>
      <c r="H582" s="16"/>
      <c r="I582" s="7"/>
      <c r="J582" s="7"/>
      <c r="K582" s="29"/>
      <c r="P582" s="7"/>
    </row>
    <row r="583">
      <c r="A583" s="13"/>
      <c r="B583" s="27"/>
      <c r="C583" s="14"/>
      <c r="D583" s="28"/>
      <c r="E583" s="7"/>
      <c r="G583" s="3"/>
      <c r="H583" s="16"/>
      <c r="I583" s="7"/>
      <c r="J583" s="7"/>
      <c r="K583" s="29"/>
      <c r="P583" s="7"/>
    </row>
    <row r="584">
      <c r="A584" s="13"/>
      <c r="B584" s="27"/>
      <c r="C584" s="14"/>
      <c r="D584" s="28"/>
      <c r="E584" s="7"/>
      <c r="G584" s="3"/>
      <c r="H584" s="16"/>
      <c r="I584" s="7"/>
      <c r="J584" s="7"/>
      <c r="K584" s="29"/>
      <c r="P584" s="7"/>
    </row>
    <row r="585">
      <c r="A585" s="13"/>
      <c r="B585" s="27"/>
      <c r="C585" s="14"/>
      <c r="D585" s="28"/>
      <c r="E585" s="7"/>
      <c r="G585" s="3"/>
      <c r="H585" s="16"/>
      <c r="I585" s="7"/>
      <c r="J585" s="7"/>
      <c r="K585" s="29"/>
      <c r="P585" s="7"/>
    </row>
    <row r="586">
      <c r="A586" s="13"/>
      <c r="B586" s="27"/>
      <c r="C586" s="14"/>
      <c r="D586" s="28"/>
      <c r="E586" s="7"/>
      <c r="G586" s="3"/>
      <c r="H586" s="16"/>
      <c r="I586" s="7"/>
      <c r="J586" s="7"/>
      <c r="K586" s="29"/>
      <c r="P586" s="7"/>
    </row>
    <row r="587">
      <c r="A587" s="13"/>
      <c r="B587" s="27"/>
      <c r="C587" s="14"/>
      <c r="D587" s="28"/>
      <c r="E587" s="7"/>
      <c r="G587" s="3"/>
      <c r="H587" s="16"/>
      <c r="I587" s="7"/>
      <c r="J587" s="7"/>
      <c r="K587" s="29"/>
      <c r="P587" s="7"/>
    </row>
    <row r="588">
      <c r="A588" s="13"/>
      <c r="B588" s="27"/>
      <c r="C588" s="14"/>
      <c r="D588" s="28"/>
      <c r="E588" s="7"/>
      <c r="G588" s="3"/>
      <c r="H588" s="16"/>
      <c r="I588" s="7"/>
      <c r="J588" s="7"/>
      <c r="K588" s="29"/>
      <c r="P588" s="7"/>
    </row>
    <row r="589">
      <c r="A589" s="13"/>
      <c r="B589" s="27"/>
      <c r="C589" s="14"/>
      <c r="D589" s="28"/>
      <c r="E589" s="7"/>
      <c r="G589" s="3"/>
      <c r="H589" s="16"/>
      <c r="I589" s="7"/>
      <c r="J589" s="7"/>
      <c r="K589" s="29"/>
      <c r="P589" s="7"/>
    </row>
    <row r="590">
      <c r="A590" s="13"/>
      <c r="B590" s="27"/>
      <c r="C590" s="14"/>
      <c r="D590" s="28"/>
      <c r="E590" s="7"/>
      <c r="G590" s="3"/>
      <c r="H590" s="16"/>
      <c r="I590" s="7"/>
      <c r="J590" s="7"/>
      <c r="K590" s="29"/>
      <c r="P590" s="7"/>
    </row>
    <row r="591">
      <c r="A591" s="13"/>
      <c r="B591" s="27"/>
      <c r="C591" s="14"/>
      <c r="D591" s="28"/>
      <c r="E591" s="7"/>
      <c r="G591" s="3"/>
      <c r="H591" s="16"/>
      <c r="I591" s="7"/>
      <c r="J591" s="7"/>
      <c r="K591" s="29"/>
      <c r="P591" s="7"/>
    </row>
    <row r="592">
      <c r="A592" s="13"/>
      <c r="B592" s="27"/>
      <c r="C592" s="14"/>
      <c r="D592" s="28"/>
      <c r="E592" s="7"/>
      <c r="G592" s="3"/>
      <c r="H592" s="16"/>
      <c r="I592" s="7"/>
      <c r="J592" s="7"/>
      <c r="K592" s="29"/>
      <c r="P592" s="7"/>
    </row>
    <row r="593">
      <c r="A593" s="13"/>
      <c r="B593" s="27"/>
      <c r="C593" s="14"/>
      <c r="D593" s="28"/>
      <c r="E593" s="7"/>
      <c r="G593" s="3"/>
      <c r="H593" s="16"/>
      <c r="I593" s="7"/>
      <c r="J593" s="7"/>
      <c r="K593" s="29"/>
      <c r="P593" s="7"/>
    </row>
    <row r="594">
      <c r="A594" s="13"/>
      <c r="B594" s="27"/>
      <c r="C594" s="14"/>
      <c r="D594" s="28"/>
      <c r="E594" s="7"/>
      <c r="G594" s="3"/>
      <c r="H594" s="16"/>
      <c r="I594" s="7"/>
      <c r="J594" s="7"/>
      <c r="K594" s="29"/>
      <c r="P594" s="7"/>
    </row>
    <row r="595">
      <c r="A595" s="13"/>
      <c r="B595" s="27"/>
      <c r="C595" s="14"/>
      <c r="D595" s="28"/>
      <c r="E595" s="7"/>
      <c r="G595" s="3"/>
      <c r="H595" s="16"/>
      <c r="I595" s="7"/>
      <c r="J595" s="7"/>
      <c r="K595" s="29"/>
      <c r="P595" s="7"/>
    </row>
    <row r="596">
      <c r="A596" s="13"/>
      <c r="B596" s="27"/>
      <c r="C596" s="14"/>
      <c r="D596" s="28"/>
      <c r="E596" s="7"/>
      <c r="G596" s="3"/>
      <c r="H596" s="16"/>
      <c r="I596" s="7"/>
      <c r="J596" s="7"/>
      <c r="K596" s="29"/>
      <c r="P596" s="7"/>
    </row>
    <row r="597">
      <c r="A597" s="13"/>
      <c r="B597" s="27"/>
      <c r="C597" s="14"/>
      <c r="D597" s="28"/>
      <c r="E597" s="7"/>
      <c r="G597" s="3"/>
      <c r="H597" s="16"/>
      <c r="I597" s="7"/>
      <c r="J597" s="7"/>
      <c r="K597" s="29"/>
      <c r="P597" s="7"/>
    </row>
    <row r="598">
      <c r="A598" s="13"/>
      <c r="B598" s="27"/>
      <c r="C598" s="14"/>
      <c r="D598" s="28"/>
      <c r="E598" s="7"/>
      <c r="G598" s="3"/>
      <c r="H598" s="16"/>
      <c r="I598" s="7"/>
      <c r="J598" s="7"/>
      <c r="K598" s="29"/>
      <c r="P598" s="7"/>
    </row>
    <row r="599">
      <c r="A599" s="13"/>
      <c r="B599" s="27"/>
      <c r="C599" s="14"/>
      <c r="D599" s="28"/>
      <c r="E599" s="7"/>
      <c r="G599" s="3"/>
      <c r="H599" s="16"/>
      <c r="I599" s="7"/>
      <c r="J599" s="7"/>
      <c r="K599" s="29"/>
      <c r="P599" s="7"/>
    </row>
    <row r="600">
      <c r="A600" s="13"/>
      <c r="B600" s="27"/>
      <c r="C600" s="14"/>
      <c r="D600" s="28"/>
      <c r="E600" s="7"/>
      <c r="G600" s="3"/>
      <c r="H600" s="16"/>
      <c r="I600" s="7"/>
      <c r="J600" s="7"/>
      <c r="K600" s="29"/>
      <c r="P600" s="7"/>
    </row>
    <row r="601">
      <c r="A601" s="13"/>
      <c r="B601" s="27"/>
      <c r="C601" s="14"/>
      <c r="D601" s="28"/>
      <c r="E601" s="7"/>
      <c r="G601" s="3"/>
      <c r="H601" s="16"/>
      <c r="I601" s="7"/>
      <c r="J601" s="7"/>
      <c r="K601" s="29"/>
      <c r="P601" s="7"/>
    </row>
    <row r="602">
      <c r="A602" s="13"/>
      <c r="B602" s="27"/>
      <c r="C602" s="14"/>
      <c r="D602" s="28"/>
      <c r="E602" s="7"/>
      <c r="G602" s="3"/>
      <c r="H602" s="16"/>
      <c r="I602" s="7"/>
      <c r="J602" s="7"/>
      <c r="K602" s="29"/>
      <c r="P602" s="7"/>
    </row>
    <row r="603">
      <c r="A603" s="13"/>
      <c r="B603" s="27"/>
      <c r="C603" s="14"/>
      <c r="D603" s="28"/>
      <c r="E603" s="7"/>
      <c r="G603" s="3"/>
      <c r="H603" s="16"/>
      <c r="I603" s="7"/>
      <c r="J603" s="7"/>
      <c r="K603" s="29"/>
      <c r="P603" s="7"/>
    </row>
    <row r="604">
      <c r="A604" s="13"/>
      <c r="B604" s="27"/>
      <c r="C604" s="14"/>
      <c r="D604" s="28"/>
      <c r="E604" s="7"/>
      <c r="G604" s="3"/>
      <c r="H604" s="16"/>
      <c r="I604" s="7"/>
      <c r="J604" s="7"/>
      <c r="K604" s="29"/>
      <c r="P604" s="7"/>
    </row>
    <row r="605">
      <c r="A605" s="13"/>
      <c r="B605" s="27"/>
      <c r="C605" s="14"/>
      <c r="D605" s="28"/>
      <c r="E605" s="7"/>
      <c r="G605" s="3"/>
      <c r="H605" s="16"/>
      <c r="I605" s="7"/>
      <c r="J605" s="7"/>
      <c r="K605" s="29"/>
      <c r="P605" s="7"/>
    </row>
    <row r="606">
      <c r="A606" s="13"/>
      <c r="B606" s="27"/>
      <c r="C606" s="14"/>
      <c r="D606" s="28"/>
      <c r="E606" s="7"/>
      <c r="G606" s="3"/>
      <c r="H606" s="16"/>
      <c r="I606" s="7"/>
      <c r="J606" s="7"/>
      <c r="K606" s="29"/>
      <c r="P606" s="7"/>
    </row>
    <row r="607">
      <c r="A607" s="13"/>
      <c r="B607" s="27"/>
      <c r="C607" s="14"/>
      <c r="D607" s="28"/>
      <c r="E607" s="7"/>
      <c r="G607" s="3"/>
      <c r="H607" s="16"/>
      <c r="I607" s="7"/>
      <c r="J607" s="7"/>
      <c r="K607" s="29"/>
      <c r="P607" s="7"/>
    </row>
    <row r="608">
      <c r="A608" s="13"/>
      <c r="B608" s="27"/>
      <c r="C608" s="14"/>
      <c r="D608" s="28"/>
      <c r="E608" s="7"/>
      <c r="G608" s="3"/>
      <c r="H608" s="16"/>
      <c r="I608" s="7"/>
      <c r="J608" s="7"/>
      <c r="K608" s="29"/>
      <c r="P608" s="7"/>
    </row>
    <row r="609">
      <c r="A609" s="13"/>
      <c r="B609" s="27"/>
      <c r="C609" s="14"/>
      <c r="D609" s="28"/>
      <c r="E609" s="7"/>
      <c r="G609" s="3"/>
      <c r="H609" s="16"/>
      <c r="I609" s="7"/>
      <c r="J609" s="7"/>
      <c r="K609" s="29"/>
      <c r="P609" s="7"/>
    </row>
    <row r="610">
      <c r="A610" s="13"/>
      <c r="B610" s="27"/>
      <c r="C610" s="14"/>
      <c r="D610" s="28"/>
      <c r="E610" s="7"/>
      <c r="G610" s="3"/>
      <c r="H610" s="16"/>
      <c r="I610" s="7"/>
      <c r="J610" s="7"/>
      <c r="K610" s="29"/>
      <c r="P610" s="7"/>
    </row>
    <row r="611">
      <c r="A611" s="13"/>
      <c r="B611" s="27"/>
      <c r="C611" s="14"/>
      <c r="D611" s="28"/>
      <c r="E611" s="7"/>
      <c r="G611" s="3"/>
      <c r="H611" s="16"/>
      <c r="I611" s="7"/>
      <c r="J611" s="7"/>
      <c r="K611" s="29"/>
      <c r="P611" s="7"/>
    </row>
    <row r="612">
      <c r="A612" s="13"/>
      <c r="B612" s="27"/>
      <c r="C612" s="14"/>
      <c r="D612" s="28"/>
      <c r="E612" s="7"/>
      <c r="G612" s="3"/>
      <c r="H612" s="16"/>
      <c r="I612" s="7"/>
      <c r="J612" s="7"/>
      <c r="K612" s="29"/>
      <c r="P612" s="7"/>
    </row>
    <row r="613">
      <c r="A613" s="13"/>
      <c r="B613" s="27"/>
      <c r="C613" s="14"/>
      <c r="D613" s="28"/>
      <c r="E613" s="7"/>
      <c r="G613" s="3"/>
      <c r="H613" s="16"/>
      <c r="I613" s="7"/>
      <c r="J613" s="7"/>
      <c r="K613" s="29"/>
      <c r="P613" s="7"/>
    </row>
    <row r="614">
      <c r="A614" s="13"/>
      <c r="B614" s="27"/>
      <c r="C614" s="14"/>
      <c r="D614" s="28"/>
      <c r="E614" s="7"/>
      <c r="G614" s="3"/>
      <c r="H614" s="16"/>
      <c r="I614" s="7"/>
      <c r="J614" s="7"/>
      <c r="K614" s="29"/>
      <c r="P614" s="7"/>
    </row>
    <row r="615">
      <c r="A615" s="13"/>
      <c r="B615" s="27"/>
      <c r="C615" s="14"/>
      <c r="D615" s="28"/>
      <c r="E615" s="7"/>
      <c r="G615" s="3"/>
      <c r="H615" s="16"/>
      <c r="I615" s="7"/>
      <c r="J615" s="7"/>
      <c r="K615" s="29"/>
      <c r="P615" s="7"/>
    </row>
    <row r="616">
      <c r="A616" s="13"/>
      <c r="B616" s="27"/>
      <c r="C616" s="14"/>
      <c r="D616" s="28"/>
      <c r="E616" s="7"/>
      <c r="G616" s="3"/>
      <c r="H616" s="16"/>
      <c r="I616" s="7"/>
      <c r="J616" s="7"/>
      <c r="K616" s="29"/>
      <c r="P616" s="7"/>
    </row>
    <row r="617">
      <c r="A617" s="13"/>
      <c r="B617" s="27"/>
      <c r="C617" s="14"/>
      <c r="D617" s="28"/>
      <c r="E617" s="7"/>
      <c r="G617" s="3"/>
      <c r="H617" s="16"/>
      <c r="I617" s="7"/>
      <c r="J617" s="7"/>
      <c r="K617" s="29"/>
      <c r="P617" s="7"/>
    </row>
    <row r="618">
      <c r="A618" s="13"/>
      <c r="B618" s="27"/>
      <c r="C618" s="14"/>
      <c r="D618" s="28"/>
      <c r="E618" s="7"/>
      <c r="G618" s="3"/>
      <c r="H618" s="16"/>
      <c r="I618" s="7"/>
      <c r="J618" s="7"/>
      <c r="K618" s="29"/>
      <c r="P618" s="7"/>
    </row>
    <row r="619">
      <c r="A619" s="13"/>
      <c r="B619" s="27"/>
      <c r="C619" s="14"/>
      <c r="D619" s="28"/>
      <c r="E619" s="7"/>
      <c r="G619" s="3"/>
      <c r="H619" s="16"/>
      <c r="I619" s="7"/>
      <c r="J619" s="7"/>
      <c r="K619" s="29"/>
      <c r="P619" s="7"/>
    </row>
    <row r="620">
      <c r="A620" s="13"/>
      <c r="B620" s="27"/>
      <c r="C620" s="14"/>
      <c r="D620" s="28"/>
      <c r="E620" s="7"/>
      <c r="G620" s="3"/>
      <c r="H620" s="16"/>
      <c r="I620" s="7"/>
      <c r="J620" s="7"/>
      <c r="K620" s="29"/>
      <c r="P620" s="7"/>
    </row>
    <row r="621">
      <c r="A621" s="13"/>
      <c r="B621" s="27"/>
      <c r="C621" s="14"/>
      <c r="D621" s="28"/>
      <c r="E621" s="7"/>
      <c r="G621" s="3"/>
      <c r="H621" s="16"/>
      <c r="I621" s="7"/>
      <c r="J621" s="7"/>
      <c r="K621" s="29"/>
      <c r="P621" s="7"/>
    </row>
    <row r="622">
      <c r="A622" s="13"/>
      <c r="B622" s="27"/>
      <c r="C622" s="14"/>
      <c r="D622" s="28"/>
      <c r="E622" s="7"/>
      <c r="G622" s="3"/>
      <c r="H622" s="16"/>
      <c r="I622" s="7"/>
      <c r="J622" s="7"/>
      <c r="K622" s="29"/>
      <c r="P622" s="7"/>
    </row>
    <row r="623">
      <c r="A623" s="13"/>
      <c r="B623" s="27"/>
      <c r="C623" s="14"/>
      <c r="D623" s="28"/>
      <c r="E623" s="7"/>
      <c r="G623" s="3"/>
      <c r="H623" s="16"/>
      <c r="I623" s="7"/>
      <c r="J623" s="7"/>
      <c r="K623" s="29"/>
      <c r="P623" s="7"/>
    </row>
    <row r="624">
      <c r="A624" s="13"/>
      <c r="B624" s="27"/>
      <c r="C624" s="14"/>
      <c r="D624" s="28"/>
      <c r="E624" s="7"/>
      <c r="G624" s="3"/>
      <c r="H624" s="16"/>
      <c r="I624" s="7"/>
      <c r="J624" s="7"/>
      <c r="K624" s="29"/>
      <c r="P624" s="7"/>
    </row>
    <row r="625">
      <c r="A625" s="13"/>
      <c r="B625" s="27"/>
      <c r="C625" s="14"/>
      <c r="D625" s="28"/>
      <c r="E625" s="7"/>
      <c r="G625" s="3"/>
      <c r="H625" s="16"/>
      <c r="I625" s="7"/>
      <c r="J625" s="7"/>
      <c r="K625" s="29"/>
      <c r="P625" s="7"/>
    </row>
    <row r="626">
      <c r="A626" s="13"/>
      <c r="B626" s="27"/>
      <c r="C626" s="14"/>
      <c r="D626" s="28"/>
      <c r="E626" s="7"/>
      <c r="G626" s="3"/>
      <c r="H626" s="16"/>
      <c r="I626" s="7"/>
      <c r="J626" s="7"/>
      <c r="K626" s="29"/>
      <c r="P626" s="7"/>
    </row>
    <row r="627">
      <c r="A627" s="13"/>
      <c r="B627" s="27"/>
      <c r="C627" s="14"/>
      <c r="D627" s="28"/>
      <c r="E627" s="7"/>
      <c r="G627" s="3"/>
      <c r="H627" s="16"/>
      <c r="I627" s="7"/>
      <c r="J627" s="7"/>
      <c r="K627" s="29"/>
      <c r="P627" s="7"/>
    </row>
    <row r="628">
      <c r="A628" s="13"/>
      <c r="B628" s="27"/>
      <c r="C628" s="14"/>
      <c r="D628" s="28"/>
      <c r="E628" s="7"/>
      <c r="G628" s="3"/>
      <c r="H628" s="16"/>
      <c r="I628" s="7"/>
      <c r="J628" s="7"/>
      <c r="K628" s="29"/>
      <c r="P628" s="7"/>
    </row>
    <row r="629">
      <c r="A629" s="13"/>
      <c r="B629" s="27"/>
      <c r="C629" s="14"/>
      <c r="D629" s="28"/>
      <c r="E629" s="7"/>
      <c r="G629" s="3"/>
      <c r="H629" s="16"/>
      <c r="I629" s="7"/>
      <c r="J629" s="7"/>
      <c r="K629" s="29"/>
      <c r="P629" s="7"/>
    </row>
    <row r="630">
      <c r="A630" s="13"/>
      <c r="B630" s="27"/>
      <c r="C630" s="14"/>
      <c r="D630" s="28"/>
      <c r="E630" s="7"/>
      <c r="G630" s="3"/>
      <c r="H630" s="16"/>
      <c r="I630" s="7"/>
      <c r="J630" s="7"/>
      <c r="K630" s="29"/>
      <c r="P630" s="7"/>
    </row>
    <row r="631">
      <c r="A631" s="13"/>
      <c r="B631" s="27"/>
      <c r="C631" s="14"/>
      <c r="D631" s="28"/>
      <c r="E631" s="7"/>
      <c r="G631" s="3"/>
      <c r="H631" s="16"/>
      <c r="I631" s="7"/>
      <c r="J631" s="7"/>
      <c r="K631" s="29"/>
      <c r="P631" s="7"/>
    </row>
    <row r="632">
      <c r="A632" s="13"/>
      <c r="B632" s="27"/>
      <c r="C632" s="14"/>
      <c r="D632" s="28"/>
      <c r="E632" s="7"/>
      <c r="G632" s="3"/>
      <c r="H632" s="16"/>
      <c r="I632" s="7"/>
      <c r="J632" s="7"/>
      <c r="K632" s="29"/>
      <c r="P632" s="7"/>
    </row>
    <row r="633">
      <c r="A633" s="13"/>
      <c r="B633" s="27"/>
      <c r="C633" s="14"/>
      <c r="D633" s="28"/>
      <c r="E633" s="7"/>
      <c r="G633" s="3"/>
      <c r="H633" s="16"/>
      <c r="I633" s="7"/>
      <c r="J633" s="7"/>
      <c r="K633" s="29"/>
      <c r="P633" s="7"/>
    </row>
    <row r="634">
      <c r="A634" s="13"/>
      <c r="B634" s="27"/>
      <c r="C634" s="14"/>
      <c r="D634" s="28"/>
      <c r="E634" s="7"/>
      <c r="G634" s="3"/>
      <c r="H634" s="16"/>
      <c r="I634" s="7"/>
      <c r="J634" s="7"/>
      <c r="K634" s="29"/>
      <c r="P634" s="7"/>
    </row>
    <row r="635">
      <c r="A635" s="13"/>
      <c r="B635" s="27"/>
      <c r="C635" s="14"/>
      <c r="D635" s="28"/>
      <c r="E635" s="7"/>
      <c r="G635" s="3"/>
      <c r="H635" s="16"/>
      <c r="I635" s="7"/>
      <c r="J635" s="7"/>
      <c r="K635" s="29"/>
      <c r="P635" s="7"/>
    </row>
    <row r="636">
      <c r="A636" s="13"/>
      <c r="B636" s="27"/>
      <c r="C636" s="14"/>
      <c r="D636" s="28"/>
      <c r="E636" s="7"/>
      <c r="G636" s="3"/>
      <c r="H636" s="16"/>
      <c r="I636" s="7"/>
      <c r="J636" s="7"/>
      <c r="K636" s="29"/>
      <c r="P636" s="7"/>
    </row>
    <row r="637">
      <c r="A637" s="13"/>
      <c r="B637" s="27"/>
      <c r="C637" s="14"/>
      <c r="D637" s="28"/>
      <c r="E637" s="7"/>
      <c r="G637" s="3"/>
      <c r="H637" s="16"/>
      <c r="I637" s="7"/>
      <c r="J637" s="7"/>
      <c r="K637" s="29"/>
      <c r="P637" s="7"/>
    </row>
    <row r="638">
      <c r="A638" s="13"/>
      <c r="B638" s="27"/>
      <c r="C638" s="14"/>
      <c r="D638" s="28"/>
      <c r="E638" s="7"/>
      <c r="G638" s="3"/>
      <c r="H638" s="16"/>
      <c r="I638" s="7"/>
      <c r="J638" s="7"/>
      <c r="K638" s="29"/>
      <c r="P638" s="7"/>
    </row>
    <row r="639">
      <c r="A639" s="13"/>
      <c r="B639" s="27"/>
      <c r="C639" s="14"/>
      <c r="D639" s="28"/>
      <c r="E639" s="7"/>
      <c r="G639" s="3"/>
      <c r="H639" s="16"/>
      <c r="I639" s="7"/>
      <c r="J639" s="7"/>
      <c r="K639" s="29"/>
      <c r="P639" s="7"/>
    </row>
    <row r="640">
      <c r="A640" s="13"/>
      <c r="B640" s="27"/>
      <c r="C640" s="14"/>
      <c r="D640" s="28"/>
      <c r="E640" s="7"/>
      <c r="G640" s="3"/>
      <c r="H640" s="16"/>
      <c r="I640" s="7"/>
      <c r="J640" s="7"/>
      <c r="K640" s="29"/>
      <c r="P640" s="7"/>
    </row>
    <row r="641">
      <c r="A641" s="13"/>
      <c r="B641" s="27"/>
      <c r="C641" s="14"/>
      <c r="D641" s="28"/>
      <c r="E641" s="7"/>
      <c r="G641" s="3"/>
      <c r="H641" s="16"/>
      <c r="I641" s="7"/>
      <c r="J641" s="7"/>
      <c r="K641" s="29"/>
      <c r="P641" s="7"/>
    </row>
    <row r="642">
      <c r="A642" s="13"/>
      <c r="B642" s="27"/>
      <c r="C642" s="14"/>
      <c r="D642" s="28"/>
      <c r="E642" s="7"/>
      <c r="G642" s="3"/>
      <c r="H642" s="16"/>
      <c r="I642" s="7"/>
      <c r="J642" s="7"/>
      <c r="K642" s="29"/>
      <c r="P642" s="7"/>
    </row>
    <row r="643">
      <c r="A643" s="13"/>
      <c r="B643" s="27"/>
      <c r="C643" s="14"/>
      <c r="D643" s="28"/>
      <c r="E643" s="7"/>
      <c r="G643" s="3"/>
      <c r="H643" s="16"/>
      <c r="I643" s="7"/>
      <c r="J643" s="7"/>
      <c r="K643" s="29"/>
      <c r="P643" s="7"/>
    </row>
    <row r="644">
      <c r="A644" s="13"/>
      <c r="B644" s="27"/>
      <c r="C644" s="14"/>
      <c r="D644" s="28"/>
      <c r="E644" s="7"/>
      <c r="G644" s="3"/>
      <c r="H644" s="16"/>
      <c r="I644" s="7"/>
      <c r="J644" s="7"/>
      <c r="K644" s="29"/>
      <c r="P644" s="7"/>
    </row>
    <row r="645">
      <c r="A645" s="13"/>
      <c r="B645" s="27"/>
      <c r="C645" s="14"/>
      <c r="D645" s="28"/>
      <c r="E645" s="7"/>
      <c r="G645" s="3"/>
      <c r="H645" s="16"/>
      <c r="I645" s="7"/>
      <c r="J645" s="7"/>
      <c r="K645" s="29"/>
      <c r="P645" s="7"/>
    </row>
    <row r="646">
      <c r="A646" s="13"/>
      <c r="B646" s="27"/>
      <c r="C646" s="14"/>
      <c r="D646" s="28"/>
      <c r="E646" s="7"/>
      <c r="G646" s="3"/>
      <c r="H646" s="16"/>
      <c r="I646" s="7"/>
      <c r="J646" s="7"/>
      <c r="K646" s="29"/>
      <c r="P646" s="7"/>
    </row>
    <row r="647">
      <c r="A647" s="13"/>
      <c r="B647" s="27"/>
      <c r="C647" s="14"/>
      <c r="D647" s="28"/>
      <c r="E647" s="7"/>
      <c r="G647" s="3"/>
      <c r="H647" s="16"/>
      <c r="I647" s="7"/>
      <c r="J647" s="7"/>
      <c r="K647" s="29"/>
      <c r="P647" s="7"/>
    </row>
    <row r="648">
      <c r="A648" s="13"/>
      <c r="B648" s="27"/>
      <c r="C648" s="14"/>
      <c r="D648" s="28"/>
      <c r="E648" s="7"/>
      <c r="G648" s="3"/>
      <c r="H648" s="16"/>
      <c r="I648" s="7"/>
      <c r="J648" s="7"/>
      <c r="K648" s="29"/>
      <c r="P648" s="7"/>
    </row>
    <row r="649">
      <c r="A649" s="13"/>
      <c r="B649" s="27"/>
      <c r="C649" s="14"/>
      <c r="D649" s="28"/>
      <c r="E649" s="7"/>
      <c r="G649" s="3"/>
      <c r="H649" s="16"/>
      <c r="I649" s="7"/>
      <c r="J649" s="7"/>
      <c r="K649" s="29"/>
      <c r="P649" s="7"/>
    </row>
    <row r="650">
      <c r="A650" s="13"/>
      <c r="B650" s="27"/>
      <c r="C650" s="14"/>
      <c r="D650" s="28"/>
      <c r="E650" s="7"/>
      <c r="G650" s="3"/>
      <c r="H650" s="16"/>
      <c r="I650" s="7"/>
      <c r="J650" s="7"/>
      <c r="K650" s="29"/>
      <c r="P650" s="7"/>
    </row>
    <row r="651">
      <c r="A651" s="13"/>
      <c r="B651" s="27"/>
      <c r="C651" s="14"/>
      <c r="D651" s="28"/>
      <c r="E651" s="7"/>
      <c r="G651" s="3"/>
      <c r="H651" s="16"/>
      <c r="I651" s="7"/>
      <c r="J651" s="7"/>
      <c r="K651" s="29"/>
      <c r="P651" s="7"/>
    </row>
    <row r="652">
      <c r="A652" s="13"/>
      <c r="B652" s="27"/>
      <c r="C652" s="14"/>
      <c r="D652" s="28"/>
      <c r="E652" s="7"/>
      <c r="G652" s="3"/>
      <c r="H652" s="16"/>
      <c r="I652" s="7"/>
      <c r="J652" s="7"/>
      <c r="K652" s="29"/>
      <c r="P652" s="7"/>
    </row>
    <row r="653">
      <c r="A653" s="13"/>
      <c r="B653" s="27"/>
      <c r="C653" s="14"/>
      <c r="D653" s="28"/>
      <c r="E653" s="7"/>
      <c r="G653" s="3"/>
      <c r="H653" s="16"/>
      <c r="I653" s="7"/>
      <c r="J653" s="7"/>
      <c r="K653" s="29"/>
      <c r="P653" s="7"/>
    </row>
    <row r="654">
      <c r="A654" s="13"/>
      <c r="B654" s="27"/>
      <c r="C654" s="14"/>
      <c r="D654" s="28"/>
      <c r="E654" s="7"/>
      <c r="G654" s="3"/>
      <c r="H654" s="16"/>
      <c r="I654" s="7"/>
      <c r="J654" s="7"/>
      <c r="K654" s="29"/>
      <c r="P654" s="7"/>
    </row>
    <row r="655">
      <c r="A655" s="13"/>
      <c r="B655" s="27"/>
      <c r="C655" s="14"/>
      <c r="D655" s="28"/>
      <c r="E655" s="7"/>
      <c r="G655" s="3"/>
      <c r="H655" s="16"/>
      <c r="I655" s="7"/>
      <c r="J655" s="7"/>
      <c r="K655" s="29"/>
      <c r="P655" s="7"/>
    </row>
    <row r="656">
      <c r="A656" s="13"/>
      <c r="B656" s="27"/>
      <c r="C656" s="14"/>
      <c r="D656" s="28"/>
      <c r="E656" s="7"/>
      <c r="G656" s="3"/>
      <c r="H656" s="16"/>
      <c r="I656" s="7"/>
      <c r="J656" s="7"/>
      <c r="K656" s="29"/>
      <c r="P656" s="7"/>
    </row>
    <row r="657">
      <c r="A657" s="13"/>
      <c r="B657" s="27"/>
      <c r="C657" s="14"/>
      <c r="D657" s="28"/>
      <c r="E657" s="7"/>
      <c r="G657" s="3"/>
      <c r="H657" s="16"/>
      <c r="I657" s="7"/>
      <c r="J657" s="7"/>
      <c r="K657" s="29"/>
      <c r="P657" s="7"/>
    </row>
    <row r="658">
      <c r="A658" s="13"/>
      <c r="B658" s="27"/>
      <c r="C658" s="14"/>
      <c r="D658" s="28"/>
      <c r="E658" s="7"/>
      <c r="G658" s="3"/>
      <c r="H658" s="16"/>
      <c r="I658" s="7"/>
      <c r="J658" s="7"/>
      <c r="K658" s="29"/>
      <c r="P658" s="7"/>
    </row>
    <row r="659">
      <c r="A659" s="13"/>
      <c r="B659" s="27"/>
      <c r="C659" s="14"/>
      <c r="D659" s="28"/>
      <c r="E659" s="7"/>
      <c r="G659" s="3"/>
      <c r="H659" s="16"/>
      <c r="I659" s="7"/>
      <c r="J659" s="7"/>
      <c r="K659" s="29"/>
      <c r="P659" s="7"/>
    </row>
    <row r="660">
      <c r="A660" s="13"/>
      <c r="B660" s="27"/>
      <c r="C660" s="14"/>
      <c r="D660" s="28"/>
      <c r="E660" s="7"/>
      <c r="G660" s="3"/>
      <c r="H660" s="16"/>
      <c r="I660" s="7"/>
      <c r="J660" s="7"/>
      <c r="K660" s="29"/>
      <c r="P660" s="7"/>
    </row>
    <row r="661">
      <c r="A661" s="13"/>
      <c r="B661" s="27"/>
      <c r="C661" s="14"/>
      <c r="D661" s="28"/>
      <c r="E661" s="7"/>
      <c r="G661" s="3"/>
      <c r="H661" s="16"/>
      <c r="I661" s="7"/>
      <c r="J661" s="7"/>
      <c r="K661" s="29"/>
      <c r="P661" s="7"/>
    </row>
    <row r="662">
      <c r="A662" s="13"/>
      <c r="B662" s="27"/>
      <c r="C662" s="14"/>
      <c r="D662" s="28"/>
      <c r="E662" s="7"/>
      <c r="G662" s="3"/>
      <c r="H662" s="16"/>
      <c r="I662" s="7"/>
      <c r="J662" s="7"/>
      <c r="K662" s="29"/>
      <c r="P662" s="7"/>
    </row>
    <row r="663">
      <c r="A663" s="13"/>
      <c r="B663" s="27"/>
      <c r="C663" s="14"/>
      <c r="D663" s="28"/>
      <c r="E663" s="7"/>
      <c r="G663" s="3"/>
      <c r="H663" s="16"/>
      <c r="I663" s="7"/>
      <c r="J663" s="7"/>
      <c r="K663" s="29"/>
      <c r="P663" s="7"/>
    </row>
    <row r="664">
      <c r="A664" s="13"/>
      <c r="B664" s="27"/>
      <c r="C664" s="14"/>
      <c r="D664" s="28"/>
      <c r="E664" s="7"/>
      <c r="G664" s="3"/>
      <c r="H664" s="16"/>
      <c r="I664" s="7"/>
      <c r="J664" s="7"/>
      <c r="K664" s="29"/>
      <c r="P664" s="7"/>
    </row>
    <row r="665">
      <c r="A665" s="13"/>
      <c r="B665" s="27"/>
      <c r="C665" s="14"/>
      <c r="D665" s="28"/>
      <c r="E665" s="7"/>
      <c r="G665" s="3"/>
      <c r="H665" s="16"/>
      <c r="I665" s="7"/>
      <c r="J665" s="7"/>
      <c r="K665" s="29"/>
      <c r="P665" s="7"/>
    </row>
    <row r="666">
      <c r="A666" s="13"/>
      <c r="B666" s="27"/>
      <c r="C666" s="14"/>
      <c r="D666" s="28"/>
      <c r="E666" s="7"/>
      <c r="G666" s="3"/>
      <c r="H666" s="16"/>
      <c r="I666" s="7"/>
      <c r="J666" s="7"/>
      <c r="K666" s="29"/>
      <c r="P666" s="7"/>
    </row>
    <row r="667">
      <c r="A667" s="13"/>
      <c r="B667" s="27"/>
      <c r="C667" s="14"/>
      <c r="D667" s="28"/>
      <c r="E667" s="7"/>
      <c r="G667" s="3"/>
      <c r="H667" s="16"/>
      <c r="I667" s="7"/>
      <c r="J667" s="7"/>
      <c r="K667" s="29"/>
      <c r="P667" s="7"/>
    </row>
    <row r="668">
      <c r="A668" s="13"/>
      <c r="B668" s="27"/>
      <c r="C668" s="14"/>
      <c r="D668" s="28"/>
      <c r="E668" s="7"/>
      <c r="G668" s="3"/>
      <c r="H668" s="16"/>
      <c r="I668" s="7"/>
      <c r="J668" s="7"/>
      <c r="K668" s="29"/>
      <c r="P668" s="7"/>
    </row>
    <row r="669">
      <c r="A669" s="13"/>
      <c r="B669" s="27"/>
      <c r="C669" s="14"/>
      <c r="D669" s="28"/>
      <c r="E669" s="7"/>
      <c r="G669" s="3"/>
      <c r="H669" s="16"/>
      <c r="I669" s="7"/>
      <c r="J669" s="7"/>
      <c r="K669" s="29"/>
      <c r="P669" s="7"/>
    </row>
    <row r="670">
      <c r="A670" s="13"/>
      <c r="B670" s="27"/>
      <c r="C670" s="14"/>
      <c r="D670" s="28"/>
      <c r="E670" s="7"/>
      <c r="G670" s="3"/>
      <c r="H670" s="16"/>
      <c r="I670" s="7"/>
      <c r="J670" s="7"/>
      <c r="K670" s="29"/>
      <c r="P670" s="7"/>
    </row>
    <row r="671">
      <c r="A671" s="13"/>
      <c r="B671" s="27"/>
      <c r="C671" s="14"/>
      <c r="D671" s="28"/>
      <c r="E671" s="7"/>
      <c r="G671" s="3"/>
      <c r="H671" s="16"/>
      <c r="I671" s="7"/>
      <c r="J671" s="7"/>
      <c r="K671" s="29"/>
      <c r="P671" s="7"/>
    </row>
    <row r="672">
      <c r="A672" s="13"/>
      <c r="B672" s="27"/>
      <c r="C672" s="14"/>
      <c r="D672" s="28"/>
      <c r="E672" s="7"/>
      <c r="G672" s="3"/>
      <c r="H672" s="16"/>
      <c r="I672" s="7"/>
      <c r="J672" s="7"/>
      <c r="K672" s="29"/>
      <c r="P672" s="7"/>
    </row>
    <row r="673">
      <c r="A673" s="13"/>
      <c r="B673" s="27"/>
      <c r="C673" s="14"/>
      <c r="D673" s="28"/>
      <c r="E673" s="7"/>
      <c r="G673" s="3"/>
      <c r="H673" s="16"/>
      <c r="I673" s="7"/>
      <c r="J673" s="7"/>
      <c r="K673" s="29"/>
      <c r="P673" s="7"/>
    </row>
    <row r="674">
      <c r="A674" s="13"/>
      <c r="B674" s="27"/>
      <c r="C674" s="14"/>
      <c r="D674" s="28"/>
      <c r="E674" s="7"/>
      <c r="G674" s="3"/>
      <c r="H674" s="16"/>
      <c r="I674" s="7"/>
      <c r="J674" s="7"/>
      <c r="K674" s="29"/>
      <c r="P674" s="7"/>
    </row>
    <row r="675">
      <c r="A675" s="13"/>
      <c r="B675" s="27"/>
      <c r="C675" s="14"/>
      <c r="D675" s="28"/>
      <c r="E675" s="7"/>
      <c r="G675" s="3"/>
      <c r="H675" s="16"/>
      <c r="I675" s="7"/>
      <c r="J675" s="7"/>
      <c r="K675" s="29"/>
      <c r="P675" s="7"/>
    </row>
    <row r="676">
      <c r="A676" s="13"/>
      <c r="B676" s="27"/>
      <c r="C676" s="14"/>
      <c r="D676" s="28"/>
      <c r="E676" s="7"/>
      <c r="G676" s="3"/>
      <c r="H676" s="16"/>
      <c r="I676" s="7"/>
      <c r="J676" s="7"/>
      <c r="K676" s="29"/>
      <c r="P676" s="7"/>
    </row>
    <row r="677">
      <c r="A677" s="13"/>
      <c r="B677" s="27"/>
      <c r="C677" s="14"/>
      <c r="D677" s="28"/>
      <c r="E677" s="7"/>
      <c r="G677" s="3"/>
      <c r="H677" s="16"/>
      <c r="I677" s="7"/>
      <c r="J677" s="7"/>
      <c r="K677" s="29"/>
      <c r="P677" s="7"/>
    </row>
    <row r="678">
      <c r="A678" s="13"/>
      <c r="B678" s="27"/>
      <c r="C678" s="14"/>
      <c r="D678" s="28"/>
      <c r="E678" s="7"/>
      <c r="G678" s="3"/>
      <c r="H678" s="16"/>
      <c r="I678" s="7"/>
      <c r="J678" s="7"/>
      <c r="K678" s="29"/>
      <c r="P678" s="7"/>
    </row>
    <row r="679">
      <c r="A679" s="13"/>
      <c r="B679" s="27"/>
      <c r="C679" s="14"/>
      <c r="D679" s="28"/>
      <c r="E679" s="7"/>
      <c r="G679" s="3"/>
      <c r="H679" s="16"/>
      <c r="I679" s="7"/>
      <c r="J679" s="7"/>
      <c r="K679" s="29"/>
      <c r="P679" s="7"/>
    </row>
    <row r="680">
      <c r="A680" s="13"/>
      <c r="B680" s="27"/>
      <c r="C680" s="14"/>
      <c r="D680" s="28"/>
      <c r="E680" s="7"/>
      <c r="G680" s="3"/>
      <c r="H680" s="16"/>
      <c r="I680" s="7"/>
      <c r="J680" s="7"/>
      <c r="K680" s="29"/>
      <c r="P680" s="7"/>
    </row>
    <row r="681">
      <c r="A681" s="13"/>
      <c r="B681" s="27"/>
      <c r="C681" s="14"/>
      <c r="D681" s="28"/>
      <c r="E681" s="7"/>
      <c r="G681" s="3"/>
      <c r="H681" s="16"/>
      <c r="I681" s="7"/>
      <c r="J681" s="7"/>
      <c r="K681" s="29"/>
      <c r="P681" s="7"/>
    </row>
    <row r="682">
      <c r="A682" s="13"/>
      <c r="B682" s="27"/>
      <c r="C682" s="14"/>
      <c r="D682" s="28"/>
      <c r="E682" s="7"/>
      <c r="G682" s="3"/>
      <c r="H682" s="16"/>
      <c r="I682" s="7"/>
      <c r="J682" s="7"/>
      <c r="K682" s="29"/>
      <c r="P682" s="7"/>
    </row>
    <row r="683">
      <c r="A683" s="13"/>
      <c r="B683" s="27"/>
      <c r="C683" s="14"/>
      <c r="D683" s="28"/>
      <c r="E683" s="7"/>
      <c r="G683" s="3"/>
      <c r="H683" s="16"/>
      <c r="I683" s="7"/>
      <c r="J683" s="7"/>
      <c r="K683" s="29"/>
      <c r="P683" s="7"/>
    </row>
    <row r="684">
      <c r="A684" s="13"/>
      <c r="B684" s="27"/>
      <c r="C684" s="14"/>
      <c r="D684" s="28"/>
      <c r="E684" s="7"/>
      <c r="G684" s="3"/>
      <c r="H684" s="16"/>
      <c r="I684" s="7"/>
      <c r="J684" s="7"/>
      <c r="K684" s="29"/>
      <c r="P684" s="7"/>
    </row>
    <row r="685">
      <c r="A685" s="13"/>
      <c r="B685" s="27"/>
      <c r="C685" s="14"/>
      <c r="D685" s="28"/>
      <c r="E685" s="7"/>
      <c r="G685" s="3"/>
      <c r="H685" s="16"/>
      <c r="I685" s="7"/>
      <c r="J685" s="7"/>
      <c r="K685" s="29"/>
      <c r="P685" s="7"/>
    </row>
    <row r="686">
      <c r="A686" s="13"/>
      <c r="B686" s="27"/>
      <c r="C686" s="14"/>
      <c r="D686" s="28"/>
      <c r="E686" s="7"/>
      <c r="G686" s="3"/>
      <c r="H686" s="16"/>
      <c r="I686" s="7"/>
      <c r="J686" s="7"/>
      <c r="K686" s="29"/>
      <c r="P686" s="7"/>
    </row>
    <row r="687">
      <c r="A687" s="13"/>
      <c r="B687" s="27"/>
      <c r="C687" s="14"/>
      <c r="D687" s="28"/>
      <c r="E687" s="7"/>
      <c r="G687" s="3"/>
      <c r="H687" s="16"/>
      <c r="I687" s="7"/>
      <c r="J687" s="7"/>
      <c r="K687" s="29"/>
      <c r="P687" s="7"/>
    </row>
    <row r="688">
      <c r="A688" s="13"/>
      <c r="B688" s="27"/>
      <c r="C688" s="14"/>
      <c r="D688" s="28"/>
      <c r="E688" s="7"/>
      <c r="G688" s="3"/>
      <c r="H688" s="16"/>
      <c r="I688" s="7"/>
      <c r="J688" s="7"/>
      <c r="K688" s="29"/>
      <c r="P688" s="7"/>
    </row>
    <row r="689">
      <c r="A689" s="13"/>
      <c r="B689" s="27"/>
      <c r="C689" s="14"/>
      <c r="D689" s="28"/>
      <c r="E689" s="7"/>
      <c r="G689" s="3"/>
      <c r="H689" s="16"/>
      <c r="I689" s="7"/>
      <c r="J689" s="7"/>
      <c r="K689" s="29"/>
      <c r="P689" s="7"/>
    </row>
    <row r="690">
      <c r="A690" s="13"/>
      <c r="B690" s="27"/>
      <c r="C690" s="14"/>
      <c r="D690" s="28"/>
      <c r="E690" s="7"/>
      <c r="G690" s="3"/>
      <c r="H690" s="16"/>
      <c r="I690" s="7"/>
      <c r="J690" s="7"/>
      <c r="K690" s="29"/>
      <c r="P690" s="7"/>
    </row>
    <row r="691">
      <c r="A691" s="13"/>
      <c r="B691" s="27"/>
      <c r="C691" s="14"/>
      <c r="D691" s="28"/>
      <c r="E691" s="7"/>
      <c r="G691" s="3"/>
      <c r="H691" s="16"/>
      <c r="I691" s="7"/>
      <c r="J691" s="7"/>
      <c r="K691" s="29"/>
      <c r="P691" s="7"/>
    </row>
    <row r="692">
      <c r="A692" s="13"/>
      <c r="B692" s="27"/>
      <c r="C692" s="14"/>
      <c r="D692" s="28"/>
      <c r="E692" s="7"/>
      <c r="G692" s="3"/>
      <c r="H692" s="16"/>
      <c r="I692" s="7"/>
      <c r="J692" s="7"/>
      <c r="K692" s="29"/>
      <c r="P692" s="7"/>
    </row>
    <row r="693">
      <c r="A693" s="13"/>
      <c r="B693" s="27"/>
      <c r="C693" s="14"/>
      <c r="D693" s="28"/>
      <c r="E693" s="7"/>
      <c r="G693" s="3"/>
      <c r="H693" s="16"/>
      <c r="I693" s="7"/>
      <c r="J693" s="7"/>
      <c r="K693" s="29"/>
      <c r="P693" s="7"/>
    </row>
    <row r="694">
      <c r="A694" s="13"/>
      <c r="B694" s="27"/>
      <c r="C694" s="14"/>
      <c r="D694" s="28"/>
      <c r="E694" s="7"/>
      <c r="G694" s="3"/>
      <c r="H694" s="16"/>
      <c r="I694" s="7"/>
      <c r="J694" s="7"/>
      <c r="K694" s="29"/>
      <c r="P694" s="7"/>
    </row>
    <row r="695">
      <c r="A695" s="13"/>
      <c r="B695" s="27"/>
      <c r="C695" s="14"/>
      <c r="D695" s="28"/>
      <c r="E695" s="7"/>
      <c r="G695" s="3"/>
      <c r="H695" s="16"/>
      <c r="I695" s="7"/>
      <c r="J695" s="7"/>
      <c r="K695" s="29"/>
      <c r="P695" s="7"/>
    </row>
    <row r="696">
      <c r="A696" s="13"/>
      <c r="B696" s="27"/>
      <c r="C696" s="14"/>
      <c r="D696" s="28"/>
      <c r="E696" s="7"/>
      <c r="G696" s="3"/>
      <c r="H696" s="16"/>
      <c r="I696" s="7"/>
      <c r="J696" s="7"/>
      <c r="K696" s="29"/>
      <c r="P696" s="7"/>
    </row>
    <row r="697">
      <c r="A697" s="13"/>
      <c r="B697" s="27"/>
      <c r="C697" s="14"/>
      <c r="D697" s="28"/>
      <c r="E697" s="7"/>
      <c r="G697" s="3"/>
      <c r="H697" s="16"/>
      <c r="I697" s="7"/>
      <c r="J697" s="7"/>
      <c r="K697" s="29"/>
      <c r="P697" s="7"/>
    </row>
    <row r="698">
      <c r="A698" s="13"/>
      <c r="B698" s="27"/>
      <c r="C698" s="14"/>
      <c r="D698" s="28"/>
      <c r="E698" s="7"/>
      <c r="G698" s="3"/>
      <c r="H698" s="16"/>
      <c r="I698" s="7"/>
      <c r="J698" s="7"/>
      <c r="K698" s="29"/>
      <c r="P698" s="7"/>
    </row>
    <row r="699">
      <c r="A699" s="13"/>
      <c r="B699" s="27"/>
      <c r="C699" s="14"/>
      <c r="D699" s="28"/>
      <c r="E699" s="7"/>
      <c r="G699" s="3"/>
      <c r="H699" s="16"/>
      <c r="I699" s="7"/>
      <c r="J699" s="7"/>
      <c r="K699" s="29"/>
      <c r="P699" s="7"/>
    </row>
    <row r="700">
      <c r="A700" s="13"/>
      <c r="B700" s="27"/>
      <c r="C700" s="14"/>
      <c r="D700" s="28"/>
      <c r="E700" s="7"/>
      <c r="G700" s="3"/>
      <c r="H700" s="16"/>
      <c r="I700" s="7"/>
      <c r="J700" s="7"/>
      <c r="K700" s="29"/>
      <c r="P700" s="7"/>
    </row>
    <row r="701">
      <c r="A701" s="13"/>
      <c r="B701" s="27"/>
      <c r="C701" s="14"/>
      <c r="D701" s="28"/>
      <c r="E701" s="7"/>
      <c r="G701" s="3"/>
      <c r="H701" s="16"/>
      <c r="I701" s="7"/>
      <c r="J701" s="7"/>
      <c r="K701" s="29"/>
      <c r="P701" s="7"/>
    </row>
    <row r="702">
      <c r="A702" s="13"/>
      <c r="B702" s="27"/>
      <c r="C702" s="14"/>
      <c r="D702" s="28"/>
      <c r="E702" s="7"/>
      <c r="G702" s="3"/>
      <c r="H702" s="16"/>
      <c r="I702" s="7"/>
      <c r="J702" s="7"/>
      <c r="K702" s="29"/>
      <c r="P702" s="7"/>
    </row>
    <row r="703">
      <c r="A703" s="13"/>
      <c r="B703" s="27"/>
      <c r="C703" s="14"/>
      <c r="D703" s="28"/>
      <c r="E703" s="7"/>
      <c r="G703" s="3"/>
      <c r="H703" s="16"/>
      <c r="I703" s="7"/>
      <c r="J703" s="7"/>
      <c r="K703" s="29"/>
      <c r="P703" s="7"/>
    </row>
    <row r="704">
      <c r="A704" s="13"/>
      <c r="B704" s="27"/>
      <c r="C704" s="14"/>
      <c r="D704" s="28"/>
      <c r="E704" s="7"/>
      <c r="G704" s="3"/>
      <c r="H704" s="16"/>
      <c r="I704" s="7"/>
      <c r="J704" s="7"/>
      <c r="K704" s="29"/>
      <c r="P704" s="7"/>
    </row>
    <row r="705">
      <c r="A705" s="13"/>
      <c r="B705" s="27"/>
      <c r="C705" s="14"/>
      <c r="D705" s="28"/>
      <c r="E705" s="7"/>
      <c r="G705" s="3"/>
      <c r="H705" s="16"/>
      <c r="I705" s="7"/>
      <c r="J705" s="7"/>
      <c r="K705" s="29"/>
      <c r="P705" s="7"/>
    </row>
    <row r="706">
      <c r="A706" s="13"/>
      <c r="B706" s="27"/>
      <c r="C706" s="14"/>
      <c r="D706" s="28"/>
      <c r="E706" s="7"/>
      <c r="G706" s="3"/>
      <c r="H706" s="16"/>
      <c r="I706" s="7"/>
      <c r="J706" s="7"/>
      <c r="K706" s="29"/>
      <c r="P706" s="7"/>
    </row>
    <row r="707">
      <c r="A707" s="13"/>
      <c r="B707" s="27"/>
      <c r="C707" s="14"/>
      <c r="D707" s="28"/>
      <c r="E707" s="7"/>
      <c r="G707" s="3"/>
      <c r="H707" s="16"/>
      <c r="I707" s="7"/>
      <c r="J707" s="7"/>
      <c r="K707" s="29"/>
      <c r="P707" s="7"/>
    </row>
    <row r="708">
      <c r="A708" s="13"/>
      <c r="B708" s="27"/>
      <c r="C708" s="14"/>
      <c r="D708" s="28"/>
      <c r="E708" s="7"/>
      <c r="G708" s="3"/>
      <c r="H708" s="16"/>
      <c r="I708" s="7"/>
      <c r="J708" s="7"/>
      <c r="K708" s="29"/>
      <c r="P708" s="7"/>
    </row>
    <row r="709">
      <c r="A709" s="13"/>
      <c r="B709" s="27"/>
      <c r="C709" s="14"/>
      <c r="D709" s="28"/>
      <c r="E709" s="7"/>
      <c r="G709" s="3"/>
      <c r="H709" s="16"/>
      <c r="I709" s="7"/>
      <c r="J709" s="7"/>
      <c r="K709" s="29"/>
      <c r="P709" s="7"/>
    </row>
    <row r="710">
      <c r="A710" s="13"/>
      <c r="B710" s="27"/>
      <c r="C710" s="14"/>
      <c r="D710" s="28"/>
      <c r="E710" s="7"/>
      <c r="G710" s="3"/>
      <c r="H710" s="16"/>
      <c r="I710" s="7"/>
      <c r="J710" s="7"/>
      <c r="K710" s="29"/>
      <c r="P710" s="7"/>
    </row>
    <row r="711">
      <c r="A711" s="13"/>
      <c r="B711" s="27"/>
      <c r="C711" s="14"/>
      <c r="D711" s="28"/>
      <c r="E711" s="7"/>
      <c r="G711" s="3"/>
      <c r="H711" s="16"/>
      <c r="I711" s="7"/>
      <c r="J711" s="7"/>
      <c r="K711" s="29"/>
      <c r="P711" s="7"/>
    </row>
    <row r="712">
      <c r="A712" s="13"/>
      <c r="B712" s="27"/>
      <c r="C712" s="14"/>
      <c r="D712" s="28"/>
      <c r="E712" s="7"/>
      <c r="G712" s="3"/>
      <c r="H712" s="16"/>
      <c r="I712" s="7"/>
      <c r="J712" s="7"/>
      <c r="K712" s="29"/>
      <c r="P712" s="7"/>
    </row>
    <row r="713">
      <c r="A713" s="13"/>
      <c r="B713" s="27"/>
      <c r="C713" s="14"/>
      <c r="D713" s="28"/>
      <c r="E713" s="7"/>
      <c r="G713" s="3"/>
      <c r="H713" s="16"/>
      <c r="I713" s="7"/>
      <c r="J713" s="7"/>
      <c r="K713" s="29"/>
      <c r="P713" s="7"/>
    </row>
    <row r="714">
      <c r="A714" s="13"/>
      <c r="B714" s="27"/>
      <c r="C714" s="14"/>
      <c r="D714" s="28"/>
      <c r="E714" s="7"/>
      <c r="G714" s="3"/>
      <c r="H714" s="16"/>
      <c r="I714" s="7"/>
      <c r="J714" s="7"/>
      <c r="K714" s="29"/>
      <c r="P714" s="7"/>
    </row>
    <row r="715">
      <c r="A715" s="13"/>
      <c r="B715" s="27"/>
      <c r="C715" s="14"/>
      <c r="D715" s="28"/>
      <c r="E715" s="7"/>
      <c r="G715" s="3"/>
      <c r="H715" s="16"/>
      <c r="I715" s="7"/>
      <c r="J715" s="7"/>
      <c r="K715" s="29"/>
      <c r="P715" s="7"/>
    </row>
    <row r="716">
      <c r="A716" s="13"/>
      <c r="B716" s="27"/>
      <c r="C716" s="14"/>
      <c r="D716" s="28"/>
      <c r="E716" s="7"/>
      <c r="G716" s="3"/>
      <c r="H716" s="16"/>
      <c r="I716" s="7"/>
      <c r="J716" s="7"/>
      <c r="K716" s="29"/>
      <c r="P716" s="7"/>
    </row>
    <row r="717">
      <c r="A717" s="13"/>
      <c r="B717" s="27"/>
      <c r="C717" s="14"/>
      <c r="D717" s="28"/>
      <c r="E717" s="7"/>
      <c r="G717" s="3"/>
      <c r="H717" s="16"/>
      <c r="I717" s="7"/>
      <c r="J717" s="7"/>
      <c r="K717" s="29"/>
      <c r="P717" s="7"/>
    </row>
    <row r="718">
      <c r="A718" s="13"/>
      <c r="B718" s="27"/>
      <c r="C718" s="14"/>
      <c r="D718" s="28"/>
      <c r="E718" s="7"/>
      <c r="G718" s="3"/>
      <c r="H718" s="16"/>
      <c r="I718" s="7"/>
      <c r="J718" s="7"/>
      <c r="K718" s="29"/>
      <c r="P718" s="7"/>
    </row>
    <row r="719">
      <c r="A719" s="13"/>
      <c r="B719" s="27"/>
      <c r="C719" s="14"/>
      <c r="D719" s="28"/>
      <c r="E719" s="7"/>
      <c r="G719" s="3"/>
      <c r="H719" s="16"/>
      <c r="I719" s="7"/>
      <c r="J719" s="7"/>
      <c r="K719" s="29"/>
      <c r="P719" s="7"/>
    </row>
    <row r="720">
      <c r="A720" s="13"/>
      <c r="B720" s="27"/>
      <c r="C720" s="14"/>
      <c r="D720" s="28"/>
      <c r="E720" s="7"/>
      <c r="G720" s="3"/>
      <c r="H720" s="16"/>
      <c r="I720" s="7"/>
      <c r="J720" s="7"/>
      <c r="K720" s="29"/>
      <c r="P720" s="7"/>
    </row>
    <row r="721">
      <c r="A721" s="13"/>
      <c r="B721" s="27"/>
      <c r="C721" s="14"/>
      <c r="D721" s="28"/>
      <c r="E721" s="7"/>
      <c r="G721" s="3"/>
      <c r="H721" s="16"/>
      <c r="I721" s="7"/>
      <c r="J721" s="7"/>
      <c r="K721" s="29"/>
      <c r="P721" s="7"/>
    </row>
    <row r="722">
      <c r="A722" s="13"/>
      <c r="B722" s="27"/>
      <c r="C722" s="14"/>
      <c r="D722" s="28"/>
      <c r="E722" s="7"/>
      <c r="G722" s="3"/>
      <c r="H722" s="16"/>
      <c r="I722" s="7"/>
      <c r="J722" s="7"/>
      <c r="K722" s="29"/>
      <c r="P722" s="7"/>
    </row>
    <row r="723">
      <c r="A723" s="13"/>
      <c r="B723" s="27"/>
      <c r="C723" s="14"/>
      <c r="D723" s="28"/>
      <c r="E723" s="7"/>
      <c r="G723" s="3"/>
      <c r="H723" s="16"/>
      <c r="I723" s="7"/>
      <c r="J723" s="7"/>
      <c r="K723" s="29"/>
      <c r="P723" s="7"/>
    </row>
    <row r="724">
      <c r="A724" s="13"/>
      <c r="B724" s="27"/>
      <c r="C724" s="14"/>
      <c r="D724" s="28"/>
      <c r="E724" s="7"/>
      <c r="G724" s="3"/>
      <c r="H724" s="16"/>
      <c r="I724" s="7"/>
      <c r="J724" s="7"/>
      <c r="K724" s="29"/>
      <c r="P724" s="7"/>
    </row>
    <row r="725">
      <c r="A725" s="13"/>
      <c r="B725" s="27"/>
      <c r="C725" s="14"/>
      <c r="D725" s="28"/>
      <c r="E725" s="7"/>
      <c r="G725" s="3"/>
      <c r="H725" s="16"/>
      <c r="I725" s="7"/>
      <c r="J725" s="7"/>
      <c r="K725" s="29"/>
      <c r="P725" s="7"/>
    </row>
    <row r="726">
      <c r="A726" s="13"/>
      <c r="B726" s="27"/>
      <c r="C726" s="14"/>
      <c r="D726" s="28"/>
      <c r="E726" s="7"/>
      <c r="G726" s="3"/>
      <c r="H726" s="16"/>
      <c r="I726" s="7"/>
      <c r="J726" s="7"/>
      <c r="K726" s="29"/>
      <c r="P726" s="7"/>
    </row>
    <row r="727">
      <c r="A727" s="13"/>
      <c r="B727" s="27"/>
      <c r="C727" s="14"/>
      <c r="D727" s="28"/>
      <c r="E727" s="7"/>
      <c r="G727" s="3"/>
      <c r="H727" s="16"/>
      <c r="I727" s="7"/>
      <c r="J727" s="7"/>
      <c r="K727" s="29"/>
      <c r="P727" s="7"/>
    </row>
    <row r="728">
      <c r="A728" s="13"/>
      <c r="B728" s="27"/>
      <c r="C728" s="14"/>
      <c r="D728" s="28"/>
      <c r="E728" s="7"/>
      <c r="G728" s="3"/>
      <c r="H728" s="16"/>
      <c r="I728" s="7"/>
      <c r="J728" s="7"/>
      <c r="K728" s="29"/>
      <c r="P728" s="7"/>
    </row>
    <row r="729">
      <c r="A729" s="13"/>
      <c r="B729" s="27"/>
      <c r="C729" s="14"/>
      <c r="D729" s="28"/>
      <c r="E729" s="7"/>
      <c r="G729" s="3"/>
      <c r="H729" s="16"/>
      <c r="I729" s="7"/>
      <c r="J729" s="7"/>
      <c r="K729" s="29"/>
      <c r="P729" s="7"/>
    </row>
    <row r="730">
      <c r="A730" s="13"/>
      <c r="B730" s="27"/>
      <c r="C730" s="14"/>
      <c r="D730" s="28"/>
      <c r="E730" s="7"/>
      <c r="G730" s="3"/>
      <c r="H730" s="16"/>
      <c r="I730" s="7"/>
      <c r="J730" s="7"/>
      <c r="K730" s="29"/>
      <c r="P730" s="7"/>
    </row>
    <row r="731">
      <c r="A731" s="13"/>
      <c r="B731" s="27"/>
      <c r="C731" s="14"/>
      <c r="D731" s="28"/>
      <c r="E731" s="7"/>
      <c r="G731" s="3"/>
      <c r="H731" s="16"/>
      <c r="I731" s="7"/>
      <c r="J731" s="7"/>
      <c r="K731" s="29"/>
      <c r="P731" s="7"/>
    </row>
    <row r="732">
      <c r="A732" s="13"/>
      <c r="B732" s="27"/>
      <c r="C732" s="14"/>
      <c r="D732" s="28"/>
      <c r="E732" s="7"/>
      <c r="G732" s="3"/>
      <c r="H732" s="16"/>
      <c r="I732" s="7"/>
      <c r="J732" s="7"/>
      <c r="K732" s="29"/>
      <c r="P732" s="7"/>
    </row>
    <row r="733">
      <c r="A733" s="13"/>
      <c r="B733" s="27"/>
      <c r="C733" s="14"/>
      <c r="D733" s="28"/>
      <c r="E733" s="7"/>
      <c r="G733" s="3"/>
      <c r="H733" s="16"/>
      <c r="I733" s="7"/>
      <c r="J733" s="7"/>
      <c r="K733" s="29"/>
      <c r="P733" s="7"/>
    </row>
    <row r="734">
      <c r="A734" s="13"/>
      <c r="B734" s="27"/>
      <c r="C734" s="14"/>
      <c r="D734" s="28"/>
      <c r="E734" s="7"/>
      <c r="G734" s="3"/>
      <c r="H734" s="16"/>
      <c r="I734" s="7"/>
      <c r="J734" s="7"/>
      <c r="K734" s="29"/>
      <c r="P734" s="7"/>
    </row>
    <row r="735">
      <c r="A735" s="13"/>
      <c r="B735" s="27"/>
      <c r="C735" s="14"/>
      <c r="D735" s="28"/>
      <c r="E735" s="7"/>
      <c r="G735" s="3"/>
      <c r="H735" s="16"/>
      <c r="I735" s="7"/>
      <c r="J735" s="7"/>
      <c r="K735" s="29"/>
      <c r="P735" s="7"/>
    </row>
    <row r="736">
      <c r="A736" s="13"/>
      <c r="B736" s="27"/>
      <c r="C736" s="14"/>
      <c r="D736" s="28"/>
      <c r="E736" s="7"/>
      <c r="G736" s="3"/>
      <c r="H736" s="16"/>
      <c r="I736" s="7"/>
      <c r="J736" s="7"/>
      <c r="K736" s="29"/>
      <c r="P736" s="7"/>
    </row>
    <row r="737">
      <c r="A737" s="13"/>
      <c r="B737" s="27"/>
      <c r="C737" s="14"/>
      <c r="D737" s="28"/>
      <c r="E737" s="7"/>
      <c r="G737" s="3"/>
      <c r="H737" s="16"/>
      <c r="I737" s="7"/>
      <c r="J737" s="7"/>
      <c r="K737" s="29"/>
      <c r="P737" s="7"/>
    </row>
    <row r="738">
      <c r="A738" s="13"/>
      <c r="B738" s="27"/>
      <c r="C738" s="14"/>
      <c r="D738" s="28"/>
      <c r="E738" s="7"/>
      <c r="G738" s="3"/>
      <c r="H738" s="16"/>
      <c r="I738" s="7"/>
      <c r="J738" s="7"/>
      <c r="K738" s="29"/>
      <c r="P738" s="7"/>
    </row>
    <row r="739">
      <c r="A739" s="13"/>
      <c r="B739" s="27"/>
      <c r="C739" s="14"/>
      <c r="D739" s="28"/>
      <c r="E739" s="7"/>
      <c r="G739" s="3"/>
      <c r="H739" s="16"/>
      <c r="I739" s="7"/>
      <c r="J739" s="7"/>
      <c r="K739" s="29"/>
      <c r="P739" s="7"/>
    </row>
    <row r="740">
      <c r="A740" s="13"/>
      <c r="B740" s="27"/>
      <c r="C740" s="14"/>
      <c r="D740" s="28"/>
      <c r="E740" s="7"/>
      <c r="G740" s="3"/>
      <c r="H740" s="16"/>
      <c r="I740" s="7"/>
      <c r="J740" s="7"/>
      <c r="K740" s="29"/>
      <c r="P740" s="7"/>
    </row>
    <row r="741">
      <c r="A741" s="13"/>
      <c r="B741" s="27"/>
      <c r="C741" s="14"/>
      <c r="D741" s="28"/>
      <c r="E741" s="7"/>
      <c r="G741" s="3"/>
      <c r="H741" s="16"/>
      <c r="I741" s="7"/>
      <c r="J741" s="7"/>
      <c r="K741" s="29"/>
      <c r="P741" s="7"/>
    </row>
    <row r="742">
      <c r="A742" s="13"/>
      <c r="B742" s="27"/>
      <c r="C742" s="14"/>
      <c r="D742" s="28"/>
      <c r="E742" s="7"/>
      <c r="G742" s="3"/>
      <c r="H742" s="16"/>
      <c r="I742" s="7"/>
      <c r="J742" s="7"/>
      <c r="K742" s="29"/>
      <c r="P742" s="7"/>
    </row>
    <row r="743">
      <c r="A743" s="13"/>
      <c r="B743" s="27"/>
      <c r="C743" s="14"/>
      <c r="D743" s="28"/>
      <c r="E743" s="7"/>
      <c r="G743" s="3"/>
      <c r="H743" s="16"/>
      <c r="I743" s="7"/>
      <c r="J743" s="7"/>
      <c r="K743" s="29"/>
      <c r="P743" s="7"/>
    </row>
    <row r="744">
      <c r="A744" s="13"/>
      <c r="B744" s="27"/>
      <c r="C744" s="14"/>
      <c r="D744" s="28"/>
      <c r="E744" s="7"/>
      <c r="G744" s="3"/>
      <c r="H744" s="16"/>
      <c r="I744" s="7"/>
      <c r="J744" s="7"/>
      <c r="K744" s="29"/>
      <c r="P744" s="7"/>
    </row>
    <row r="745">
      <c r="A745" s="13"/>
      <c r="B745" s="27"/>
      <c r="C745" s="14"/>
      <c r="D745" s="28"/>
      <c r="E745" s="7"/>
      <c r="G745" s="3"/>
      <c r="H745" s="16"/>
      <c r="I745" s="7"/>
      <c r="J745" s="7"/>
      <c r="K745" s="29"/>
      <c r="P745" s="7"/>
    </row>
    <row r="746">
      <c r="A746" s="13"/>
      <c r="B746" s="27"/>
      <c r="C746" s="14"/>
      <c r="D746" s="28"/>
      <c r="E746" s="7"/>
      <c r="G746" s="3"/>
      <c r="H746" s="16"/>
      <c r="I746" s="7"/>
      <c r="J746" s="7"/>
      <c r="K746" s="29"/>
      <c r="P746" s="7"/>
    </row>
    <row r="747">
      <c r="A747" s="13"/>
      <c r="B747" s="27"/>
      <c r="C747" s="14"/>
      <c r="D747" s="28"/>
      <c r="E747" s="7"/>
      <c r="G747" s="3"/>
      <c r="H747" s="16"/>
      <c r="I747" s="7"/>
      <c r="J747" s="7"/>
      <c r="K747" s="29"/>
      <c r="P747" s="7"/>
    </row>
    <row r="748">
      <c r="A748" s="13"/>
      <c r="B748" s="27"/>
      <c r="C748" s="14"/>
      <c r="D748" s="28"/>
      <c r="E748" s="7"/>
      <c r="G748" s="3"/>
      <c r="H748" s="16"/>
      <c r="I748" s="7"/>
      <c r="J748" s="7"/>
      <c r="K748" s="29"/>
      <c r="P748" s="7"/>
    </row>
    <row r="749">
      <c r="A749" s="13"/>
      <c r="B749" s="27"/>
      <c r="C749" s="14"/>
      <c r="D749" s="28"/>
      <c r="E749" s="7"/>
      <c r="G749" s="3"/>
      <c r="H749" s="16"/>
      <c r="I749" s="7"/>
      <c r="J749" s="7"/>
      <c r="K749" s="29"/>
      <c r="P749" s="7"/>
    </row>
    <row r="750">
      <c r="A750" s="13"/>
      <c r="B750" s="27"/>
      <c r="C750" s="14"/>
      <c r="D750" s="28"/>
      <c r="E750" s="7"/>
      <c r="G750" s="3"/>
      <c r="H750" s="16"/>
      <c r="I750" s="7"/>
      <c r="J750" s="7"/>
      <c r="K750" s="29"/>
      <c r="P750" s="7"/>
    </row>
    <row r="751">
      <c r="A751" s="13"/>
      <c r="B751" s="27"/>
      <c r="C751" s="14"/>
      <c r="D751" s="28"/>
      <c r="E751" s="7"/>
      <c r="G751" s="3"/>
      <c r="H751" s="16"/>
      <c r="I751" s="7"/>
      <c r="J751" s="7"/>
      <c r="K751" s="29"/>
      <c r="P751" s="7"/>
    </row>
    <row r="752">
      <c r="A752" s="13"/>
      <c r="B752" s="27"/>
      <c r="C752" s="14"/>
      <c r="D752" s="28"/>
      <c r="E752" s="7"/>
      <c r="G752" s="3"/>
      <c r="H752" s="16"/>
      <c r="I752" s="7"/>
      <c r="J752" s="7"/>
      <c r="K752" s="29"/>
      <c r="P752" s="7"/>
    </row>
    <row r="753">
      <c r="A753" s="13"/>
      <c r="B753" s="27"/>
      <c r="C753" s="14"/>
      <c r="D753" s="28"/>
      <c r="E753" s="7"/>
      <c r="G753" s="3"/>
      <c r="H753" s="16"/>
      <c r="I753" s="7"/>
      <c r="J753" s="7"/>
      <c r="K753" s="29"/>
      <c r="P753" s="7"/>
    </row>
    <row r="754">
      <c r="A754" s="13"/>
      <c r="B754" s="27"/>
      <c r="C754" s="14"/>
      <c r="D754" s="28"/>
      <c r="E754" s="7"/>
      <c r="G754" s="3"/>
      <c r="H754" s="16"/>
      <c r="I754" s="7"/>
      <c r="J754" s="7"/>
      <c r="K754" s="29"/>
      <c r="P754" s="7"/>
    </row>
    <row r="755">
      <c r="A755" s="13"/>
      <c r="B755" s="27"/>
      <c r="C755" s="14"/>
      <c r="D755" s="28"/>
      <c r="E755" s="7"/>
      <c r="G755" s="3"/>
      <c r="H755" s="16"/>
      <c r="I755" s="7"/>
      <c r="J755" s="7"/>
      <c r="K755" s="29"/>
      <c r="P755" s="7"/>
    </row>
    <row r="756">
      <c r="A756" s="13"/>
      <c r="B756" s="27"/>
      <c r="C756" s="14"/>
      <c r="D756" s="28"/>
      <c r="E756" s="7"/>
      <c r="G756" s="3"/>
      <c r="H756" s="16"/>
      <c r="I756" s="7"/>
      <c r="J756" s="7"/>
      <c r="K756" s="29"/>
      <c r="P756" s="7"/>
    </row>
    <row r="757">
      <c r="A757" s="13"/>
      <c r="B757" s="27"/>
      <c r="C757" s="14"/>
      <c r="D757" s="28"/>
      <c r="E757" s="7"/>
      <c r="G757" s="3"/>
      <c r="H757" s="16"/>
      <c r="I757" s="7"/>
      <c r="J757" s="7"/>
      <c r="K757" s="29"/>
      <c r="P757" s="7"/>
    </row>
    <row r="758">
      <c r="A758" s="13"/>
      <c r="B758" s="27"/>
      <c r="C758" s="14"/>
      <c r="D758" s="28"/>
      <c r="E758" s="7"/>
      <c r="G758" s="3"/>
      <c r="H758" s="16"/>
      <c r="I758" s="7"/>
      <c r="J758" s="7"/>
      <c r="K758" s="29"/>
      <c r="P758" s="7"/>
    </row>
    <row r="759">
      <c r="A759" s="13"/>
      <c r="B759" s="27"/>
      <c r="C759" s="14"/>
      <c r="D759" s="28"/>
      <c r="E759" s="7"/>
      <c r="G759" s="3"/>
      <c r="H759" s="16"/>
      <c r="I759" s="7"/>
      <c r="J759" s="7"/>
      <c r="K759" s="29"/>
      <c r="P759" s="7"/>
    </row>
    <row r="760">
      <c r="A760" s="13"/>
      <c r="B760" s="27"/>
      <c r="C760" s="14"/>
      <c r="D760" s="28"/>
      <c r="E760" s="7"/>
      <c r="G760" s="3"/>
      <c r="H760" s="16"/>
      <c r="I760" s="7"/>
      <c r="J760" s="7"/>
      <c r="K760" s="29"/>
      <c r="P760" s="7"/>
    </row>
    <row r="761">
      <c r="A761" s="13"/>
      <c r="B761" s="27"/>
      <c r="C761" s="14"/>
      <c r="D761" s="28"/>
      <c r="E761" s="7"/>
      <c r="G761" s="3"/>
      <c r="H761" s="16"/>
      <c r="I761" s="7"/>
      <c r="J761" s="7"/>
      <c r="K761" s="29"/>
      <c r="P761" s="7"/>
    </row>
    <row r="762">
      <c r="A762" s="13"/>
      <c r="B762" s="27"/>
      <c r="C762" s="14"/>
      <c r="D762" s="28"/>
      <c r="E762" s="7"/>
      <c r="G762" s="3"/>
      <c r="H762" s="16"/>
      <c r="I762" s="7"/>
      <c r="J762" s="7"/>
      <c r="K762" s="29"/>
      <c r="P762" s="7"/>
    </row>
    <row r="763">
      <c r="A763" s="13"/>
      <c r="B763" s="27"/>
      <c r="C763" s="14"/>
      <c r="D763" s="28"/>
      <c r="E763" s="7"/>
      <c r="G763" s="3"/>
      <c r="H763" s="16"/>
      <c r="I763" s="7"/>
      <c r="J763" s="7"/>
      <c r="K763" s="29"/>
      <c r="P763" s="7"/>
    </row>
    <row r="764">
      <c r="A764" s="13"/>
      <c r="B764" s="27"/>
      <c r="C764" s="14"/>
      <c r="D764" s="28"/>
      <c r="E764" s="7"/>
      <c r="G764" s="3"/>
      <c r="H764" s="16"/>
      <c r="I764" s="7"/>
      <c r="J764" s="7"/>
      <c r="K764" s="29"/>
      <c r="P764" s="7"/>
    </row>
    <row r="765">
      <c r="A765" s="13"/>
      <c r="B765" s="27"/>
      <c r="C765" s="14"/>
      <c r="D765" s="28"/>
      <c r="E765" s="7"/>
      <c r="G765" s="3"/>
      <c r="H765" s="16"/>
      <c r="I765" s="7"/>
      <c r="J765" s="7"/>
      <c r="K765" s="29"/>
      <c r="P765" s="7"/>
    </row>
    <row r="766">
      <c r="A766" s="13"/>
      <c r="B766" s="27"/>
      <c r="C766" s="14"/>
      <c r="D766" s="28"/>
      <c r="E766" s="7"/>
      <c r="G766" s="3"/>
      <c r="H766" s="16"/>
      <c r="I766" s="7"/>
      <c r="J766" s="7"/>
      <c r="K766" s="29"/>
      <c r="P766" s="7"/>
    </row>
    <row r="767">
      <c r="A767" s="13"/>
      <c r="B767" s="27"/>
      <c r="C767" s="14"/>
      <c r="D767" s="28"/>
      <c r="E767" s="7"/>
      <c r="G767" s="3"/>
      <c r="H767" s="16"/>
      <c r="I767" s="7"/>
      <c r="J767" s="7"/>
      <c r="K767" s="29"/>
      <c r="P767" s="7"/>
    </row>
    <row r="768">
      <c r="A768" s="13"/>
      <c r="B768" s="27"/>
      <c r="C768" s="14"/>
      <c r="D768" s="28"/>
      <c r="E768" s="7"/>
      <c r="G768" s="3"/>
      <c r="H768" s="16"/>
      <c r="I768" s="7"/>
      <c r="J768" s="7"/>
      <c r="K768" s="29"/>
      <c r="P768" s="7"/>
    </row>
    <row r="769">
      <c r="A769" s="13"/>
      <c r="B769" s="27"/>
      <c r="C769" s="14"/>
      <c r="D769" s="28"/>
      <c r="E769" s="7"/>
      <c r="G769" s="3"/>
      <c r="H769" s="16"/>
      <c r="I769" s="7"/>
      <c r="J769" s="7"/>
      <c r="K769" s="29"/>
      <c r="P769" s="7"/>
    </row>
    <row r="770">
      <c r="A770" s="13"/>
      <c r="B770" s="27"/>
      <c r="C770" s="14"/>
      <c r="D770" s="28"/>
      <c r="E770" s="7"/>
      <c r="G770" s="3"/>
      <c r="H770" s="16"/>
      <c r="I770" s="7"/>
      <c r="J770" s="7"/>
      <c r="K770" s="29"/>
      <c r="P770" s="7"/>
    </row>
    <row r="771">
      <c r="A771" s="13"/>
      <c r="B771" s="27"/>
      <c r="C771" s="14"/>
      <c r="D771" s="28"/>
      <c r="E771" s="7"/>
      <c r="G771" s="3"/>
      <c r="H771" s="16"/>
      <c r="I771" s="7"/>
      <c r="J771" s="7"/>
      <c r="K771" s="29"/>
      <c r="P771" s="7"/>
    </row>
    <row r="772">
      <c r="A772" s="13"/>
      <c r="B772" s="27"/>
      <c r="C772" s="14"/>
      <c r="D772" s="28"/>
      <c r="E772" s="7"/>
      <c r="G772" s="3"/>
      <c r="H772" s="16"/>
      <c r="I772" s="7"/>
      <c r="J772" s="7"/>
      <c r="K772" s="29"/>
      <c r="P772" s="7"/>
    </row>
    <row r="773">
      <c r="A773" s="13"/>
      <c r="B773" s="27"/>
      <c r="C773" s="14"/>
      <c r="D773" s="28"/>
      <c r="E773" s="7"/>
      <c r="G773" s="3"/>
      <c r="H773" s="16"/>
      <c r="I773" s="7"/>
      <c r="J773" s="7"/>
      <c r="K773" s="29"/>
      <c r="P773" s="7"/>
    </row>
    <row r="774">
      <c r="A774" s="13"/>
      <c r="B774" s="27"/>
      <c r="C774" s="14"/>
      <c r="D774" s="28"/>
      <c r="E774" s="7"/>
      <c r="G774" s="3"/>
      <c r="H774" s="16"/>
      <c r="I774" s="7"/>
      <c r="J774" s="7"/>
      <c r="K774" s="29"/>
      <c r="P774" s="7"/>
    </row>
    <row r="775">
      <c r="A775" s="13"/>
      <c r="B775" s="27"/>
      <c r="C775" s="14"/>
      <c r="D775" s="28"/>
      <c r="E775" s="7"/>
      <c r="G775" s="3"/>
      <c r="H775" s="16"/>
      <c r="I775" s="7"/>
      <c r="J775" s="7"/>
      <c r="K775" s="29"/>
      <c r="P775" s="7"/>
    </row>
    <row r="776">
      <c r="A776" s="13"/>
      <c r="B776" s="27"/>
      <c r="C776" s="14"/>
      <c r="D776" s="28"/>
      <c r="E776" s="7"/>
      <c r="G776" s="3"/>
      <c r="H776" s="16"/>
      <c r="I776" s="7"/>
      <c r="J776" s="7"/>
      <c r="K776" s="29"/>
      <c r="P776" s="7"/>
    </row>
    <row r="777">
      <c r="A777" s="13"/>
      <c r="B777" s="27"/>
      <c r="C777" s="14"/>
      <c r="D777" s="28"/>
      <c r="E777" s="7"/>
      <c r="G777" s="3"/>
      <c r="H777" s="16"/>
      <c r="I777" s="7"/>
      <c r="J777" s="7"/>
      <c r="K777" s="29"/>
      <c r="P777" s="7"/>
    </row>
    <row r="778">
      <c r="A778" s="13"/>
      <c r="B778" s="27"/>
      <c r="C778" s="14"/>
      <c r="D778" s="28"/>
      <c r="E778" s="7"/>
      <c r="G778" s="3"/>
      <c r="H778" s="16"/>
      <c r="I778" s="7"/>
      <c r="J778" s="7"/>
      <c r="K778" s="29"/>
      <c r="P778" s="7"/>
    </row>
    <row r="779">
      <c r="A779" s="13"/>
      <c r="B779" s="27"/>
      <c r="C779" s="14"/>
      <c r="D779" s="28"/>
      <c r="E779" s="7"/>
      <c r="G779" s="3"/>
      <c r="H779" s="16"/>
      <c r="I779" s="7"/>
      <c r="J779" s="7"/>
      <c r="K779" s="29"/>
      <c r="P779" s="7"/>
    </row>
    <row r="780">
      <c r="A780" s="13"/>
      <c r="B780" s="27"/>
      <c r="C780" s="14"/>
      <c r="D780" s="28"/>
      <c r="E780" s="7"/>
      <c r="G780" s="3"/>
      <c r="H780" s="16"/>
      <c r="I780" s="7"/>
      <c r="J780" s="7"/>
      <c r="K780" s="29"/>
      <c r="P780" s="7"/>
    </row>
    <row r="781">
      <c r="A781" s="13"/>
      <c r="B781" s="27"/>
      <c r="C781" s="14"/>
      <c r="D781" s="28"/>
      <c r="E781" s="7"/>
      <c r="G781" s="3"/>
      <c r="H781" s="16"/>
      <c r="I781" s="7"/>
      <c r="J781" s="7"/>
      <c r="K781" s="29"/>
      <c r="P781" s="7"/>
    </row>
    <row r="782">
      <c r="A782" s="13"/>
      <c r="B782" s="27"/>
      <c r="C782" s="14"/>
      <c r="D782" s="28"/>
      <c r="E782" s="7"/>
      <c r="G782" s="3"/>
      <c r="H782" s="16"/>
      <c r="I782" s="7"/>
      <c r="J782" s="7"/>
      <c r="K782" s="29"/>
      <c r="P782" s="7"/>
    </row>
    <row r="783">
      <c r="A783" s="13"/>
      <c r="B783" s="27"/>
      <c r="C783" s="14"/>
      <c r="D783" s="28"/>
      <c r="E783" s="7"/>
      <c r="G783" s="3"/>
      <c r="H783" s="16"/>
      <c r="I783" s="7"/>
      <c r="J783" s="7"/>
      <c r="K783" s="29"/>
      <c r="P783" s="7"/>
    </row>
    <row r="784">
      <c r="A784" s="13"/>
      <c r="B784" s="27"/>
      <c r="C784" s="14"/>
      <c r="D784" s="28"/>
      <c r="E784" s="7"/>
      <c r="G784" s="3"/>
      <c r="H784" s="16"/>
      <c r="I784" s="7"/>
      <c r="J784" s="7"/>
      <c r="K784" s="29"/>
      <c r="P784" s="7"/>
    </row>
    <row r="785">
      <c r="A785" s="13"/>
      <c r="B785" s="27"/>
      <c r="C785" s="14"/>
      <c r="D785" s="28"/>
      <c r="E785" s="7"/>
      <c r="G785" s="3"/>
      <c r="H785" s="16"/>
      <c r="I785" s="7"/>
      <c r="J785" s="7"/>
      <c r="K785" s="29"/>
      <c r="P785" s="7"/>
    </row>
    <row r="786">
      <c r="A786" s="13"/>
      <c r="B786" s="27"/>
      <c r="C786" s="14"/>
      <c r="D786" s="28"/>
      <c r="E786" s="7"/>
      <c r="G786" s="3"/>
      <c r="H786" s="16"/>
      <c r="I786" s="7"/>
      <c r="J786" s="7"/>
      <c r="K786" s="29"/>
      <c r="P786" s="7"/>
    </row>
    <row r="787">
      <c r="A787" s="13"/>
      <c r="B787" s="27"/>
      <c r="C787" s="14"/>
      <c r="D787" s="28"/>
      <c r="E787" s="7"/>
      <c r="G787" s="3"/>
      <c r="H787" s="16"/>
      <c r="I787" s="7"/>
      <c r="J787" s="7"/>
      <c r="K787" s="29"/>
      <c r="P787" s="7"/>
    </row>
    <row r="788">
      <c r="A788" s="13"/>
      <c r="B788" s="27"/>
      <c r="C788" s="14"/>
      <c r="D788" s="28"/>
      <c r="E788" s="7"/>
      <c r="G788" s="3"/>
      <c r="H788" s="16"/>
      <c r="I788" s="7"/>
      <c r="J788" s="7"/>
      <c r="K788" s="29"/>
      <c r="P788" s="7"/>
    </row>
    <row r="789">
      <c r="A789" s="13"/>
      <c r="B789" s="27"/>
      <c r="C789" s="14"/>
      <c r="D789" s="28"/>
      <c r="E789" s="7"/>
      <c r="G789" s="3"/>
      <c r="H789" s="16"/>
      <c r="I789" s="7"/>
      <c r="J789" s="7"/>
      <c r="K789" s="29"/>
      <c r="P789" s="7"/>
    </row>
    <row r="790">
      <c r="A790" s="13"/>
      <c r="B790" s="27"/>
      <c r="C790" s="14"/>
      <c r="D790" s="28"/>
      <c r="E790" s="7"/>
      <c r="G790" s="3"/>
      <c r="H790" s="16"/>
      <c r="I790" s="7"/>
      <c r="J790" s="7"/>
      <c r="K790" s="29"/>
      <c r="P790" s="7"/>
    </row>
    <row r="791">
      <c r="A791" s="13"/>
      <c r="B791" s="27"/>
      <c r="C791" s="14"/>
      <c r="D791" s="28"/>
      <c r="E791" s="7"/>
      <c r="G791" s="3"/>
      <c r="H791" s="16"/>
      <c r="I791" s="7"/>
      <c r="J791" s="7"/>
      <c r="K791" s="29"/>
      <c r="P791" s="7"/>
    </row>
    <row r="792">
      <c r="A792" s="13"/>
      <c r="B792" s="27"/>
      <c r="C792" s="14"/>
      <c r="D792" s="28"/>
      <c r="E792" s="7"/>
      <c r="G792" s="3"/>
      <c r="H792" s="16"/>
      <c r="I792" s="7"/>
      <c r="J792" s="7"/>
      <c r="K792" s="29"/>
      <c r="P792" s="7"/>
    </row>
    <row r="793">
      <c r="A793" s="13"/>
      <c r="B793" s="27"/>
      <c r="C793" s="14"/>
      <c r="D793" s="28"/>
      <c r="E793" s="7"/>
      <c r="G793" s="3"/>
      <c r="H793" s="16"/>
      <c r="I793" s="7"/>
      <c r="J793" s="7"/>
      <c r="K793" s="29"/>
      <c r="P793" s="7"/>
    </row>
    <row r="794">
      <c r="A794" s="13"/>
      <c r="B794" s="27"/>
      <c r="C794" s="14"/>
      <c r="D794" s="28"/>
      <c r="E794" s="7"/>
      <c r="G794" s="3"/>
      <c r="H794" s="16"/>
      <c r="I794" s="7"/>
      <c r="J794" s="7"/>
      <c r="K794" s="29"/>
      <c r="P794" s="7"/>
    </row>
    <row r="795">
      <c r="A795" s="13"/>
      <c r="B795" s="27"/>
      <c r="C795" s="14"/>
      <c r="D795" s="28"/>
      <c r="E795" s="7"/>
      <c r="G795" s="3"/>
      <c r="H795" s="16"/>
      <c r="I795" s="7"/>
      <c r="J795" s="7"/>
      <c r="K795" s="29"/>
      <c r="P795" s="7"/>
    </row>
    <row r="796">
      <c r="A796" s="13"/>
      <c r="B796" s="27"/>
      <c r="C796" s="14"/>
      <c r="D796" s="28"/>
      <c r="E796" s="7"/>
      <c r="G796" s="3"/>
      <c r="H796" s="16"/>
      <c r="I796" s="7"/>
      <c r="J796" s="7"/>
      <c r="K796" s="29"/>
      <c r="P796" s="7"/>
    </row>
    <row r="797">
      <c r="A797" s="13"/>
      <c r="B797" s="27"/>
      <c r="C797" s="14"/>
      <c r="D797" s="28"/>
      <c r="E797" s="7"/>
      <c r="G797" s="3"/>
      <c r="H797" s="16"/>
      <c r="I797" s="7"/>
      <c r="J797" s="7"/>
      <c r="K797" s="29"/>
      <c r="P797" s="7"/>
    </row>
    <row r="798">
      <c r="A798" s="13"/>
      <c r="B798" s="27"/>
      <c r="C798" s="14"/>
      <c r="D798" s="28"/>
      <c r="E798" s="7"/>
      <c r="G798" s="3"/>
      <c r="H798" s="16"/>
      <c r="I798" s="7"/>
      <c r="J798" s="7"/>
      <c r="K798" s="29"/>
      <c r="P798" s="7"/>
    </row>
    <row r="799">
      <c r="A799" s="13"/>
      <c r="B799" s="27"/>
      <c r="C799" s="14"/>
      <c r="D799" s="28"/>
      <c r="E799" s="7"/>
      <c r="G799" s="3"/>
      <c r="H799" s="16"/>
      <c r="I799" s="7"/>
      <c r="J799" s="7"/>
      <c r="K799" s="29"/>
      <c r="P799" s="7"/>
    </row>
    <row r="800">
      <c r="A800" s="13"/>
      <c r="B800" s="27"/>
      <c r="C800" s="14"/>
      <c r="D800" s="28"/>
      <c r="E800" s="7"/>
      <c r="G800" s="3"/>
      <c r="H800" s="16"/>
      <c r="I800" s="7"/>
      <c r="J800" s="7"/>
      <c r="K800" s="29"/>
      <c r="P800" s="7"/>
    </row>
    <row r="801">
      <c r="A801" s="13"/>
      <c r="B801" s="27"/>
      <c r="C801" s="14"/>
      <c r="D801" s="28"/>
      <c r="E801" s="7"/>
      <c r="G801" s="3"/>
      <c r="H801" s="16"/>
      <c r="I801" s="7"/>
      <c r="J801" s="7"/>
      <c r="K801" s="29"/>
      <c r="P801" s="7"/>
    </row>
    <row r="802">
      <c r="A802" s="13"/>
      <c r="B802" s="27"/>
      <c r="C802" s="14"/>
      <c r="D802" s="28"/>
      <c r="E802" s="7"/>
      <c r="G802" s="3"/>
      <c r="H802" s="16"/>
      <c r="I802" s="7"/>
      <c r="J802" s="7"/>
      <c r="K802" s="29"/>
      <c r="P802" s="7"/>
    </row>
    <row r="803">
      <c r="A803" s="13"/>
      <c r="B803" s="27"/>
      <c r="C803" s="14"/>
      <c r="D803" s="28"/>
      <c r="E803" s="7"/>
      <c r="G803" s="3"/>
      <c r="H803" s="16"/>
      <c r="I803" s="7"/>
      <c r="J803" s="7"/>
      <c r="K803" s="29"/>
      <c r="P803" s="7"/>
    </row>
    <row r="804">
      <c r="A804" s="13"/>
      <c r="B804" s="27"/>
      <c r="C804" s="14"/>
      <c r="D804" s="28"/>
      <c r="E804" s="7"/>
      <c r="G804" s="3"/>
      <c r="H804" s="16"/>
      <c r="I804" s="7"/>
      <c r="J804" s="7"/>
      <c r="K804" s="29"/>
      <c r="P804" s="7"/>
    </row>
    <row r="805">
      <c r="A805" s="13"/>
      <c r="B805" s="27"/>
      <c r="C805" s="14"/>
      <c r="D805" s="28"/>
      <c r="E805" s="7"/>
      <c r="G805" s="3"/>
      <c r="H805" s="16"/>
      <c r="I805" s="7"/>
      <c r="J805" s="7"/>
      <c r="K805" s="29"/>
      <c r="P805" s="7"/>
    </row>
    <row r="806">
      <c r="A806" s="13"/>
      <c r="B806" s="27"/>
      <c r="C806" s="14"/>
      <c r="D806" s="28"/>
      <c r="E806" s="7"/>
      <c r="G806" s="3"/>
      <c r="H806" s="16"/>
      <c r="I806" s="7"/>
      <c r="J806" s="7"/>
      <c r="K806" s="29"/>
      <c r="P806" s="7"/>
    </row>
    <row r="807">
      <c r="A807" s="13"/>
      <c r="B807" s="27"/>
      <c r="C807" s="14"/>
      <c r="D807" s="28"/>
      <c r="E807" s="7"/>
      <c r="G807" s="3"/>
      <c r="H807" s="16"/>
      <c r="I807" s="7"/>
      <c r="J807" s="7"/>
      <c r="K807" s="29"/>
      <c r="P807" s="7"/>
    </row>
    <row r="808">
      <c r="A808" s="13"/>
      <c r="B808" s="27"/>
      <c r="C808" s="14"/>
      <c r="D808" s="28"/>
      <c r="E808" s="7"/>
      <c r="G808" s="3"/>
      <c r="H808" s="16"/>
      <c r="I808" s="7"/>
      <c r="J808" s="7"/>
      <c r="K808" s="29"/>
      <c r="P808" s="7"/>
    </row>
    <row r="809">
      <c r="A809" s="13"/>
      <c r="B809" s="27"/>
      <c r="C809" s="14"/>
      <c r="D809" s="28"/>
      <c r="E809" s="7"/>
      <c r="G809" s="3"/>
      <c r="H809" s="16"/>
      <c r="I809" s="7"/>
      <c r="J809" s="7"/>
      <c r="K809" s="29"/>
      <c r="P809" s="7"/>
    </row>
    <row r="810">
      <c r="A810" s="13"/>
      <c r="B810" s="27"/>
      <c r="C810" s="14"/>
      <c r="D810" s="28"/>
      <c r="E810" s="7"/>
      <c r="G810" s="3"/>
      <c r="H810" s="16"/>
      <c r="I810" s="7"/>
      <c r="J810" s="7"/>
      <c r="K810" s="29"/>
      <c r="P810" s="7"/>
    </row>
    <row r="811">
      <c r="A811" s="13"/>
      <c r="B811" s="27"/>
      <c r="C811" s="14"/>
      <c r="D811" s="28"/>
      <c r="E811" s="7"/>
      <c r="G811" s="3"/>
      <c r="H811" s="16"/>
      <c r="I811" s="7"/>
      <c r="J811" s="7"/>
      <c r="K811" s="29"/>
      <c r="P811" s="7"/>
    </row>
    <row r="812">
      <c r="A812" s="13"/>
      <c r="B812" s="27"/>
      <c r="C812" s="14"/>
      <c r="D812" s="28"/>
      <c r="E812" s="7"/>
      <c r="G812" s="3"/>
      <c r="H812" s="16"/>
      <c r="I812" s="7"/>
      <c r="J812" s="7"/>
      <c r="K812" s="29"/>
      <c r="P812" s="7"/>
    </row>
    <row r="813">
      <c r="A813" s="13"/>
      <c r="B813" s="27"/>
      <c r="C813" s="14"/>
      <c r="D813" s="28"/>
      <c r="E813" s="7"/>
      <c r="G813" s="3"/>
      <c r="H813" s="16"/>
      <c r="I813" s="7"/>
      <c r="J813" s="7"/>
      <c r="K813" s="29"/>
      <c r="P813" s="7"/>
    </row>
    <row r="814">
      <c r="A814" s="13"/>
      <c r="B814" s="27"/>
      <c r="C814" s="14"/>
      <c r="D814" s="28"/>
      <c r="E814" s="7"/>
      <c r="G814" s="3"/>
      <c r="H814" s="16"/>
      <c r="I814" s="7"/>
      <c r="J814" s="7"/>
      <c r="K814" s="29"/>
      <c r="P814" s="7"/>
    </row>
    <row r="815">
      <c r="A815" s="13"/>
      <c r="B815" s="27"/>
      <c r="C815" s="14"/>
      <c r="D815" s="28"/>
      <c r="E815" s="7"/>
      <c r="G815" s="3"/>
      <c r="H815" s="16"/>
      <c r="I815" s="7"/>
      <c r="J815" s="7"/>
      <c r="K815" s="29"/>
      <c r="P815" s="7"/>
    </row>
    <row r="816">
      <c r="A816" s="13"/>
      <c r="B816" s="27"/>
      <c r="C816" s="14"/>
      <c r="D816" s="28"/>
      <c r="E816" s="7"/>
      <c r="G816" s="3"/>
      <c r="H816" s="16"/>
      <c r="I816" s="7"/>
      <c r="J816" s="7"/>
      <c r="K816" s="29"/>
      <c r="P816" s="7"/>
    </row>
    <row r="817">
      <c r="A817" s="13"/>
      <c r="B817" s="27"/>
      <c r="C817" s="14"/>
      <c r="D817" s="28"/>
      <c r="E817" s="7"/>
      <c r="G817" s="3"/>
      <c r="H817" s="16"/>
      <c r="I817" s="7"/>
      <c r="J817" s="7"/>
      <c r="K817" s="29"/>
      <c r="P817" s="7"/>
    </row>
    <row r="818">
      <c r="A818" s="13"/>
      <c r="B818" s="27"/>
      <c r="C818" s="14"/>
      <c r="D818" s="28"/>
      <c r="E818" s="7"/>
      <c r="G818" s="3"/>
      <c r="H818" s="16"/>
      <c r="I818" s="7"/>
      <c r="J818" s="7"/>
      <c r="K818" s="29"/>
      <c r="P818" s="7"/>
    </row>
    <row r="819">
      <c r="A819" s="13"/>
      <c r="B819" s="27"/>
      <c r="C819" s="14"/>
      <c r="D819" s="28"/>
      <c r="E819" s="7"/>
      <c r="G819" s="3"/>
      <c r="H819" s="16"/>
      <c r="I819" s="7"/>
      <c r="J819" s="7"/>
      <c r="K819" s="29"/>
      <c r="P819" s="7"/>
    </row>
    <row r="820">
      <c r="A820" s="13"/>
      <c r="B820" s="27"/>
      <c r="C820" s="14"/>
      <c r="D820" s="28"/>
      <c r="E820" s="7"/>
      <c r="G820" s="3"/>
      <c r="H820" s="16"/>
      <c r="I820" s="7"/>
      <c r="J820" s="7"/>
      <c r="K820" s="29"/>
      <c r="P820" s="7"/>
    </row>
    <row r="821">
      <c r="A821" s="13"/>
      <c r="B821" s="27"/>
      <c r="C821" s="14"/>
      <c r="D821" s="28"/>
      <c r="E821" s="7"/>
      <c r="G821" s="3"/>
      <c r="H821" s="16"/>
      <c r="I821" s="7"/>
      <c r="J821" s="7"/>
      <c r="K821" s="29"/>
      <c r="P821" s="7"/>
    </row>
    <row r="822">
      <c r="A822" s="13"/>
      <c r="B822" s="27"/>
      <c r="C822" s="14"/>
      <c r="D822" s="28"/>
      <c r="E822" s="7"/>
      <c r="G822" s="3"/>
      <c r="H822" s="16"/>
      <c r="I822" s="7"/>
      <c r="J822" s="7"/>
      <c r="K822" s="29"/>
      <c r="P822" s="7"/>
    </row>
    <row r="823">
      <c r="A823" s="13"/>
      <c r="B823" s="27"/>
      <c r="C823" s="14"/>
      <c r="D823" s="28"/>
      <c r="E823" s="7"/>
      <c r="G823" s="3"/>
      <c r="H823" s="16"/>
      <c r="I823" s="7"/>
      <c r="J823" s="7"/>
      <c r="K823" s="29"/>
      <c r="P823" s="7"/>
    </row>
    <row r="824">
      <c r="A824" s="13"/>
      <c r="B824" s="27"/>
      <c r="C824" s="14"/>
      <c r="D824" s="28"/>
      <c r="E824" s="7"/>
      <c r="G824" s="3"/>
      <c r="H824" s="16"/>
      <c r="I824" s="7"/>
      <c r="J824" s="7"/>
      <c r="K824" s="29"/>
      <c r="P824" s="7"/>
    </row>
    <row r="825">
      <c r="A825" s="13"/>
      <c r="B825" s="27"/>
      <c r="C825" s="14"/>
      <c r="D825" s="28"/>
      <c r="E825" s="7"/>
      <c r="G825" s="3"/>
      <c r="H825" s="16"/>
      <c r="I825" s="7"/>
      <c r="J825" s="7"/>
      <c r="K825" s="29"/>
      <c r="P825" s="7"/>
    </row>
    <row r="826">
      <c r="A826" s="13"/>
      <c r="B826" s="27"/>
      <c r="C826" s="14"/>
      <c r="D826" s="28"/>
      <c r="E826" s="7"/>
      <c r="G826" s="3"/>
      <c r="H826" s="16"/>
      <c r="I826" s="7"/>
      <c r="J826" s="7"/>
      <c r="K826" s="29"/>
      <c r="P826" s="7"/>
    </row>
    <row r="827">
      <c r="A827" s="13"/>
      <c r="B827" s="27"/>
      <c r="C827" s="14"/>
      <c r="D827" s="28"/>
      <c r="E827" s="7"/>
      <c r="G827" s="3"/>
      <c r="H827" s="16"/>
      <c r="I827" s="7"/>
      <c r="J827" s="7"/>
      <c r="K827" s="29"/>
      <c r="P827" s="7"/>
    </row>
    <row r="828">
      <c r="A828" s="13"/>
      <c r="B828" s="27"/>
      <c r="C828" s="14"/>
      <c r="D828" s="28"/>
      <c r="E828" s="7"/>
      <c r="G828" s="3"/>
      <c r="H828" s="16"/>
      <c r="I828" s="7"/>
      <c r="J828" s="7"/>
      <c r="K828" s="29"/>
      <c r="P828" s="7"/>
    </row>
    <row r="829">
      <c r="A829" s="13"/>
      <c r="B829" s="27"/>
      <c r="C829" s="14"/>
      <c r="D829" s="28"/>
      <c r="E829" s="7"/>
      <c r="G829" s="3"/>
      <c r="H829" s="16"/>
      <c r="I829" s="7"/>
      <c r="J829" s="7"/>
      <c r="K829" s="29"/>
      <c r="P829" s="7"/>
    </row>
    <row r="830">
      <c r="A830" s="13"/>
      <c r="B830" s="27"/>
      <c r="C830" s="14"/>
      <c r="D830" s="28"/>
      <c r="E830" s="7"/>
      <c r="G830" s="3"/>
      <c r="H830" s="16"/>
      <c r="I830" s="7"/>
      <c r="J830" s="7"/>
      <c r="K830" s="29"/>
      <c r="P830" s="7"/>
    </row>
    <row r="831">
      <c r="A831" s="13"/>
      <c r="B831" s="27"/>
      <c r="C831" s="14"/>
      <c r="D831" s="28"/>
      <c r="E831" s="7"/>
      <c r="G831" s="3"/>
      <c r="H831" s="16"/>
      <c r="I831" s="7"/>
      <c r="J831" s="7"/>
      <c r="K831" s="29"/>
      <c r="P831" s="7"/>
    </row>
    <row r="832">
      <c r="A832" s="13"/>
      <c r="B832" s="27"/>
      <c r="C832" s="14"/>
      <c r="D832" s="28"/>
      <c r="E832" s="7"/>
      <c r="G832" s="3"/>
      <c r="H832" s="16"/>
      <c r="I832" s="7"/>
      <c r="J832" s="7"/>
      <c r="K832" s="29"/>
      <c r="P832" s="7"/>
    </row>
    <row r="833">
      <c r="A833" s="13"/>
      <c r="B833" s="27"/>
      <c r="C833" s="14"/>
      <c r="D833" s="28"/>
      <c r="E833" s="7"/>
      <c r="G833" s="3"/>
      <c r="H833" s="16"/>
      <c r="I833" s="7"/>
      <c r="J833" s="7"/>
      <c r="K833" s="29"/>
      <c r="P833" s="7"/>
    </row>
    <row r="834">
      <c r="A834" s="13"/>
      <c r="B834" s="27"/>
      <c r="C834" s="14"/>
      <c r="D834" s="28"/>
      <c r="E834" s="7"/>
      <c r="G834" s="3"/>
      <c r="H834" s="16"/>
      <c r="I834" s="7"/>
      <c r="J834" s="7"/>
      <c r="K834" s="29"/>
      <c r="P834" s="7"/>
    </row>
    <row r="835">
      <c r="A835" s="13"/>
      <c r="B835" s="27"/>
      <c r="C835" s="14"/>
      <c r="D835" s="28"/>
      <c r="E835" s="7"/>
      <c r="G835" s="3"/>
      <c r="H835" s="16"/>
      <c r="I835" s="7"/>
      <c r="J835" s="7"/>
      <c r="K835" s="29"/>
      <c r="P835" s="7"/>
    </row>
    <row r="836">
      <c r="A836" s="13"/>
      <c r="B836" s="27"/>
      <c r="C836" s="14"/>
      <c r="D836" s="28"/>
      <c r="E836" s="7"/>
      <c r="G836" s="3"/>
      <c r="H836" s="16"/>
      <c r="I836" s="7"/>
      <c r="J836" s="7"/>
      <c r="K836" s="29"/>
      <c r="P836" s="7"/>
    </row>
    <row r="837">
      <c r="A837" s="13"/>
      <c r="B837" s="27"/>
      <c r="C837" s="14"/>
      <c r="D837" s="28"/>
      <c r="E837" s="7"/>
      <c r="G837" s="3"/>
      <c r="H837" s="16"/>
      <c r="I837" s="7"/>
      <c r="J837" s="7"/>
      <c r="K837" s="29"/>
      <c r="P837" s="7"/>
    </row>
    <row r="838">
      <c r="A838" s="13"/>
      <c r="B838" s="27"/>
      <c r="C838" s="14"/>
      <c r="D838" s="28"/>
      <c r="E838" s="7"/>
      <c r="G838" s="3"/>
      <c r="H838" s="16"/>
      <c r="I838" s="7"/>
      <c r="J838" s="7"/>
      <c r="K838" s="29"/>
      <c r="P838" s="7"/>
    </row>
    <row r="839">
      <c r="A839" s="13"/>
      <c r="B839" s="27"/>
      <c r="C839" s="14"/>
      <c r="D839" s="28"/>
      <c r="E839" s="7"/>
      <c r="G839" s="3"/>
      <c r="H839" s="16"/>
      <c r="I839" s="7"/>
      <c r="J839" s="7"/>
      <c r="K839" s="29"/>
      <c r="P839" s="7"/>
    </row>
    <row r="840">
      <c r="A840" s="13"/>
      <c r="B840" s="27"/>
      <c r="C840" s="14"/>
      <c r="D840" s="28"/>
      <c r="E840" s="7"/>
      <c r="G840" s="3"/>
      <c r="H840" s="16"/>
      <c r="I840" s="7"/>
      <c r="J840" s="7"/>
      <c r="K840" s="29"/>
      <c r="P840" s="7"/>
    </row>
    <row r="841">
      <c r="A841" s="13"/>
      <c r="B841" s="27"/>
      <c r="C841" s="14"/>
      <c r="D841" s="28"/>
      <c r="E841" s="7"/>
      <c r="G841" s="3"/>
      <c r="H841" s="16"/>
      <c r="I841" s="7"/>
      <c r="J841" s="7"/>
      <c r="K841" s="29"/>
      <c r="P841" s="7"/>
    </row>
    <row r="842">
      <c r="A842" s="13"/>
      <c r="B842" s="27"/>
      <c r="C842" s="14"/>
      <c r="D842" s="28"/>
      <c r="E842" s="7"/>
      <c r="G842" s="3"/>
      <c r="H842" s="16"/>
      <c r="I842" s="7"/>
      <c r="J842" s="7"/>
      <c r="K842" s="29"/>
      <c r="P842" s="7"/>
    </row>
    <row r="843">
      <c r="A843" s="13"/>
      <c r="B843" s="27"/>
      <c r="C843" s="14"/>
      <c r="D843" s="28"/>
      <c r="E843" s="7"/>
      <c r="G843" s="3"/>
      <c r="H843" s="16"/>
      <c r="I843" s="7"/>
      <c r="J843" s="7"/>
      <c r="K843" s="29"/>
      <c r="P843" s="7"/>
    </row>
    <row r="844">
      <c r="A844" s="13"/>
      <c r="B844" s="27"/>
      <c r="C844" s="14"/>
      <c r="D844" s="28"/>
      <c r="E844" s="7"/>
      <c r="G844" s="3"/>
      <c r="H844" s="16"/>
      <c r="I844" s="7"/>
      <c r="J844" s="7"/>
      <c r="K844" s="29"/>
      <c r="P844" s="7"/>
    </row>
    <row r="845">
      <c r="A845" s="13"/>
      <c r="B845" s="27"/>
      <c r="C845" s="14"/>
      <c r="D845" s="28"/>
      <c r="E845" s="7"/>
      <c r="G845" s="3"/>
      <c r="H845" s="16"/>
      <c r="I845" s="7"/>
      <c r="J845" s="7"/>
      <c r="K845" s="29"/>
      <c r="P845" s="7"/>
    </row>
    <row r="846">
      <c r="A846" s="13"/>
      <c r="B846" s="27"/>
      <c r="C846" s="14"/>
      <c r="D846" s="28"/>
      <c r="E846" s="7"/>
      <c r="G846" s="3"/>
      <c r="H846" s="16"/>
      <c r="I846" s="7"/>
      <c r="J846" s="7"/>
      <c r="K846" s="29"/>
      <c r="P846" s="7"/>
    </row>
    <row r="847">
      <c r="A847" s="13"/>
      <c r="B847" s="27"/>
      <c r="C847" s="14"/>
      <c r="D847" s="28"/>
      <c r="E847" s="7"/>
      <c r="G847" s="3"/>
      <c r="H847" s="16"/>
      <c r="I847" s="7"/>
      <c r="J847" s="7"/>
      <c r="K847" s="29"/>
      <c r="P847" s="7"/>
    </row>
    <row r="848">
      <c r="A848" s="13"/>
      <c r="B848" s="27"/>
      <c r="C848" s="14"/>
      <c r="D848" s="28"/>
      <c r="E848" s="7"/>
      <c r="G848" s="3"/>
      <c r="H848" s="16"/>
      <c r="I848" s="7"/>
      <c r="J848" s="7"/>
      <c r="K848" s="29"/>
      <c r="P848" s="7"/>
    </row>
    <row r="849">
      <c r="A849" s="13"/>
      <c r="B849" s="27"/>
      <c r="C849" s="14"/>
      <c r="D849" s="28"/>
      <c r="E849" s="7"/>
      <c r="G849" s="3"/>
      <c r="H849" s="16"/>
      <c r="I849" s="7"/>
      <c r="J849" s="7"/>
      <c r="K849" s="29"/>
      <c r="P849" s="7"/>
    </row>
    <row r="850">
      <c r="A850" s="13"/>
      <c r="B850" s="27"/>
      <c r="C850" s="14"/>
      <c r="D850" s="28"/>
      <c r="E850" s="7"/>
      <c r="G850" s="3"/>
      <c r="H850" s="16"/>
      <c r="I850" s="7"/>
      <c r="J850" s="7"/>
      <c r="K850" s="29"/>
      <c r="P850" s="7"/>
    </row>
    <row r="851">
      <c r="A851" s="13"/>
      <c r="B851" s="27"/>
      <c r="C851" s="14"/>
      <c r="D851" s="28"/>
      <c r="E851" s="7"/>
      <c r="G851" s="3"/>
      <c r="H851" s="16"/>
      <c r="I851" s="7"/>
      <c r="J851" s="7"/>
      <c r="K851" s="29"/>
      <c r="P851" s="7"/>
    </row>
    <row r="852">
      <c r="A852" s="13"/>
      <c r="B852" s="27"/>
      <c r="C852" s="14"/>
      <c r="D852" s="28"/>
      <c r="E852" s="7"/>
      <c r="G852" s="3"/>
      <c r="H852" s="16"/>
      <c r="I852" s="7"/>
      <c r="J852" s="7"/>
      <c r="K852" s="29"/>
      <c r="P852" s="7"/>
    </row>
    <row r="853">
      <c r="A853" s="13"/>
      <c r="B853" s="27"/>
      <c r="C853" s="14"/>
      <c r="D853" s="28"/>
      <c r="E853" s="7"/>
      <c r="G853" s="3"/>
      <c r="H853" s="16"/>
      <c r="I853" s="7"/>
      <c r="J853" s="7"/>
      <c r="K853" s="29"/>
      <c r="P853" s="7"/>
    </row>
    <row r="854">
      <c r="A854" s="13"/>
      <c r="B854" s="27"/>
      <c r="C854" s="14"/>
      <c r="D854" s="28"/>
      <c r="E854" s="7"/>
      <c r="G854" s="3"/>
      <c r="H854" s="16"/>
      <c r="I854" s="7"/>
      <c r="J854" s="7"/>
      <c r="K854" s="29"/>
      <c r="P854" s="7"/>
    </row>
    <row r="855">
      <c r="A855" s="13"/>
      <c r="B855" s="27"/>
      <c r="C855" s="14"/>
      <c r="D855" s="28"/>
      <c r="E855" s="7"/>
      <c r="G855" s="3"/>
      <c r="H855" s="16"/>
      <c r="I855" s="7"/>
      <c r="J855" s="7"/>
      <c r="K855" s="29"/>
      <c r="P855" s="7"/>
    </row>
    <row r="856">
      <c r="A856" s="13"/>
      <c r="B856" s="27"/>
      <c r="C856" s="14"/>
      <c r="D856" s="28"/>
      <c r="E856" s="7"/>
      <c r="G856" s="3"/>
      <c r="H856" s="16"/>
      <c r="I856" s="7"/>
      <c r="J856" s="7"/>
      <c r="K856" s="29"/>
      <c r="P856" s="7"/>
    </row>
    <row r="857">
      <c r="A857" s="13"/>
      <c r="B857" s="27"/>
      <c r="C857" s="14"/>
      <c r="D857" s="28"/>
      <c r="E857" s="7"/>
      <c r="G857" s="3"/>
      <c r="H857" s="16"/>
      <c r="I857" s="7"/>
      <c r="J857" s="7"/>
      <c r="K857" s="29"/>
      <c r="P857" s="7"/>
    </row>
    <row r="858">
      <c r="A858" s="13"/>
      <c r="B858" s="27"/>
      <c r="C858" s="14"/>
      <c r="D858" s="28"/>
      <c r="E858" s="7"/>
      <c r="G858" s="3"/>
      <c r="H858" s="16"/>
      <c r="I858" s="7"/>
      <c r="J858" s="7"/>
      <c r="K858" s="29"/>
      <c r="P858" s="7"/>
    </row>
    <row r="859">
      <c r="A859" s="13"/>
      <c r="B859" s="27"/>
      <c r="C859" s="14"/>
      <c r="D859" s="28"/>
      <c r="E859" s="7"/>
      <c r="G859" s="3"/>
      <c r="H859" s="16"/>
      <c r="I859" s="7"/>
      <c r="J859" s="7"/>
      <c r="K859" s="29"/>
      <c r="P859" s="7"/>
    </row>
    <row r="860">
      <c r="A860" s="13"/>
      <c r="B860" s="27"/>
      <c r="C860" s="14"/>
      <c r="D860" s="28"/>
      <c r="E860" s="7"/>
      <c r="G860" s="3"/>
      <c r="H860" s="16"/>
      <c r="I860" s="7"/>
      <c r="J860" s="7"/>
      <c r="K860" s="29"/>
      <c r="P860" s="7"/>
    </row>
    <row r="861">
      <c r="A861" s="13"/>
      <c r="B861" s="27"/>
      <c r="C861" s="14"/>
      <c r="D861" s="28"/>
      <c r="E861" s="7"/>
      <c r="G861" s="3"/>
      <c r="H861" s="16"/>
      <c r="I861" s="7"/>
      <c r="J861" s="7"/>
      <c r="K861" s="29"/>
      <c r="P861" s="7"/>
    </row>
    <row r="862">
      <c r="A862" s="13"/>
      <c r="B862" s="27"/>
      <c r="C862" s="14"/>
      <c r="D862" s="28"/>
      <c r="E862" s="7"/>
      <c r="G862" s="3"/>
      <c r="H862" s="16"/>
      <c r="I862" s="7"/>
      <c r="J862" s="7"/>
      <c r="K862" s="29"/>
      <c r="P862" s="7"/>
    </row>
    <row r="863">
      <c r="A863" s="13"/>
      <c r="B863" s="27"/>
      <c r="C863" s="14"/>
      <c r="D863" s="28"/>
      <c r="E863" s="7"/>
      <c r="G863" s="3"/>
      <c r="H863" s="16"/>
      <c r="I863" s="7"/>
      <c r="J863" s="7"/>
      <c r="K863" s="29"/>
      <c r="P863" s="7"/>
    </row>
    <row r="864">
      <c r="A864" s="13"/>
      <c r="B864" s="27"/>
      <c r="C864" s="14"/>
      <c r="D864" s="28"/>
      <c r="E864" s="7"/>
      <c r="G864" s="3"/>
      <c r="H864" s="16"/>
      <c r="I864" s="7"/>
      <c r="J864" s="7"/>
      <c r="K864" s="29"/>
      <c r="P864" s="7"/>
    </row>
    <row r="865">
      <c r="A865" s="13"/>
      <c r="B865" s="27"/>
      <c r="C865" s="14"/>
      <c r="D865" s="28"/>
      <c r="E865" s="7"/>
      <c r="G865" s="3"/>
      <c r="H865" s="16"/>
      <c r="I865" s="7"/>
      <c r="J865" s="7"/>
      <c r="K865" s="29"/>
      <c r="P865" s="7"/>
    </row>
    <row r="866">
      <c r="A866" s="13"/>
      <c r="B866" s="27"/>
      <c r="C866" s="14"/>
      <c r="D866" s="28"/>
      <c r="E866" s="7"/>
      <c r="G866" s="3"/>
      <c r="H866" s="16"/>
      <c r="I866" s="7"/>
      <c r="J866" s="7"/>
      <c r="K866" s="29"/>
      <c r="P866" s="7"/>
    </row>
    <row r="867">
      <c r="A867" s="13"/>
      <c r="B867" s="27"/>
      <c r="C867" s="14"/>
      <c r="D867" s="28"/>
      <c r="E867" s="7"/>
      <c r="G867" s="3"/>
      <c r="H867" s="16"/>
      <c r="I867" s="7"/>
      <c r="J867" s="7"/>
      <c r="K867" s="29"/>
      <c r="P867" s="7"/>
    </row>
    <row r="868">
      <c r="A868" s="13"/>
      <c r="B868" s="27"/>
      <c r="C868" s="14"/>
      <c r="D868" s="28"/>
      <c r="E868" s="7"/>
      <c r="G868" s="3"/>
      <c r="H868" s="16"/>
      <c r="I868" s="7"/>
      <c r="J868" s="7"/>
      <c r="K868" s="29"/>
      <c r="P868" s="7"/>
    </row>
    <row r="869">
      <c r="A869" s="13"/>
      <c r="B869" s="27"/>
      <c r="C869" s="14"/>
      <c r="D869" s="28"/>
      <c r="E869" s="7"/>
      <c r="G869" s="3"/>
      <c r="H869" s="16"/>
      <c r="I869" s="7"/>
      <c r="J869" s="7"/>
      <c r="K869" s="29"/>
      <c r="P869" s="7"/>
    </row>
    <row r="870">
      <c r="A870" s="13"/>
      <c r="B870" s="27"/>
      <c r="C870" s="14"/>
      <c r="D870" s="28"/>
      <c r="E870" s="7"/>
      <c r="G870" s="3"/>
      <c r="H870" s="16"/>
      <c r="I870" s="7"/>
      <c r="J870" s="7"/>
      <c r="K870" s="29"/>
      <c r="P870" s="7"/>
    </row>
    <row r="871">
      <c r="A871" s="13"/>
      <c r="B871" s="27"/>
      <c r="C871" s="14"/>
      <c r="D871" s="28"/>
      <c r="E871" s="7"/>
      <c r="G871" s="3"/>
      <c r="H871" s="16"/>
      <c r="I871" s="7"/>
      <c r="J871" s="7"/>
      <c r="K871" s="29"/>
      <c r="P871" s="7"/>
    </row>
    <row r="872">
      <c r="A872" s="13"/>
      <c r="B872" s="27"/>
      <c r="C872" s="14"/>
      <c r="D872" s="28"/>
      <c r="E872" s="7"/>
      <c r="G872" s="3"/>
      <c r="H872" s="16"/>
      <c r="I872" s="7"/>
      <c r="J872" s="7"/>
      <c r="K872" s="29"/>
      <c r="P872" s="7"/>
    </row>
    <row r="873">
      <c r="A873" s="13"/>
      <c r="B873" s="27"/>
      <c r="C873" s="14"/>
      <c r="D873" s="28"/>
      <c r="E873" s="7"/>
      <c r="G873" s="3"/>
      <c r="H873" s="16"/>
      <c r="I873" s="7"/>
      <c r="J873" s="7"/>
      <c r="K873" s="29"/>
      <c r="P873" s="7"/>
    </row>
    <row r="874">
      <c r="A874" s="13"/>
      <c r="B874" s="27"/>
      <c r="C874" s="14"/>
      <c r="D874" s="28"/>
      <c r="E874" s="7"/>
      <c r="G874" s="3"/>
      <c r="H874" s="16"/>
      <c r="I874" s="7"/>
      <c r="J874" s="7"/>
      <c r="K874" s="29"/>
      <c r="P874" s="7"/>
    </row>
    <row r="875">
      <c r="A875" s="13"/>
      <c r="B875" s="27"/>
      <c r="C875" s="14"/>
      <c r="D875" s="28"/>
      <c r="E875" s="7"/>
      <c r="G875" s="3"/>
      <c r="H875" s="16"/>
      <c r="I875" s="7"/>
      <c r="J875" s="7"/>
      <c r="K875" s="29"/>
      <c r="P875" s="7"/>
    </row>
    <row r="876">
      <c r="A876" s="13"/>
      <c r="B876" s="27"/>
      <c r="C876" s="14"/>
      <c r="D876" s="28"/>
      <c r="E876" s="7"/>
      <c r="G876" s="3"/>
      <c r="H876" s="16"/>
      <c r="I876" s="7"/>
      <c r="J876" s="7"/>
      <c r="K876" s="29"/>
      <c r="P876" s="7"/>
    </row>
    <row r="877">
      <c r="A877" s="13"/>
      <c r="B877" s="27"/>
      <c r="C877" s="14"/>
      <c r="D877" s="28"/>
      <c r="E877" s="7"/>
      <c r="G877" s="3"/>
      <c r="H877" s="16"/>
      <c r="I877" s="7"/>
      <c r="J877" s="7"/>
      <c r="K877" s="29"/>
      <c r="P877" s="7"/>
    </row>
    <row r="878">
      <c r="A878" s="13"/>
      <c r="B878" s="27"/>
      <c r="C878" s="14"/>
      <c r="D878" s="28"/>
      <c r="E878" s="7"/>
      <c r="G878" s="3"/>
      <c r="H878" s="16"/>
      <c r="I878" s="7"/>
      <c r="J878" s="7"/>
      <c r="K878" s="29"/>
      <c r="P878" s="7"/>
    </row>
    <row r="879">
      <c r="A879" s="13"/>
      <c r="B879" s="27"/>
      <c r="C879" s="14"/>
      <c r="D879" s="28"/>
      <c r="E879" s="7"/>
      <c r="G879" s="3"/>
      <c r="H879" s="16"/>
      <c r="I879" s="7"/>
      <c r="J879" s="7"/>
      <c r="K879" s="29"/>
      <c r="P879" s="7"/>
    </row>
    <row r="880">
      <c r="A880" s="13"/>
      <c r="B880" s="27"/>
      <c r="C880" s="14"/>
      <c r="D880" s="28"/>
      <c r="E880" s="7"/>
      <c r="G880" s="3"/>
      <c r="H880" s="16"/>
      <c r="I880" s="7"/>
      <c r="J880" s="7"/>
      <c r="K880" s="29"/>
      <c r="P880" s="7"/>
    </row>
    <row r="881">
      <c r="A881" s="13"/>
      <c r="B881" s="27"/>
      <c r="C881" s="14"/>
      <c r="D881" s="28"/>
      <c r="E881" s="7"/>
      <c r="G881" s="3"/>
      <c r="H881" s="16"/>
      <c r="I881" s="7"/>
      <c r="J881" s="7"/>
      <c r="K881" s="29"/>
      <c r="P881" s="7"/>
    </row>
    <row r="882">
      <c r="A882" s="13"/>
      <c r="B882" s="27"/>
      <c r="C882" s="14"/>
      <c r="D882" s="28"/>
      <c r="E882" s="7"/>
      <c r="G882" s="3"/>
      <c r="H882" s="16"/>
      <c r="I882" s="7"/>
      <c r="J882" s="7"/>
      <c r="K882" s="29"/>
      <c r="P882" s="7"/>
    </row>
    <row r="883">
      <c r="A883" s="13"/>
      <c r="B883" s="27"/>
      <c r="C883" s="14"/>
      <c r="D883" s="28"/>
      <c r="E883" s="7"/>
      <c r="G883" s="3"/>
      <c r="H883" s="16"/>
      <c r="I883" s="7"/>
      <c r="J883" s="7"/>
      <c r="K883" s="29"/>
      <c r="P883" s="7"/>
    </row>
    <row r="884">
      <c r="A884" s="13"/>
      <c r="B884" s="27"/>
      <c r="C884" s="14"/>
      <c r="D884" s="28"/>
      <c r="E884" s="7"/>
      <c r="G884" s="3"/>
      <c r="H884" s="16"/>
      <c r="I884" s="7"/>
      <c r="J884" s="7"/>
      <c r="K884" s="29"/>
      <c r="P884" s="7"/>
    </row>
    <row r="885">
      <c r="A885" s="13"/>
      <c r="B885" s="27"/>
      <c r="C885" s="14"/>
      <c r="D885" s="28"/>
      <c r="E885" s="7"/>
      <c r="G885" s="3"/>
      <c r="H885" s="16"/>
      <c r="I885" s="7"/>
      <c r="J885" s="7"/>
      <c r="K885" s="29"/>
      <c r="P885" s="7"/>
    </row>
    <row r="886">
      <c r="A886" s="13"/>
      <c r="B886" s="27"/>
      <c r="C886" s="14"/>
      <c r="D886" s="28"/>
      <c r="E886" s="7"/>
      <c r="G886" s="3"/>
      <c r="H886" s="16"/>
      <c r="I886" s="7"/>
      <c r="J886" s="7"/>
      <c r="K886" s="29"/>
      <c r="P886" s="7"/>
    </row>
    <row r="887">
      <c r="A887" s="13"/>
      <c r="B887" s="27"/>
      <c r="C887" s="14"/>
      <c r="D887" s="28"/>
      <c r="E887" s="7"/>
      <c r="G887" s="3"/>
      <c r="H887" s="16"/>
      <c r="I887" s="7"/>
      <c r="J887" s="7"/>
      <c r="K887" s="29"/>
      <c r="P887" s="7"/>
    </row>
    <row r="888">
      <c r="A888" s="13"/>
      <c r="B888" s="27"/>
      <c r="C888" s="14"/>
      <c r="D888" s="28"/>
      <c r="E888" s="7"/>
      <c r="G888" s="3"/>
      <c r="H888" s="16"/>
      <c r="I888" s="7"/>
      <c r="J888" s="7"/>
      <c r="K888" s="29"/>
      <c r="P888" s="7"/>
    </row>
    <row r="889">
      <c r="A889" s="13"/>
      <c r="B889" s="27"/>
      <c r="C889" s="14"/>
      <c r="D889" s="28"/>
      <c r="E889" s="7"/>
      <c r="G889" s="3"/>
      <c r="H889" s="16"/>
      <c r="I889" s="7"/>
      <c r="J889" s="7"/>
      <c r="K889" s="29"/>
      <c r="P889" s="7"/>
    </row>
    <row r="890">
      <c r="A890" s="13"/>
      <c r="B890" s="27"/>
      <c r="C890" s="14"/>
      <c r="D890" s="28"/>
      <c r="E890" s="7"/>
      <c r="G890" s="3"/>
      <c r="H890" s="16"/>
      <c r="I890" s="7"/>
      <c r="J890" s="7"/>
      <c r="K890" s="29"/>
      <c r="P890" s="7"/>
    </row>
    <row r="891">
      <c r="A891" s="13"/>
      <c r="B891" s="27"/>
      <c r="C891" s="14"/>
      <c r="D891" s="28"/>
      <c r="E891" s="7"/>
      <c r="G891" s="3"/>
      <c r="H891" s="16"/>
      <c r="I891" s="7"/>
      <c r="J891" s="7"/>
      <c r="K891" s="29"/>
      <c r="P891" s="7"/>
    </row>
    <row r="892">
      <c r="A892" s="13"/>
      <c r="B892" s="27"/>
      <c r="C892" s="14"/>
      <c r="D892" s="28"/>
      <c r="E892" s="7"/>
      <c r="G892" s="3"/>
      <c r="H892" s="16"/>
      <c r="I892" s="7"/>
      <c r="J892" s="7"/>
      <c r="K892" s="29"/>
      <c r="P892" s="7"/>
    </row>
    <row r="893">
      <c r="A893" s="13"/>
      <c r="B893" s="27"/>
      <c r="C893" s="14"/>
      <c r="D893" s="28"/>
      <c r="E893" s="7"/>
      <c r="G893" s="3"/>
      <c r="H893" s="16"/>
      <c r="I893" s="7"/>
      <c r="J893" s="7"/>
      <c r="K893" s="29"/>
      <c r="P893" s="7"/>
    </row>
    <row r="894">
      <c r="A894" s="13"/>
      <c r="B894" s="27"/>
      <c r="C894" s="14"/>
      <c r="D894" s="28"/>
      <c r="E894" s="7"/>
      <c r="G894" s="3"/>
      <c r="H894" s="16"/>
      <c r="I894" s="7"/>
      <c r="J894" s="7"/>
      <c r="K894" s="29"/>
      <c r="P894" s="7"/>
    </row>
    <row r="895">
      <c r="A895" s="13"/>
      <c r="B895" s="27"/>
      <c r="C895" s="14"/>
      <c r="D895" s="28"/>
      <c r="E895" s="7"/>
      <c r="G895" s="3"/>
      <c r="H895" s="16"/>
      <c r="I895" s="7"/>
      <c r="J895" s="7"/>
      <c r="K895" s="29"/>
      <c r="P895" s="7"/>
    </row>
    <row r="896">
      <c r="A896" s="13"/>
      <c r="B896" s="27"/>
      <c r="C896" s="14"/>
      <c r="D896" s="28"/>
      <c r="E896" s="7"/>
      <c r="G896" s="3"/>
      <c r="H896" s="16"/>
      <c r="I896" s="7"/>
      <c r="J896" s="7"/>
      <c r="K896" s="29"/>
      <c r="P896" s="7"/>
    </row>
    <row r="897">
      <c r="A897" s="13"/>
      <c r="B897" s="27"/>
      <c r="C897" s="14"/>
      <c r="D897" s="28"/>
      <c r="E897" s="7"/>
      <c r="G897" s="3"/>
      <c r="H897" s="16"/>
      <c r="I897" s="7"/>
      <c r="J897" s="7"/>
      <c r="K897" s="29"/>
      <c r="P897" s="7"/>
    </row>
    <row r="898">
      <c r="A898" s="13"/>
      <c r="B898" s="27"/>
      <c r="C898" s="14"/>
      <c r="D898" s="28"/>
      <c r="E898" s="7"/>
      <c r="G898" s="3"/>
      <c r="H898" s="16"/>
      <c r="I898" s="7"/>
      <c r="J898" s="7"/>
      <c r="K898" s="29"/>
      <c r="P898" s="7"/>
    </row>
    <row r="899">
      <c r="A899" s="13"/>
      <c r="B899" s="27"/>
      <c r="C899" s="14"/>
      <c r="D899" s="28"/>
      <c r="E899" s="7"/>
      <c r="G899" s="3"/>
      <c r="H899" s="16"/>
      <c r="I899" s="7"/>
      <c r="J899" s="7"/>
      <c r="K899" s="29"/>
      <c r="P899" s="7"/>
    </row>
    <row r="900">
      <c r="A900" s="13"/>
      <c r="B900" s="27"/>
      <c r="C900" s="14"/>
      <c r="D900" s="28"/>
      <c r="E900" s="7"/>
      <c r="G900" s="3"/>
      <c r="H900" s="16"/>
      <c r="I900" s="7"/>
      <c r="J900" s="7"/>
      <c r="K900" s="29"/>
      <c r="P900" s="7"/>
    </row>
    <row r="901">
      <c r="A901" s="13"/>
      <c r="B901" s="27"/>
      <c r="C901" s="14"/>
      <c r="D901" s="28"/>
      <c r="E901" s="7"/>
      <c r="G901" s="3"/>
      <c r="H901" s="16"/>
      <c r="I901" s="7"/>
      <c r="J901" s="7"/>
      <c r="K901" s="29"/>
      <c r="P901" s="7"/>
    </row>
    <row r="902">
      <c r="A902" s="13"/>
      <c r="B902" s="27"/>
      <c r="C902" s="14"/>
      <c r="D902" s="28"/>
      <c r="E902" s="7"/>
      <c r="G902" s="3"/>
      <c r="H902" s="16"/>
      <c r="I902" s="7"/>
      <c r="J902" s="7"/>
      <c r="K902" s="29"/>
      <c r="P902" s="7"/>
    </row>
    <row r="903">
      <c r="A903" s="13"/>
      <c r="B903" s="27"/>
      <c r="C903" s="14"/>
      <c r="D903" s="28"/>
      <c r="E903" s="7"/>
      <c r="G903" s="3"/>
      <c r="H903" s="16"/>
      <c r="I903" s="7"/>
      <c r="J903" s="7"/>
      <c r="K903" s="29"/>
      <c r="P903" s="7"/>
    </row>
    <row r="904">
      <c r="A904" s="13"/>
      <c r="B904" s="27"/>
      <c r="C904" s="14"/>
      <c r="D904" s="28"/>
      <c r="E904" s="7"/>
      <c r="G904" s="3"/>
      <c r="H904" s="16"/>
      <c r="I904" s="7"/>
      <c r="J904" s="7"/>
      <c r="K904" s="29"/>
      <c r="P904" s="7"/>
    </row>
    <row r="905">
      <c r="A905" s="13"/>
      <c r="B905" s="27"/>
      <c r="C905" s="14"/>
      <c r="D905" s="28"/>
      <c r="E905" s="7"/>
      <c r="G905" s="3"/>
      <c r="H905" s="16"/>
      <c r="I905" s="7"/>
      <c r="J905" s="7"/>
      <c r="K905" s="29"/>
      <c r="P905" s="7"/>
    </row>
    <row r="906">
      <c r="A906" s="13"/>
      <c r="B906" s="27"/>
      <c r="C906" s="14"/>
      <c r="D906" s="28"/>
      <c r="E906" s="7"/>
      <c r="G906" s="3"/>
      <c r="H906" s="16"/>
      <c r="I906" s="7"/>
      <c r="J906" s="7"/>
      <c r="K906" s="29"/>
      <c r="P906" s="7"/>
    </row>
    <row r="907">
      <c r="A907" s="13"/>
      <c r="B907" s="27"/>
      <c r="C907" s="14"/>
      <c r="D907" s="28"/>
      <c r="E907" s="7"/>
      <c r="G907" s="3"/>
      <c r="H907" s="16"/>
      <c r="I907" s="7"/>
      <c r="J907" s="7"/>
      <c r="K907" s="29"/>
      <c r="P907" s="7"/>
    </row>
    <row r="908">
      <c r="A908" s="13"/>
      <c r="B908" s="27"/>
      <c r="C908" s="14"/>
      <c r="D908" s="28"/>
      <c r="E908" s="7"/>
      <c r="G908" s="3"/>
      <c r="H908" s="16"/>
      <c r="I908" s="7"/>
      <c r="J908" s="7"/>
      <c r="K908" s="29"/>
      <c r="P908" s="7"/>
    </row>
    <row r="909">
      <c r="A909" s="13"/>
      <c r="B909" s="27"/>
      <c r="C909" s="14"/>
      <c r="D909" s="28"/>
      <c r="E909" s="7"/>
      <c r="G909" s="3"/>
      <c r="H909" s="16"/>
      <c r="I909" s="7"/>
      <c r="J909" s="7"/>
      <c r="K909" s="29"/>
      <c r="P909" s="7"/>
    </row>
    <row r="910">
      <c r="A910" s="13"/>
      <c r="B910" s="27"/>
      <c r="C910" s="14"/>
      <c r="D910" s="28"/>
      <c r="E910" s="7"/>
      <c r="G910" s="3"/>
      <c r="H910" s="16"/>
      <c r="I910" s="7"/>
      <c r="J910" s="7"/>
      <c r="K910" s="29"/>
      <c r="P910" s="7"/>
    </row>
    <row r="911">
      <c r="A911" s="13"/>
      <c r="B911" s="27"/>
      <c r="C911" s="14"/>
      <c r="D911" s="28"/>
      <c r="E911" s="7"/>
      <c r="G911" s="3"/>
      <c r="H911" s="16"/>
      <c r="I911" s="7"/>
      <c r="J911" s="7"/>
      <c r="K911" s="29"/>
      <c r="P911" s="7"/>
    </row>
    <row r="912">
      <c r="A912" s="13"/>
      <c r="B912" s="27"/>
      <c r="C912" s="14"/>
      <c r="D912" s="28"/>
      <c r="E912" s="7"/>
      <c r="G912" s="3"/>
      <c r="H912" s="16"/>
      <c r="I912" s="7"/>
      <c r="J912" s="7"/>
      <c r="K912" s="29"/>
      <c r="P912" s="7"/>
    </row>
    <row r="913">
      <c r="A913" s="13"/>
      <c r="B913" s="27"/>
      <c r="C913" s="14"/>
      <c r="D913" s="28"/>
      <c r="E913" s="7"/>
      <c r="G913" s="3"/>
      <c r="H913" s="16"/>
      <c r="I913" s="7"/>
      <c r="J913" s="7"/>
      <c r="K913" s="29"/>
      <c r="P913" s="7"/>
    </row>
    <row r="914">
      <c r="A914" s="13"/>
      <c r="B914" s="27"/>
      <c r="C914" s="14"/>
      <c r="D914" s="28"/>
      <c r="E914" s="7"/>
      <c r="G914" s="3"/>
      <c r="H914" s="16"/>
      <c r="I914" s="7"/>
      <c r="J914" s="7"/>
      <c r="K914" s="29"/>
      <c r="P914" s="7"/>
    </row>
    <row r="915">
      <c r="A915" s="13"/>
      <c r="B915" s="27"/>
      <c r="C915" s="14"/>
      <c r="D915" s="28"/>
      <c r="E915" s="7"/>
      <c r="G915" s="3"/>
      <c r="H915" s="16"/>
      <c r="I915" s="7"/>
      <c r="J915" s="7"/>
      <c r="K915" s="29"/>
      <c r="P915" s="7"/>
    </row>
    <row r="916">
      <c r="A916" s="13"/>
      <c r="B916" s="27"/>
      <c r="C916" s="14"/>
      <c r="D916" s="28"/>
      <c r="E916" s="7"/>
      <c r="G916" s="3"/>
      <c r="H916" s="16"/>
      <c r="I916" s="7"/>
      <c r="J916" s="7"/>
      <c r="K916" s="29"/>
      <c r="P916" s="7"/>
    </row>
    <row r="917">
      <c r="A917" s="13"/>
      <c r="B917" s="27"/>
      <c r="C917" s="14"/>
      <c r="D917" s="28"/>
      <c r="E917" s="7"/>
      <c r="G917" s="3"/>
      <c r="H917" s="16"/>
      <c r="I917" s="7"/>
      <c r="J917" s="7"/>
      <c r="K917" s="29"/>
      <c r="P917" s="7"/>
    </row>
    <row r="918">
      <c r="A918" s="13"/>
      <c r="B918" s="27"/>
      <c r="C918" s="14"/>
      <c r="D918" s="28"/>
      <c r="E918" s="7"/>
      <c r="G918" s="3"/>
      <c r="H918" s="16"/>
      <c r="I918" s="7"/>
      <c r="J918" s="7"/>
      <c r="K918" s="29"/>
      <c r="P918" s="7"/>
    </row>
    <row r="919">
      <c r="A919" s="13"/>
      <c r="B919" s="27"/>
      <c r="C919" s="14"/>
      <c r="D919" s="28"/>
      <c r="E919" s="7"/>
      <c r="G919" s="3"/>
      <c r="H919" s="16"/>
      <c r="I919" s="7"/>
      <c r="J919" s="7"/>
      <c r="K919" s="29"/>
      <c r="P919" s="7"/>
    </row>
    <row r="920">
      <c r="A920" s="13"/>
      <c r="B920" s="27"/>
      <c r="C920" s="14"/>
      <c r="D920" s="28"/>
      <c r="E920" s="7"/>
      <c r="G920" s="3"/>
      <c r="H920" s="16"/>
      <c r="I920" s="7"/>
      <c r="J920" s="7"/>
      <c r="K920" s="29"/>
      <c r="P920" s="7"/>
    </row>
    <row r="921">
      <c r="A921" s="13"/>
      <c r="B921" s="27"/>
      <c r="C921" s="14"/>
      <c r="D921" s="28"/>
      <c r="E921" s="7"/>
      <c r="G921" s="3"/>
      <c r="H921" s="16"/>
      <c r="I921" s="7"/>
      <c r="J921" s="7"/>
      <c r="K921" s="29"/>
      <c r="P921" s="7"/>
    </row>
    <row r="922">
      <c r="A922" s="13"/>
      <c r="B922" s="27"/>
      <c r="C922" s="14"/>
      <c r="D922" s="28"/>
      <c r="E922" s="7"/>
      <c r="G922" s="3"/>
      <c r="H922" s="16"/>
      <c r="I922" s="7"/>
      <c r="J922" s="7"/>
      <c r="K922" s="29"/>
      <c r="P922" s="7"/>
    </row>
    <row r="923">
      <c r="A923" s="13"/>
      <c r="B923" s="27"/>
      <c r="C923" s="14"/>
      <c r="D923" s="28"/>
      <c r="E923" s="7"/>
      <c r="G923" s="3"/>
      <c r="H923" s="16"/>
      <c r="I923" s="7"/>
      <c r="J923" s="7"/>
      <c r="K923" s="29"/>
      <c r="P923" s="7"/>
    </row>
    <row r="924">
      <c r="A924" s="13"/>
      <c r="B924" s="27"/>
      <c r="C924" s="14"/>
      <c r="D924" s="28"/>
      <c r="E924" s="7"/>
      <c r="G924" s="3"/>
      <c r="H924" s="16"/>
      <c r="I924" s="7"/>
      <c r="J924" s="7"/>
      <c r="K924" s="29"/>
      <c r="P924" s="7"/>
    </row>
    <row r="925">
      <c r="A925" s="13"/>
      <c r="B925" s="27"/>
      <c r="C925" s="14"/>
      <c r="D925" s="28"/>
      <c r="E925" s="7"/>
      <c r="G925" s="3"/>
      <c r="H925" s="16"/>
      <c r="I925" s="7"/>
      <c r="J925" s="7"/>
      <c r="K925" s="29"/>
      <c r="P925" s="7"/>
    </row>
    <row r="926">
      <c r="A926" s="13"/>
      <c r="B926" s="27"/>
      <c r="C926" s="14"/>
      <c r="D926" s="28"/>
      <c r="E926" s="7"/>
      <c r="G926" s="3"/>
      <c r="H926" s="16"/>
      <c r="I926" s="7"/>
      <c r="J926" s="7"/>
      <c r="K926" s="29"/>
      <c r="P926" s="7"/>
    </row>
    <row r="927">
      <c r="A927" s="13"/>
      <c r="B927" s="27"/>
      <c r="C927" s="14"/>
      <c r="D927" s="28"/>
      <c r="E927" s="7"/>
      <c r="G927" s="3"/>
      <c r="H927" s="16"/>
      <c r="I927" s="7"/>
      <c r="J927" s="7"/>
      <c r="K927" s="29"/>
      <c r="P927" s="7"/>
    </row>
    <row r="928">
      <c r="A928" s="13"/>
      <c r="B928" s="27"/>
      <c r="C928" s="14"/>
      <c r="D928" s="28"/>
      <c r="E928" s="7"/>
      <c r="G928" s="3"/>
      <c r="H928" s="16"/>
      <c r="I928" s="7"/>
      <c r="J928" s="7"/>
      <c r="K928" s="29"/>
      <c r="P928" s="7"/>
    </row>
    <row r="929">
      <c r="A929" s="13"/>
      <c r="B929" s="27"/>
      <c r="C929" s="14"/>
      <c r="D929" s="28"/>
      <c r="E929" s="7"/>
      <c r="G929" s="3"/>
      <c r="H929" s="16"/>
      <c r="I929" s="7"/>
      <c r="J929" s="7"/>
      <c r="K929" s="29"/>
      <c r="P929" s="7"/>
    </row>
    <row r="930">
      <c r="A930" s="13"/>
      <c r="B930" s="27"/>
      <c r="C930" s="14"/>
      <c r="D930" s="28"/>
      <c r="E930" s="7"/>
      <c r="G930" s="3"/>
      <c r="H930" s="16"/>
      <c r="I930" s="7"/>
      <c r="J930" s="7"/>
      <c r="K930" s="29"/>
      <c r="P930" s="7"/>
    </row>
    <row r="931">
      <c r="A931" s="13"/>
      <c r="B931" s="27"/>
      <c r="C931" s="14"/>
      <c r="D931" s="28"/>
      <c r="E931" s="7"/>
      <c r="G931" s="3"/>
      <c r="H931" s="16"/>
      <c r="I931" s="7"/>
      <c r="J931" s="7"/>
      <c r="K931" s="29"/>
      <c r="P931" s="7"/>
    </row>
    <row r="932">
      <c r="A932" s="13"/>
      <c r="B932" s="27"/>
      <c r="C932" s="14"/>
      <c r="D932" s="28"/>
      <c r="E932" s="7"/>
      <c r="G932" s="3"/>
      <c r="H932" s="16"/>
      <c r="I932" s="7"/>
      <c r="J932" s="7"/>
      <c r="K932" s="29"/>
      <c r="P932" s="7"/>
    </row>
    <row r="933">
      <c r="A933" s="13"/>
      <c r="B933" s="27"/>
      <c r="C933" s="14"/>
      <c r="D933" s="28"/>
      <c r="E933" s="7"/>
      <c r="G933" s="3"/>
      <c r="H933" s="16"/>
      <c r="I933" s="7"/>
      <c r="J933" s="7"/>
      <c r="K933" s="29"/>
      <c r="P933" s="7"/>
    </row>
    <row r="934">
      <c r="A934" s="13"/>
      <c r="B934" s="27"/>
      <c r="C934" s="14"/>
      <c r="D934" s="28"/>
      <c r="E934" s="7"/>
      <c r="G934" s="3"/>
      <c r="H934" s="16"/>
      <c r="I934" s="7"/>
      <c r="J934" s="7"/>
      <c r="K934" s="29"/>
      <c r="P934" s="7"/>
    </row>
    <row r="935">
      <c r="A935" s="13"/>
      <c r="B935" s="27"/>
      <c r="C935" s="14"/>
      <c r="D935" s="28"/>
      <c r="E935" s="7"/>
      <c r="G935" s="3"/>
      <c r="H935" s="16"/>
      <c r="I935" s="7"/>
      <c r="J935" s="7"/>
      <c r="K935" s="29"/>
      <c r="P935" s="7"/>
    </row>
    <row r="936">
      <c r="A936" s="13"/>
      <c r="B936" s="27"/>
      <c r="C936" s="14"/>
      <c r="D936" s="28"/>
      <c r="E936" s="7"/>
      <c r="G936" s="3"/>
      <c r="H936" s="16"/>
      <c r="I936" s="7"/>
      <c r="J936" s="7"/>
      <c r="K936" s="29"/>
      <c r="P936" s="7"/>
    </row>
    <row r="937">
      <c r="A937" s="13"/>
      <c r="B937" s="27"/>
      <c r="C937" s="14"/>
      <c r="D937" s="28"/>
      <c r="E937" s="7"/>
      <c r="G937" s="3"/>
      <c r="H937" s="16"/>
      <c r="I937" s="7"/>
      <c r="J937" s="7"/>
      <c r="K937" s="29"/>
      <c r="P937" s="7"/>
    </row>
    <row r="938">
      <c r="A938" s="13"/>
      <c r="B938" s="27"/>
      <c r="C938" s="14"/>
      <c r="D938" s="28"/>
      <c r="E938" s="7"/>
      <c r="G938" s="3"/>
      <c r="H938" s="16"/>
      <c r="I938" s="7"/>
      <c r="J938" s="7"/>
      <c r="K938" s="29"/>
      <c r="P938" s="7"/>
    </row>
    <row r="939">
      <c r="A939" s="13"/>
      <c r="B939" s="27"/>
      <c r="C939" s="14"/>
      <c r="D939" s="28"/>
      <c r="E939" s="7"/>
      <c r="G939" s="3"/>
      <c r="H939" s="16"/>
      <c r="I939" s="7"/>
      <c r="J939" s="7"/>
      <c r="K939" s="29"/>
      <c r="P939" s="7"/>
    </row>
    <row r="940">
      <c r="A940" s="13"/>
      <c r="B940" s="27"/>
      <c r="C940" s="14"/>
      <c r="D940" s="28"/>
      <c r="E940" s="7"/>
      <c r="G940" s="3"/>
      <c r="H940" s="16"/>
      <c r="I940" s="7"/>
      <c r="J940" s="7"/>
      <c r="K940" s="29"/>
      <c r="P940" s="7"/>
    </row>
    <row r="941">
      <c r="A941" s="13"/>
      <c r="B941" s="27"/>
      <c r="C941" s="14"/>
      <c r="D941" s="28"/>
      <c r="E941" s="7"/>
      <c r="G941" s="3"/>
      <c r="H941" s="16"/>
      <c r="I941" s="7"/>
      <c r="J941" s="7"/>
      <c r="K941" s="29"/>
      <c r="P941" s="7"/>
    </row>
    <row r="942">
      <c r="A942" s="13"/>
      <c r="B942" s="27"/>
      <c r="C942" s="14"/>
      <c r="D942" s="28"/>
      <c r="E942" s="7"/>
      <c r="G942" s="3"/>
      <c r="H942" s="16"/>
      <c r="I942" s="7"/>
      <c r="J942" s="7"/>
      <c r="K942" s="29"/>
      <c r="P942" s="7"/>
    </row>
    <row r="943">
      <c r="A943" s="13"/>
      <c r="B943" s="27"/>
      <c r="C943" s="14"/>
      <c r="D943" s="28"/>
      <c r="E943" s="7"/>
      <c r="G943" s="3"/>
      <c r="H943" s="16"/>
      <c r="I943" s="7"/>
      <c r="J943" s="7"/>
      <c r="K943" s="29"/>
      <c r="P943" s="7"/>
    </row>
    <row r="944">
      <c r="A944" s="13"/>
      <c r="B944" s="27"/>
      <c r="C944" s="14"/>
      <c r="D944" s="28"/>
      <c r="E944" s="7"/>
      <c r="G944" s="3"/>
      <c r="H944" s="16"/>
      <c r="I944" s="7"/>
      <c r="J944" s="7"/>
      <c r="K944" s="29"/>
      <c r="P944" s="7"/>
    </row>
    <row r="945">
      <c r="A945" s="13"/>
      <c r="B945" s="27"/>
      <c r="C945" s="14"/>
      <c r="D945" s="28"/>
      <c r="E945" s="7"/>
      <c r="G945" s="3"/>
      <c r="H945" s="16"/>
      <c r="I945" s="7"/>
      <c r="J945" s="7"/>
      <c r="K945" s="29"/>
      <c r="P945" s="7"/>
    </row>
    <row r="946">
      <c r="A946" s="13"/>
      <c r="B946" s="27"/>
      <c r="C946" s="14"/>
      <c r="D946" s="28"/>
      <c r="E946" s="7"/>
      <c r="G946" s="3"/>
      <c r="H946" s="16"/>
      <c r="I946" s="7"/>
      <c r="J946" s="7"/>
      <c r="K946" s="29"/>
      <c r="P946" s="7"/>
    </row>
    <row r="947">
      <c r="A947" s="13"/>
      <c r="B947" s="27"/>
      <c r="C947" s="14"/>
      <c r="D947" s="28"/>
      <c r="E947" s="7"/>
      <c r="G947" s="3"/>
      <c r="H947" s="16"/>
      <c r="I947" s="7"/>
      <c r="J947" s="7"/>
      <c r="K947" s="29"/>
      <c r="P947" s="7"/>
    </row>
    <row r="948">
      <c r="A948" s="13"/>
      <c r="B948" s="27"/>
      <c r="C948" s="14"/>
      <c r="D948" s="28"/>
      <c r="E948" s="7"/>
      <c r="G948" s="3"/>
      <c r="H948" s="16"/>
      <c r="I948" s="7"/>
      <c r="J948" s="7"/>
      <c r="K948" s="29"/>
      <c r="P948" s="7"/>
    </row>
    <row r="949">
      <c r="A949" s="13"/>
      <c r="B949" s="27"/>
      <c r="C949" s="14"/>
      <c r="D949" s="28"/>
      <c r="E949" s="7"/>
      <c r="G949" s="3"/>
      <c r="H949" s="16"/>
      <c r="I949" s="7"/>
      <c r="J949" s="7"/>
      <c r="K949" s="29"/>
      <c r="P949" s="7"/>
    </row>
    <row r="950">
      <c r="A950" s="13"/>
      <c r="B950" s="27"/>
      <c r="C950" s="14"/>
      <c r="D950" s="28"/>
      <c r="E950" s="7"/>
      <c r="G950" s="3"/>
      <c r="H950" s="16"/>
      <c r="I950" s="7"/>
      <c r="J950" s="7"/>
      <c r="K950" s="29"/>
      <c r="P950" s="7"/>
    </row>
    <row r="951">
      <c r="A951" s="13"/>
      <c r="B951" s="27"/>
      <c r="C951" s="14"/>
      <c r="D951" s="28"/>
      <c r="E951" s="7"/>
      <c r="G951" s="3"/>
      <c r="H951" s="16"/>
      <c r="I951" s="7"/>
      <c r="J951" s="7"/>
      <c r="K951" s="29"/>
      <c r="P951" s="7"/>
    </row>
    <row r="952">
      <c r="A952" s="13"/>
      <c r="B952" s="27"/>
      <c r="C952" s="14"/>
      <c r="D952" s="28"/>
      <c r="E952" s="7"/>
      <c r="G952" s="3"/>
      <c r="H952" s="16"/>
      <c r="I952" s="7"/>
      <c r="J952" s="7"/>
      <c r="K952" s="29"/>
      <c r="P952" s="7"/>
    </row>
    <row r="953">
      <c r="A953" s="13"/>
      <c r="B953" s="27"/>
      <c r="C953" s="14"/>
      <c r="D953" s="28"/>
      <c r="E953" s="7"/>
      <c r="G953" s="3"/>
      <c r="H953" s="16"/>
      <c r="I953" s="7"/>
      <c r="J953" s="7"/>
      <c r="K953" s="29"/>
      <c r="P953" s="7"/>
    </row>
    <row r="954">
      <c r="A954" s="13"/>
      <c r="B954" s="27"/>
      <c r="C954" s="14"/>
      <c r="D954" s="28"/>
      <c r="E954" s="7"/>
      <c r="G954" s="3"/>
      <c r="H954" s="16"/>
      <c r="I954" s="7"/>
      <c r="J954" s="7"/>
      <c r="K954" s="29"/>
      <c r="P954" s="7"/>
    </row>
    <row r="955">
      <c r="A955" s="13"/>
      <c r="B955" s="27"/>
      <c r="C955" s="14"/>
      <c r="D955" s="28"/>
      <c r="E955" s="7"/>
      <c r="G955" s="3"/>
      <c r="H955" s="16"/>
      <c r="I955" s="7"/>
      <c r="J955" s="7"/>
      <c r="K955" s="29"/>
      <c r="P955" s="7"/>
    </row>
    <row r="956">
      <c r="A956" s="13"/>
      <c r="B956" s="27"/>
      <c r="C956" s="14"/>
      <c r="D956" s="28"/>
      <c r="E956" s="7"/>
      <c r="G956" s="3"/>
      <c r="H956" s="16"/>
      <c r="I956" s="7"/>
      <c r="J956" s="7"/>
      <c r="K956" s="29"/>
      <c r="P956" s="7"/>
    </row>
    <row r="957">
      <c r="A957" s="13"/>
      <c r="B957" s="27"/>
      <c r="C957" s="14"/>
      <c r="D957" s="28"/>
      <c r="E957" s="7"/>
      <c r="G957" s="3"/>
      <c r="H957" s="16"/>
      <c r="I957" s="7"/>
      <c r="J957" s="7"/>
      <c r="K957" s="29"/>
      <c r="P957" s="7"/>
    </row>
    <row r="958">
      <c r="A958" s="13"/>
      <c r="B958" s="27"/>
      <c r="C958" s="14"/>
      <c r="D958" s="28"/>
      <c r="E958" s="7"/>
      <c r="G958" s="3"/>
      <c r="H958" s="16"/>
      <c r="I958" s="7"/>
      <c r="J958" s="7"/>
      <c r="K958" s="29"/>
      <c r="P958" s="7"/>
    </row>
    <row r="959">
      <c r="A959" s="13"/>
      <c r="B959" s="27"/>
      <c r="C959" s="14"/>
      <c r="D959" s="28"/>
      <c r="E959" s="7"/>
      <c r="G959" s="3"/>
      <c r="H959" s="16"/>
      <c r="I959" s="7"/>
      <c r="J959" s="7"/>
      <c r="K959" s="29"/>
      <c r="P959" s="7"/>
    </row>
    <row r="960">
      <c r="A960" s="13"/>
      <c r="B960" s="27"/>
      <c r="C960" s="14"/>
      <c r="D960" s="28"/>
      <c r="E960" s="7"/>
      <c r="G960" s="3"/>
      <c r="H960" s="16"/>
      <c r="I960" s="7"/>
      <c r="J960" s="7"/>
      <c r="K960" s="29"/>
      <c r="P960" s="7"/>
    </row>
    <row r="961">
      <c r="A961" s="13"/>
      <c r="B961" s="27"/>
      <c r="C961" s="14"/>
      <c r="D961" s="28"/>
      <c r="E961" s="7"/>
      <c r="G961" s="3"/>
      <c r="H961" s="16"/>
      <c r="I961" s="7"/>
      <c r="J961" s="7"/>
      <c r="K961" s="29"/>
      <c r="P961" s="7"/>
    </row>
    <row r="962">
      <c r="A962" s="13"/>
      <c r="B962" s="27"/>
      <c r="C962" s="14"/>
      <c r="D962" s="28"/>
      <c r="E962" s="7"/>
      <c r="G962" s="3"/>
      <c r="H962" s="16"/>
      <c r="I962" s="7"/>
      <c r="J962" s="7"/>
      <c r="K962" s="29"/>
      <c r="P962" s="7"/>
    </row>
    <row r="963">
      <c r="A963" s="13"/>
      <c r="B963" s="27"/>
      <c r="C963" s="14"/>
      <c r="D963" s="28"/>
      <c r="E963" s="7"/>
      <c r="G963" s="3"/>
      <c r="H963" s="16"/>
      <c r="I963" s="7"/>
      <c r="J963" s="7"/>
      <c r="K963" s="29"/>
      <c r="P963" s="7"/>
    </row>
    <row r="964">
      <c r="A964" s="13"/>
      <c r="B964" s="27"/>
      <c r="C964" s="14"/>
      <c r="D964" s="28"/>
      <c r="E964" s="7"/>
      <c r="G964" s="3"/>
      <c r="H964" s="16"/>
      <c r="I964" s="7"/>
      <c r="J964" s="7"/>
      <c r="K964" s="29"/>
      <c r="P964" s="7"/>
    </row>
    <row r="965">
      <c r="A965" s="13"/>
      <c r="B965" s="27"/>
      <c r="C965" s="14"/>
      <c r="D965" s="28"/>
      <c r="E965" s="7"/>
      <c r="G965" s="3"/>
      <c r="H965" s="16"/>
      <c r="I965" s="7"/>
      <c r="J965" s="7"/>
      <c r="K965" s="29"/>
      <c r="P965" s="7"/>
    </row>
    <row r="966">
      <c r="A966" s="13"/>
      <c r="B966" s="27"/>
      <c r="C966" s="14"/>
      <c r="D966" s="28"/>
      <c r="E966" s="7"/>
      <c r="G966" s="3"/>
      <c r="H966" s="16"/>
      <c r="I966" s="7"/>
      <c r="J966" s="7"/>
      <c r="K966" s="29"/>
      <c r="P966" s="7"/>
    </row>
    <row r="967">
      <c r="A967" s="13"/>
      <c r="B967" s="27"/>
      <c r="C967" s="14"/>
      <c r="D967" s="28"/>
      <c r="E967" s="7"/>
      <c r="G967" s="3"/>
      <c r="H967" s="16"/>
      <c r="I967" s="7"/>
      <c r="J967" s="7"/>
      <c r="K967" s="29"/>
      <c r="P967" s="7"/>
    </row>
    <row r="968">
      <c r="A968" s="13"/>
      <c r="B968" s="27"/>
      <c r="C968" s="14"/>
      <c r="D968" s="28"/>
      <c r="E968" s="7"/>
      <c r="G968" s="3"/>
      <c r="H968" s="16"/>
      <c r="I968" s="7"/>
      <c r="J968" s="7"/>
      <c r="K968" s="29"/>
      <c r="P968" s="7"/>
    </row>
    <row r="969">
      <c r="A969" s="13"/>
      <c r="B969" s="27"/>
      <c r="C969" s="14"/>
      <c r="D969" s="28"/>
      <c r="E969" s="7"/>
      <c r="G969" s="3"/>
      <c r="H969" s="16"/>
      <c r="I969" s="7"/>
      <c r="J969" s="7"/>
      <c r="K969" s="29"/>
      <c r="P969" s="7"/>
    </row>
    <row r="970">
      <c r="A970" s="13"/>
      <c r="B970" s="27"/>
      <c r="C970" s="14"/>
      <c r="D970" s="28"/>
      <c r="E970" s="7"/>
      <c r="G970" s="3"/>
      <c r="H970" s="16"/>
      <c r="I970" s="7"/>
      <c r="J970" s="7"/>
      <c r="K970" s="29"/>
      <c r="P970" s="7"/>
    </row>
    <row r="971">
      <c r="A971" s="13"/>
      <c r="B971" s="27"/>
      <c r="C971" s="14"/>
      <c r="D971" s="28"/>
      <c r="E971" s="7"/>
      <c r="G971" s="3"/>
      <c r="H971" s="16"/>
      <c r="I971" s="7"/>
      <c r="J971" s="7"/>
      <c r="K971" s="29"/>
      <c r="P971" s="7"/>
    </row>
    <row r="972">
      <c r="A972" s="13"/>
      <c r="B972" s="27"/>
      <c r="C972" s="14"/>
      <c r="D972" s="28"/>
      <c r="E972" s="7"/>
      <c r="G972" s="3"/>
      <c r="H972" s="16"/>
      <c r="I972" s="7"/>
      <c r="J972" s="7"/>
      <c r="K972" s="29"/>
      <c r="P972" s="7"/>
    </row>
    <row r="973">
      <c r="A973" s="13"/>
      <c r="B973" s="27"/>
      <c r="C973" s="14"/>
      <c r="D973" s="28"/>
      <c r="E973" s="7"/>
      <c r="G973" s="3"/>
      <c r="H973" s="16"/>
      <c r="I973" s="7"/>
      <c r="J973" s="7"/>
      <c r="K973" s="29"/>
      <c r="P973" s="7"/>
    </row>
    <row r="974">
      <c r="A974" s="13"/>
      <c r="B974" s="27"/>
      <c r="C974" s="14"/>
      <c r="D974" s="28"/>
      <c r="E974" s="7"/>
      <c r="G974" s="3"/>
      <c r="H974" s="16"/>
      <c r="I974" s="7"/>
      <c r="J974" s="7"/>
      <c r="K974" s="29"/>
      <c r="P974" s="7"/>
    </row>
    <row r="975">
      <c r="A975" s="13"/>
      <c r="B975" s="27"/>
      <c r="C975" s="14"/>
      <c r="D975" s="28"/>
      <c r="E975" s="7"/>
      <c r="G975" s="3"/>
      <c r="H975" s="16"/>
      <c r="I975" s="7"/>
      <c r="J975" s="7"/>
      <c r="K975" s="29"/>
      <c r="P975" s="7"/>
    </row>
    <row r="976">
      <c r="A976" s="13"/>
      <c r="B976" s="27"/>
      <c r="C976" s="14"/>
      <c r="D976" s="28"/>
      <c r="E976" s="7"/>
      <c r="G976" s="3"/>
      <c r="H976" s="16"/>
      <c r="I976" s="7"/>
      <c r="J976" s="7"/>
      <c r="K976" s="29"/>
      <c r="P976" s="7"/>
    </row>
    <row r="977">
      <c r="A977" s="13"/>
      <c r="B977" s="27"/>
      <c r="C977" s="14"/>
      <c r="D977" s="28"/>
      <c r="E977" s="7"/>
      <c r="G977" s="3"/>
      <c r="H977" s="16"/>
      <c r="I977" s="7"/>
      <c r="J977" s="7"/>
      <c r="K977" s="29"/>
      <c r="P977" s="7"/>
    </row>
    <row r="978">
      <c r="A978" s="13"/>
      <c r="B978" s="27"/>
      <c r="C978" s="14"/>
      <c r="D978" s="28"/>
      <c r="E978" s="7"/>
      <c r="G978" s="3"/>
      <c r="H978" s="16"/>
      <c r="I978" s="7"/>
      <c r="J978" s="7"/>
      <c r="K978" s="29"/>
      <c r="P978" s="7"/>
    </row>
    <row r="979">
      <c r="A979" s="13"/>
      <c r="B979" s="27"/>
      <c r="C979" s="14"/>
      <c r="D979" s="28"/>
      <c r="E979" s="7"/>
      <c r="G979" s="3"/>
      <c r="H979" s="16"/>
      <c r="I979" s="7"/>
      <c r="J979" s="7"/>
      <c r="K979" s="29"/>
      <c r="P979" s="7"/>
    </row>
    <row r="980">
      <c r="A980" s="13"/>
      <c r="B980" s="27"/>
      <c r="C980" s="14"/>
      <c r="D980" s="28"/>
      <c r="E980" s="7"/>
      <c r="G980" s="3"/>
      <c r="H980" s="16"/>
      <c r="I980" s="7"/>
      <c r="J980" s="7"/>
      <c r="K980" s="29"/>
      <c r="P980" s="7"/>
    </row>
    <row r="981">
      <c r="A981" s="13"/>
      <c r="B981" s="27"/>
      <c r="C981" s="14"/>
      <c r="D981" s="28"/>
      <c r="E981" s="7"/>
      <c r="G981" s="3"/>
      <c r="H981" s="16"/>
      <c r="I981" s="7"/>
      <c r="J981" s="7"/>
      <c r="K981" s="29"/>
      <c r="P981" s="7"/>
    </row>
    <row r="982">
      <c r="A982" s="13"/>
      <c r="B982" s="27"/>
      <c r="C982" s="14"/>
      <c r="D982" s="28"/>
      <c r="E982" s="7"/>
      <c r="G982" s="3"/>
      <c r="H982" s="16"/>
      <c r="I982" s="7"/>
      <c r="J982" s="7"/>
      <c r="K982" s="29"/>
      <c r="P982" s="7"/>
    </row>
    <row r="983">
      <c r="A983" s="13"/>
      <c r="B983" s="27"/>
      <c r="C983" s="14"/>
      <c r="D983" s="28"/>
      <c r="E983" s="7"/>
      <c r="G983" s="3"/>
      <c r="H983" s="16"/>
      <c r="I983" s="7"/>
      <c r="J983" s="7"/>
      <c r="K983" s="29"/>
      <c r="P983" s="7"/>
    </row>
    <row r="984">
      <c r="A984" s="13"/>
      <c r="B984" s="27"/>
      <c r="C984" s="14"/>
      <c r="D984" s="28"/>
      <c r="E984" s="7"/>
      <c r="G984" s="3"/>
      <c r="H984" s="16"/>
      <c r="I984" s="7"/>
      <c r="J984" s="7"/>
      <c r="K984" s="29"/>
      <c r="P984" s="7"/>
    </row>
    <row r="985">
      <c r="A985" s="13"/>
      <c r="B985" s="27"/>
      <c r="C985" s="14"/>
      <c r="D985" s="28"/>
      <c r="E985" s="7"/>
      <c r="G985" s="3"/>
      <c r="H985" s="16"/>
      <c r="I985" s="7"/>
      <c r="J985" s="7"/>
      <c r="K985" s="29"/>
      <c r="P985" s="7"/>
    </row>
    <row r="986">
      <c r="A986" s="13"/>
      <c r="B986" s="27"/>
      <c r="C986" s="14"/>
      <c r="D986" s="28"/>
      <c r="E986" s="7"/>
      <c r="G986" s="3"/>
      <c r="H986" s="16"/>
      <c r="I986" s="7"/>
      <c r="J986" s="7"/>
      <c r="K986" s="29"/>
      <c r="P986" s="7"/>
    </row>
    <row r="987">
      <c r="A987" s="13"/>
      <c r="B987" s="27"/>
      <c r="C987" s="14"/>
      <c r="D987" s="28"/>
      <c r="E987" s="7"/>
      <c r="G987" s="3"/>
      <c r="H987" s="16"/>
      <c r="I987" s="7"/>
      <c r="J987" s="7"/>
      <c r="K987" s="29"/>
      <c r="P987" s="7"/>
    </row>
    <row r="988">
      <c r="A988" s="13"/>
      <c r="B988" s="27"/>
      <c r="C988" s="14"/>
      <c r="D988" s="28"/>
      <c r="E988" s="7"/>
      <c r="G988" s="3"/>
      <c r="H988" s="16"/>
      <c r="I988" s="7"/>
      <c r="J988" s="7"/>
      <c r="K988" s="29"/>
      <c r="P988" s="7"/>
    </row>
    <row r="989">
      <c r="A989" s="13"/>
      <c r="B989" s="27"/>
      <c r="C989" s="14"/>
      <c r="D989" s="28"/>
      <c r="E989" s="7"/>
      <c r="G989" s="3"/>
      <c r="H989" s="16"/>
      <c r="I989" s="7"/>
      <c r="J989" s="7"/>
      <c r="K989" s="29"/>
      <c r="P989" s="7"/>
    </row>
    <row r="990">
      <c r="A990" s="13"/>
      <c r="B990" s="27"/>
      <c r="C990" s="14"/>
      <c r="D990" s="28"/>
      <c r="E990" s="7"/>
      <c r="G990" s="3"/>
      <c r="H990" s="16"/>
      <c r="I990" s="7"/>
      <c r="J990" s="7"/>
      <c r="K990" s="29"/>
      <c r="P990" s="7"/>
    </row>
    <row r="991">
      <c r="A991" s="13"/>
      <c r="B991" s="27"/>
      <c r="C991" s="14"/>
      <c r="D991" s="28"/>
      <c r="E991" s="7"/>
      <c r="G991" s="3"/>
      <c r="H991" s="16"/>
      <c r="I991" s="7"/>
      <c r="J991" s="7"/>
      <c r="K991" s="29"/>
      <c r="P991" s="7"/>
    </row>
    <row r="992">
      <c r="A992" s="13"/>
      <c r="B992" s="27"/>
      <c r="C992" s="14"/>
      <c r="D992" s="28"/>
      <c r="E992" s="7"/>
      <c r="G992" s="3"/>
      <c r="H992" s="16"/>
      <c r="I992" s="7"/>
      <c r="J992" s="7"/>
      <c r="K992" s="29"/>
      <c r="P992" s="7"/>
    </row>
    <row r="993">
      <c r="A993" s="13"/>
      <c r="B993" s="27"/>
      <c r="C993" s="14"/>
      <c r="D993" s="28"/>
      <c r="E993" s="7"/>
      <c r="G993" s="3"/>
      <c r="H993" s="16"/>
      <c r="I993" s="7"/>
      <c r="J993" s="7"/>
      <c r="K993" s="29"/>
      <c r="P993" s="7"/>
    </row>
    <row r="994">
      <c r="A994" s="13"/>
      <c r="B994" s="27"/>
      <c r="C994" s="14"/>
      <c r="D994" s="28"/>
      <c r="E994" s="7"/>
      <c r="G994" s="3"/>
      <c r="H994" s="16"/>
      <c r="I994" s="7"/>
      <c r="J994" s="7"/>
      <c r="K994" s="29"/>
      <c r="P994" s="7"/>
    </row>
    <row r="995">
      <c r="A995" s="13"/>
      <c r="B995" s="27"/>
      <c r="C995" s="14"/>
      <c r="D995" s="28"/>
      <c r="E995" s="7"/>
      <c r="G995" s="3"/>
      <c r="H995" s="16"/>
      <c r="I995" s="7"/>
      <c r="J995" s="7"/>
      <c r="K995" s="29"/>
      <c r="P995" s="7"/>
    </row>
    <row r="996">
      <c r="A996" s="13"/>
      <c r="B996" s="27"/>
      <c r="C996" s="14"/>
      <c r="D996" s="28"/>
      <c r="E996" s="7"/>
      <c r="G996" s="3"/>
      <c r="H996" s="16"/>
      <c r="I996" s="7"/>
      <c r="J996" s="7"/>
      <c r="K996" s="29"/>
      <c r="P996" s="7"/>
    </row>
    <row r="997">
      <c r="A997" s="13"/>
      <c r="B997" s="27"/>
      <c r="C997" s="14"/>
      <c r="D997" s="28"/>
      <c r="E997" s="7"/>
      <c r="G997" s="3"/>
      <c r="H997" s="16"/>
      <c r="I997" s="7"/>
      <c r="J997" s="7"/>
      <c r="K997" s="29"/>
      <c r="P997" s="7"/>
    </row>
    <row r="998">
      <c r="A998" s="13"/>
      <c r="B998" s="27"/>
      <c r="C998" s="14"/>
      <c r="D998" s="28"/>
      <c r="E998" s="7"/>
      <c r="G998" s="3"/>
      <c r="H998" s="16"/>
      <c r="I998" s="7"/>
      <c r="J998" s="7"/>
      <c r="K998" s="29"/>
      <c r="P998" s="7"/>
    </row>
    <row r="999">
      <c r="A999" s="13"/>
      <c r="B999" s="27"/>
      <c r="C999" s="14"/>
      <c r="D999" s="28"/>
      <c r="E999" s="7"/>
      <c r="G999" s="3"/>
      <c r="H999" s="16"/>
      <c r="I999" s="7"/>
      <c r="J999" s="7"/>
      <c r="K999" s="29"/>
      <c r="P999" s="7"/>
    </row>
    <row r="1000">
      <c r="A1000" s="13"/>
      <c r="B1000" s="27"/>
      <c r="C1000" s="14"/>
      <c r="D1000" s="28"/>
      <c r="E1000" s="7"/>
      <c r="G1000" s="3"/>
      <c r="H1000" s="16"/>
      <c r="I1000" s="7"/>
      <c r="J1000" s="7"/>
      <c r="K1000" s="29"/>
      <c r="P1000" s="7"/>
    </row>
    <row r="1001">
      <c r="A1001" s="13"/>
      <c r="B1001" s="27"/>
      <c r="C1001" s="14"/>
      <c r="D1001" s="28"/>
      <c r="E1001" s="7"/>
      <c r="G1001" s="3"/>
      <c r="H1001" s="16"/>
      <c r="I1001" s="7"/>
      <c r="J1001" s="7"/>
      <c r="K1001" s="29"/>
      <c r="P1001" s="7"/>
    </row>
    <row r="1002">
      <c r="A1002" s="13"/>
      <c r="B1002" s="27"/>
      <c r="C1002" s="14"/>
      <c r="D1002" s="28"/>
      <c r="E1002" s="7"/>
      <c r="G1002" s="3"/>
      <c r="H1002" s="16"/>
      <c r="I1002" s="7"/>
      <c r="J1002" s="7"/>
      <c r="K1002" s="29"/>
      <c r="P1002" s="7"/>
    </row>
    <row r="1003">
      <c r="A1003" s="13"/>
      <c r="B1003" s="27"/>
      <c r="C1003" s="14"/>
      <c r="D1003" s="28"/>
      <c r="E1003" s="7"/>
      <c r="G1003" s="3"/>
      <c r="H1003" s="16"/>
      <c r="I1003" s="7"/>
      <c r="J1003" s="7"/>
      <c r="K1003" s="29"/>
      <c r="P1003" s="7"/>
    </row>
    <row r="1004">
      <c r="A1004" s="13"/>
      <c r="B1004" s="27"/>
      <c r="C1004" s="14"/>
      <c r="D1004" s="28"/>
      <c r="E1004" s="7"/>
      <c r="G1004" s="3"/>
      <c r="H1004" s="16"/>
      <c r="I1004" s="7"/>
      <c r="J1004" s="7"/>
      <c r="K1004" s="29"/>
      <c r="P1004" s="7"/>
    </row>
    <row r="1005">
      <c r="A1005" s="13"/>
      <c r="B1005" s="27"/>
      <c r="C1005" s="14"/>
      <c r="D1005" s="28"/>
      <c r="E1005" s="7"/>
      <c r="G1005" s="3"/>
      <c r="H1005" s="16"/>
      <c r="I1005" s="7"/>
      <c r="J1005" s="7"/>
      <c r="K1005" s="29"/>
      <c r="P1005" s="7"/>
    </row>
    <row r="1006">
      <c r="A1006" s="13"/>
      <c r="B1006" s="27"/>
      <c r="C1006" s="14"/>
      <c r="D1006" s="28"/>
      <c r="E1006" s="7"/>
      <c r="G1006" s="3"/>
      <c r="H1006" s="16"/>
      <c r="I1006" s="7"/>
      <c r="J1006" s="7"/>
      <c r="K1006" s="29"/>
      <c r="P1006" s="7"/>
    </row>
    <row r="1007">
      <c r="A1007" s="13"/>
      <c r="B1007" s="27"/>
      <c r="C1007" s="14"/>
      <c r="D1007" s="28"/>
      <c r="E1007" s="7"/>
      <c r="G1007" s="3"/>
      <c r="H1007" s="16"/>
      <c r="I1007" s="7"/>
      <c r="J1007" s="7"/>
      <c r="K1007" s="29"/>
      <c r="P1007" s="7"/>
    </row>
    <row r="1008">
      <c r="A1008" s="13"/>
      <c r="B1008" s="27"/>
      <c r="C1008" s="14"/>
      <c r="D1008" s="28"/>
      <c r="E1008" s="7"/>
      <c r="G1008" s="3"/>
      <c r="H1008" s="16"/>
      <c r="I1008" s="7"/>
      <c r="J1008" s="7"/>
      <c r="K1008" s="29"/>
      <c r="P1008" s="7"/>
    </row>
    <row r="1009">
      <c r="A1009" s="13"/>
      <c r="B1009" s="27"/>
      <c r="C1009" s="14"/>
      <c r="D1009" s="28"/>
      <c r="E1009" s="7"/>
      <c r="G1009" s="3"/>
      <c r="H1009" s="16"/>
      <c r="I1009" s="7"/>
      <c r="J1009" s="7"/>
      <c r="K1009" s="29"/>
      <c r="P1009" s="7"/>
    </row>
    <row r="1010">
      <c r="A1010" s="13"/>
      <c r="B1010" s="27"/>
      <c r="C1010" s="14"/>
      <c r="D1010" s="28"/>
      <c r="E1010" s="7"/>
      <c r="G1010" s="3"/>
      <c r="H1010" s="16"/>
      <c r="I1010" s="7"/>
      <c r="J1010" s="7"/>
      <c r="K1010" s="29"/>
      <c r="P1010" s="7"/>
    </row>
    <row r="1011">
      <c r="A1011" s="13"/>
      <c r="B1011" s="27"/>
      <c r="C1011" s="14"/>
      <c r="D1011" s="28"/>
      <c r="E1011" s="7"/>
      <c r="G1011" s="3"/>
      <c r="H1011" s="16"/>
      <c r="I1011" s="7"/>
      <c r="J1011" s="7"/>
      <c r="K1011" s="29"/>
      <c r="P1011" s="7"/>
    </row>
    <row r="1012">
      <c r="A1012" s="13"/>
      <c r="B1012" s="27"/>
      <c r="C1012" s="14"/>
      <c r="D1012" s="28"/>
      <c r="E1012" s="7"/>
      <c r="G1012" s="3"/>
      <c r="H1012" s="16"/>
      <c r="I1012" s="7"/>
      <c r="J1012" s="7"/>
      <c r="K1012" s="29"/>
      <c r="P1012" s="7"/>
    </row>
    <row r="1013">
      <c r="A1013" s="13"/>
      <c r="B1013" s="27"/>
      <c r="C1013" s="14"/>
      <c r="D1013" s="28"/>
      <c r="E1013" s="7"/>
      <c r="G1013" s="3"/>
      <c r="H1013" s="16"/>
      <c r="I1013" s="7"/>
      <c r="J1013" s="7"/>
      <c r="K1013" s="29"/>
      <c r="P1013" s="7"/>
    </row>
    <row r="1014">
      <c r="A1014" s="13"/>
      <c r="B1014" s="27"/>
      <c r="C1014" s="14"/>
      <c r="D1014" s="28"/>
      <c r="E1014" s="7"/>
      <c r="G1014" s="3"/>
      <c r="H1014" s="16"/>
      <c r="I1014" s="7"/>
      <c r="J1014" s="7"/>
      <c r="K1014" s="29"/>
      <c r="P1014" s="7"/>
    </row>
    <row r="1015">
      <c r="A1015" s="13"/>
      <c r="B1015" s="27"/>
      <c r="C1015" s="14"/>
      <c r="D1015" s="28"/>
      <c r="E1015" s="7"/>
      <c r="G1015" s="3"/>
      <c r="H1015" s="16"/>
      <c r="I1015" s="7"/>
      <c r="J1015" s="7"/>
      <c r="K1015" s="29"/>
      <c r="P1015" s="7"/>
    </row>
    <row r="1016">
      <c r="A1016" s="13"/>
      <c r="B1016" s="27"/>
      <c r="C1016" s="14"/>
      <c r="D1016" s="28"/>
      <c r="E1016" s="7"/>
      <c r="G1016" s="3"/>
      <c r="H1016" s="16"/>
      <c r="I1016" s="7"/>
      <c r="J1016" s="7"/>
      <c r="K1016" s="29"/>
      <c r="P1016" s="7"/>
    </row>
    <row r="1017">
      <c r="A1017" s="13"/>
      <c r="B1017" s="27"/>
      <c r="C1017" s="14"/>
      <c r="D1017" s="28"/>
      <c r="E1017" s="7"/>
      <c r="G1017" s="3"/>
      <c r="H1017" s="16"/>
      <c r="I1017" s="7"/>
      <c r="J1017" s="7"/>
      <c r="K1017" s="29"/>
      <c r="P1017" s="7"/>
    </row>
    <row r="1018">
      <c r="A1018" s="13"/>
      <c r="B1018" s="27"/>
      <c r="C1018" s="14"/>
      <c r="D1018" s="28"/>
      <c r="E1018" s="7"/>
      <c r="G1018" s="3"/>
      <c r="H1018" s="16"/>
      <c r="I1018" s="7"/>
      <c r="J1018" s="7"/>
      <c r="K1018" s="29"/>
      <c r="P1018" s="7"/>
    </row>
    <row r="1019">
      <c r="A1019" s="13"/>
      <c r="B1019" s="27"/>
      <c r="C1019" s="14"/>
      <c r="D1019" s="28"/>
      <c r="E1019" s="7"/>
      <c r="G1019" s="3"/>
      <c r="H1019" s="16"/>
      <c r="I1019" s="7"/>
      <c r="J1019" s="7"/>
      <c r="K1019" s="29"/>
      <c r="P1019" s="7"/>
    </row>
    <row r="1020">
      <c r="A1020" s="13"/>
      <c r="B1020" s="27"/>
      <c r="C1020" s="14"/>
      <c r="D1020" s="28"/>
      <c r="E1020" s="7"/>
      <c r="G1020" s="3"/>
      <c r="H1020" s="16"/>
      <c r="I1020" s="7"/>
      <c r="J1020" s="7"/>
      <c r="K1020" s="29"/>
      <c r="P1020" s="7"/>
    </row>
    <row r="1021">
      <c r="A1021" s="13"/>
      <c r="B1021" s="27"/>
      <c r="C1021" s="14"/>
      <c r="D1021" s="28"/>
      <c r="E1021" s="7"/>
      <c r="G1021" s="3"/>
      <c r="H1021" s="16"/>
      <c r="I1021" s="7"/>
      <c r="J1021" s="7"/>
      <c r="K1021" s="29"/>
      <c r="P1021" s="7"/>
    </row>
    <row r="1022">
      <c r="A1022" s="13"/>
      <c r="B1022" s="27"/>
      <c r="C1022" s="14"/>
      <c r="D1022" s="28"/>
      <c r="E1022" s="7"/>
      <c r="G1022" s="3"/>
      <c r="H1022" s="16"/>
      <c r="I1022" s="7"/>
      <c r="J1022" s="7"/>
      <c r="K1022" s="29"/>
      <c r="P1022" s="7"/>
    </row>
    <row r="1023">
      <c r="A1023" s="13"/>
      <c r="B1023" s="27"/>
      <c r="C1023" s="14"/>
      <c r="D1023" s="28"/>
      <c r="E1023" s="7"/>
      <c r="G1023" s="3"/>
      <c r="H1023" s="16"/>
      <c r="I1023" s="7"/>
      <c r="J1023" s="7"/>
      <c r="K1023" s="29"/>
      <c r="P1023" s="7"/>
    </row>
    <row r="1024">
      <c r="A1024" s="13"/>
      <c r="B1024" s="27"/>
      <c r="C1024" s="14"/>
      <c r="D1024" s="28"/>
      <c r="E1024" s="7"/>
      <c r="G1024" s="3"/>
      <c r="H1024" s="16"/>
      <c r="I1024" s="7"/>
      <c r="J1024" s="7"/>
      <c r="K1024" s="29"/>
      <c r="P1024" s="7"/>
    </row>
    <row r="1025">
      <c r="A1025" s="13"/>
      <c r="B1025" s="27"/>
      <c r="C1025" s="14"/>
      <c r="D1025" s="28"/>
      <c r="E1025" s="7"/>
      <c r="G1025" s="3"/>
      <c r="H1025" s="16"/>
      <c r="I1025" s="7"/>
      <c r="J1025" s="7"/>
      <c r="K1025" s="29"/>
      <c r="P1025" s="7"/>
    </row>
    <row r="1026">
      <c r="A1026" s="13"/>
      <c r="B1026" s="27"/>
      <c r="C1026" s="14"/>
      <c r="D1026" s="28"/>
      <c r="E1026" s="7"/>
      <c r="G1026" s="3"/>
      <c r="H1026" s="16"/>
      <c r="I1026" s="7"/>
      <c r="J1026" s="7"/>
      <c r="K1026" s="29"/>
      <c r="P1026" s="7"/>
    </row>
    <row r="1027">
      <c r="A1027" s="13"/>
      <c r="B1027" s="27"/>
      <c r="C1027" s="14"/>
      <c r="D1027" s="28"/>
      <c r="E1027" s="7"/>
      <c r="G1027" s="3"/>
      <c r="H1027" s="16"/>
      <c r="I1027" s="7"/>
      <c r="J1027" s="7"/>
      <c r="K1027" s="29"/>
      <c r="P1027" s="7"/>
    </row>
    <row r="1028">
      <c r="A1028" s="13"/>
      <c r="B1028" s="27"/>
      <c r="C1028" s="14"/>
      <c r="D1028" s="28"/>
      <c r="E1028" s="7"/>
      <c r="G1028" s="3"/>
      <c r="H1028" s="16"/>
      <c r="I1028" s="7"/>
      <c r="J1028" s="7"/>
      <c r="K1028" s="29"/>
      <c r="P1028" s="7"/>
    </row>
    <row r="1029">
      <c r="A1029" s="13"/>
      <c r="B1029" s="27"/>
      <c r="C1029" s="14"/>
      <c r="D1029" s="28"/>
      <c r="E1029" s="7"/>
      <c r="G1029" s="3"/>
      <c r="H1029" s="16"/>
      <c r="I1029" s="7"/>
      <c r="J1029" s="7"/>
      <c r="K1029" s="29"/>
      <c r="P1029" s="7"/>
    </row>
    <row r="1030">
      <c r="A1030" s="13"/>
      <c r="B1030" s="27"/>
      <c r="C1030" s="14"/>
      <c r="D1030" s="28"/>
      <c r="E1030" s="7"/>
      <c r="G1030" s="3"/>
      <c r="H1030" s="16"/>
      <c r="I1030" s="7"/>
      <c r="J1030" s="7"/>
      <c r="K1030" s="29"/>
      <c r="P1030" s="7"/>
    </row>
    <row r="1031">
      <c r="A1031" s="13"/>
      <c r="B1031" s="27"/>
      <c r="C1031" s="14"/>
      <c r="D1031" s="28"/>
      <c r="E1031" s="7"/>
      <c r="G1031" s="3"/>
      <c r="H1031" s="16"/>
      <c r="I1031" s="7"/>
      <c r="J1031" s="7"/>
      <c r="K1031" s="29"/>
      <c r="P1031" s="7"/>
    </row>
    <row r="1032">
      <c r="A1032" s="13"/>
      <c r="B1032" s="27"/>
      <c r="C1032" s="14"/>
      <c r="D1032" s="28"/>
      <c r="E1032" s="7"/>
      <c r="G1032" s="3"/>
      <c r="H1032" s="16"/>
      <c r="I1032" s="7"/>
      <c r="J1032" s="7"/>
      <c r="K1032" s="29"/>
      <c r="P1032" s="7"/>
    </row>
    <row r="1033">
      <c r="A1033" s="13"/>
      <c r="B1033" s="27"/>
      <c r="C1033" s="14"/>
      <c r="D1033" s="28"/>
      <c r="E1033" s="7"/>
      <c r="G1033" s="3"/>
      <c r="H1033" s="16"/>
      <c r="I1033" s="7"/>
      <c r="J1033" s="7"/>
      <c r="K1033" s="29"/>
      <c r="P1033" s="7"/>
    </row>
    <row r="1034">
      <c r="A1034" s="13"/>
      <c r="B1034" s="27"/>
      <c r="C1034" s="14"/>
      <c r="D1034" s="28"/>
      <c r="E1034" s="7"/>
      <c r="G1034" s="3"/>
      <c r="H1034" s="16"/>
      <c r="I1034" s="7"/>
      <c r="J1034" s="7"/>
      <c r="K1034" s="29"/>
      <c r="P1034" s="7"/>
    </row>
    <row r="1035">
      <c r="A1035" s="13"/>
      <c r="B1035" s="27"/>
      <c r="C1035" s="14"/>
      <c r="D1035" s="28"/>
      <c r="E1035" s="7"/>
      <c r="G1035" s="3"/>
      <c r="H1035" s="16"/>
      <c r="I1035" s="7"/>
      <c r="J1035" s="7"/>
      <c r="K1035" s="29"/>
      <c r="P1035" s="7"/>
    </row>
    <row r="1036">
      <c r="A1036" s="13"/>
      <c r="B1036" s="27"/>
      <c r="C1036" s="14"/>
      <c r="D1036" s="28"/>
      <c r="E1036" s="7"/>
      <c r="G1036" s="3"/>
      <c r="H1036" s="16"/>
      <c r="I1036" s="7"/>
      <c r="J1036" s="7"/>
      <c r="K1036" s="29"/>
      <c r="P1036" s="7"/>
    </row>
    <row r="1037">
      <c r="A1037" s="13"/>
      <c r="B1037" s="27"/>
      <c r="C1037" s="14"/>
      <c r="D1037" s="28"/>
      <c r="E1037" s="7"/>
      <c r="G1037" s="3"/>
      <c r="H1037" s="16"/>
      <c r="I1037" s="7"/>
      <c r="J1037" s="7"/>
      <c r="K1037" s="29"/>
      <c r="P1037" s="7"/>
    </row>
    <row r="1038">
      <c r="A1038" s="13"/>
      <c r="B1038" s="27"/>
      <c r="C1038" s="14"/>
      <c r="D1038" s="28"/>
      <c r="E1038" s="7"/>
      <c r="G1038" s="3"/>
      <c r="H1038" s="16"/>
      <c r="I1038" s="7"/>
      <c r="J1038" s="7"/>
      <c r="K1038" s="29"/>
      <c r="P1038" s="7"/>
    </row>
    <row r="1039">
      <c r="A1039" s="13"/>
      <c r="B1039" s="27"/>
      <c r="C1039" s="14"/>
      <c r="D1039" s="28"/>
      <c r="E1039" s="7"/>
      <c r="G1039" s="3"/>
      <c r="H1039" s="16"/>
      <c r="I1039" s="7"/>
      <c r="J1039" s="7"/>
      <c r="K1039" s="29"/>
      <c r="P1039" s="7"/>
    </row>
    <row r="1040">
      <c r="A1040" s="13"/>
      <c r="B1040" s="27"/>
      <c r="C1040" s="14"/>
      <c r="D1040" s="28"/>
      <c r="E1040" s="7"/>
      <c r="G1040" s="3"/>
      <c r="H1040" s="16"/>
      <c r="I1040" s="7"/>
      <c r="J1040" s="7"/>
      <c r="K1040" s="29"/>
      <c r="P1040" s="7"/>
    </row>
    <row r="1041">
      <c r="A1041" s="13"/>
      <c r="B1041" s="27"/>
      <c r="C1041" s="14"/>
      <c r="D1041" s="28"/>
      <c r="E1041" s="7"/>
      <c r="G1041" s="3"/>
      <c r="H1041" s="16"/>
      <c r="I1041" s="7"/>
      <c r="J1041" s="7"/>
      <c r="K1041" s="29"/>
      <c r="P1041" s="7"/>
    </row>
    <row r="1042">
      <c r="A1042" s="13"/>
      <c r="B1042" s="27"/>
      <c r="C1042" s="14"/>
      <c r="D1042" s="28"/>
      <c r="E1042" s="7"/>
      <c r="G1042" s="3"/>
      <c r="H1042" s="16"/>
      <c r="I1042" s="7"/>
      <c r="J1042" s="7"/>
      <c r="K1042" s="29"/>
      <c r="P1042" s="7"/>
    </row>
    <row r="1043">
      <c r="A1043" s="13"/>
      <c r="B1043" s="27"/>
      <c r="C1043" s="14"/>
      <c r="D1043" s="28"/>
      <c r="E1043" s="7"/>
      <c r="G1043" s="3"/>
      <c r="H1043" s="16"/>
      <c r="I1043" s="7"/>
      <c r="J1043" s="7"/>
      <c r="K1043" s="29"/>
      <c r="P1043" s="7"/>
    </row>
    <row r="1044">
      <c r="A1044" s="13"/>
      <c r="B1044" s="27"/>
      <c r="C1044" s="14"/>
      <c r="D1044" s="28"/>
      <c r="E1044" s="7"/>
      <c r="G1044" s="3"/>
      <c r="H1044" s="16"/>
      <c r="I1044" s="7"/>
      <c r="J1044" s="7"/>
      <c r="K1044" s="29"/>
      <c r="P1044" s="7"/>
    </row>
    <row r="1045">
      <c r="A1045" s="13"/>
      <c r="B1045" s="27"/>
      <c r="C1045" s="14"/>
      <c r="D1045" s="28"/>
      <c r="E1045" s="7"/>
      <c r="G1045" s="3"/>
      <c r="H1045" s="16"/>
      <c r="I1045" s="7"/>
      <c r="J1045" s="7"/>
      <c r="K1045" s="29"/>
      <c r="P1045" s="7"/>
    </row>
    <row r="1046">
      <c r="A1046" s="13"/>
      <c r="B1046" s="27"/>
      <c r="C1046" s="14"/>
      <c r="D1046" s="28"/>
      <c r="E1046" s="7"/>
      <c r="G1046" s="3"/>
      <c r="H1046" s="16"/>
      <c r="I1046" s="7"/>
      <c r="J1046" s="7"/>
      <c r="K1046" s="29"/>
      <c r="P1046" s="7"/>
    </row>
    <row r="1047">
      <c r="A1047" s="13"/>
      <c r="B1047" s="27"/>
      <c r="C1047" s="14"/>
      <c r="D1047" s="28"/>
      <c r="E1047" s="7"/>
      <c r="G1047" s="3"/>
      <c r="H1047" s="16"/>
      <c r="I1047" s="7"/>
      <c r="J1047" s="7"/>
      <c r="K1047" s="29"/>
      <c r="P1047" s="7"/>
    </row>
    <row r="1048">
      <c r="A1048" s="13"/>
      <c r="B1048" s="27"/>
      <c r="C1048" s="14"/>
      <c r="D1048" s="28"/>
      <c r="E1048" s="7"/>
      <c r="G1048" s="3"/>
      <c r="H1048" s="16"/>
      <c r="I1048" s="7"/>
      <c r="J1048" s="7"/>
      <c r="K1048" s="29"/>
      <c r="P1048" s="7"/>
    </row>
    <row r="1049">
      <c r="A1049" s="13"/>
      <c r="B1049" s="27"/>
      <c r="C1049" s="14"/>
      <c r="D1049" s="28"/>
      <c r="E1049" s="7"/>
      <c r="G1049" s="3"/>
      <c r="H1049" s="16"/>
      <c r="I1049" s="7"/>
      <c r="J1049" s="7"/>
      <c r="K1049" s="29"/>
      <c r="P1049" s="7"/>
    </row>
    <row r="1050">
      <c r="A1050" s="13"/>
      <c r="B1050" s="27"/>
      <c r="C1050" s="14"/>
      <c r="D1050" s="28"/>
      <c r="E1050" s="7"/>
      <c r="G1050" s="3"/>
      <c r="H1050" s="16"/>
      <c r="I1050" s="7"/>
      <c r="J1050" s="7"/>
      <c r="K1050" s="29"/>
      <c r="P1050" s="7"/>
    </row>
    <row r="1051">
      <c r="A1051" s="13"/>
      <c r="B1051" s="27"/>
      <c r="C1051" s="14"/>
      <c r="D1051" s="28"/>
      <c r="E1051" s="7"/>
      <c r="G1051" s="3"/>
      <c r="H1051" s="16"/>
      <c r="I1051" s="7"/>
      <c r="J1051" s="7"/>
      <c r="K1051" s="29"/>
      <c r="P1051" s="7"/>
    </row>
    <row r="1052">
      <c r="A1052" s="13"/>
      <c r="B1052" s="27"/>
      <c r="C1052" s="14"/>
      <c r="D1052" s="28"/>
      <c r="E1052" s="7"/>
      <c r="G1052" s="3"/>
      <c r="H1052" s="16"/>
      <c r="I1052" s="7"/>
      <c r="J1052" s="7"/>
      <c r="K1052" s="29"/>
      <c r="P1052" s="7"/>
    </row>
    <row r="1053">
      <c r="A1053" s="13"/>
      <c r="B1053" s="27"/>
      <c r="C1053" s="14"/>
      <c r="D1053" s="28"/>
      <c r="E1053" s="7"/>
      <c r="G1053" s="3"/>
      <c r="H1053" s="16"/>
      <c r="I1053" s="7"/>
      <c r="J1053" s="7"/>
      <c r="K1053" s="29"/>
      <c r="P1053" s="7"/>
    </row>
    <row r="1054">
      <c r="A1054" s="13"/>
      <c r="B1054" s="27"/>
      <c r="C1054" s="14"/>
      <c r="D1054" s="28"/>
      <c r="E1054" s="7"/>
      <c r="G1054" s="3"/>
      <c r="H1054" s="16"/>
      <c r="I1054" s="7"/>
      <c r="J1054" s="7"/>
      <c r="K1054" s="29"/>
      <c r="P1054" s="7"/>
    </row>
    <row r="1055">
      <c r="A1055" s="13"/>
      <c r="B1055" s="27"/>
      <c r="C1055" s="14"/>
      <c r="D1055" s="28"/>
      <c r="E1055" s="7"/>
      <c r="G1055" s="3"/>
      <c r="H1055" s="16"/>
      <c r="I1055" s="7"/>
      <c r="J1055" s="7"/>
      <c r="K1055" s="29"/>
      <c r="P1055" s="7"/>
    </row>
    <row r="1056">
      <c r="A1056" s="13"/>
      <c r="B1056" s="27"/>
      <c r="C1056" s="14"/>
      <c r="D1056" s="28"/>
      <c r="E1056" s="7"/>
      <c r="G1056" s="3"/>
      <c r="H1056" s="16"/>
      <c r="I1056" s="7"/>
      <c r="J1056" s="7"/>
      <c r="K1056" s="29"/>
      <c r="P1056" s="7"/>
    </row>
    <row r="1057">
      <c r="A1057" s="13"/>
      <c r="B1057" s="27"/>
      <c r="C1057" s="14"/>
      <c r="D1057" s="28"/>
      <c r="E1057" s="7"/>
      <c r="G1057" s="3"/>
      <c r="H1057" s="16"/>
      <c r="I1057" s="7"/>
      <c r="J1057" s="7"/>
      <c r="K1057" s="29"/>
      <c r="P1057" s="7"/>
    </row>
    <row r="1058">
      <c r="A1058" s="13"/>
      <c r="B1058" s="27"/>
      <c r="C1058" s="14"/>
      <c r="D1058" s="28"/>
      <c r="E1058" s="7"/>
      <c r="G1058" s="3"/>
      <c r="H1058" s="16"/>
      <c r="I1058" s="7"/>
      <c r="J1058" s="7"/>
      <c r="K1058" s="29"/>
      <c r="P1058" s="7"/>
    </row>
    <row r="1059">
      <c r="A1059" s="13"/>
      <c r="B1059" s="27"/>
      <c r="C1059" s="14"/>
      <c r="D1059" s="28"/>
      <c r="E1059" s="7"/>
      <c r="G1059" s="3"/>
      <c r="H1059" s="16"/>
      <c r="I1059" s="7"/>
      <c r="J1059" s="7"/>
      <c r="K1059" s="29"/>
      <c r="P1059" s="7"/>
    </row>
    <row r="1060">
      <c r="A1060" s="13"/>
      <c r="B1060" s="27"/>
      <c r="C1060" s="14"/>
      <c r="D1060" s="28"/>
      <c r="E1060" s="7"/>
      <c r="G1060" s="3"/>
      <c r="H1060" s="16"/>
      <c r="I1060" s="7"/>
      <c r="J1060" s="7"/>
      <c r="K1060" s="29"/>
      <c r="P1060" s="7"/>
    </row>
    <row r="1061">
      <c r="A1061" s="13"/>
      <c r="B1061" s="27"/>
      <c r="C1061" s="14"/>
      <c r="D1061" s="28"/>
      <c r="E1061" s="7"/>
      <c r="G1061" s="3"/>
      <c r="H1061" s="16"/>
      <c r="I1061" s="7"/>
      <c r="J1061" s="7"/>
      <c r="K1061" s="29"/>
      <c r="P1061" s="7"/>
    </row>
    <row r="1062">
      <c r="A1062" s="13"/>
      <c r="B1062" s="27"/>
      <c r="C1062" s="14"/>
      <c r="D1062" s="28"/>
      <c r="E1062" s="7"/>
      <c r="G1062" s="3"/>
      <c r="H1062" s="16"/>
      <c r="I1062" s="7"/>
      <c r="J1062" s="7"/>
      <c r="K1062" s="29"/>
      <c r="P1062" s="7"/>
    </row>
    <row r="1063">
      <c r="A1063" s="13"/>
      <c r="B1063" s="27"/>
      <c r="C1063" s="14"/>
      <c r="D1063" s="28"/>
      <c r="E1063" s="7"/>
      <c r="G1063" s="3"/>
      <c r="H1063" s="16"/>
      <c r="I1063" s="7"/>
      <c r="J1063" s="7"/>
      <c r="K1063" s="29"/>
      <c r="P1063" s="7"/>
    </row>
    <row r="1064">
      <c r="A1064" s="13"/>
      <c r="B1064" s="27"/>
      <c r="C1064" s="14"/>
      <c r="D1064" s="28"/>
      <c r="E1064" s="7"/>
      <c r="G1064" s="3"/>
      <c r="H1064" s="16"/>
      <c r="I1064" s="7"/>
      <c r="J1064" s="7"/>
      <c r="K1064" s="29"/>
      <c r="P1064" s="7"/>
    </row>
    <row r="1065">
      <c r="A1065" s="13"/>
      <c r="B1065" s="27"/>
      <c r="C1065" s="14"/>
      <c r="D1065" s="28"/>
      <c r="E1065" s="7"/>
      <c r="G1065" s="3"/>
      <c r="H1065" s="16"/>
      <c r="I1065" s="7"/>
      <c r="J1065" s="7"/>
      <c r="K1065" s="29"/>
      <c r="P1065" s="7"/>
    </row>
    <row r="1066">
      <c r="A1066" s="13"/>
      <c r="B1066" s="27"/>
      <c r="C1066" s="14"/>
      <c r="D1066" s="28"/>
      <c r="E1066" s="7"/>
      <c r="G1066" s="3"/>
      <c r="H1066" s="16"/>
      <c r="I1066" s="7"/>
      <c r="J1066" s="7"/>
      <c r="K1066" s="29"/>
      <c r="P1066" s="7"/>
    </row>
    <row r="1067">
      <c r="A1067" s="13"/>
      <c r="B1067" s="27"/>
      <c r="C1067" s="14"/>
      <c r="D1067" s="28"/>
      <c r="E1067" s="7"/>
      <c r="G1067" s="3"/>
      <c r="H1067" s="16"/>
      <c r="I1067" s="7"/>
      <c r="J1067" s="7"/>
      <c r="K1067" s="29"/>
      <c r="P1067" s="7"/>
    </row>
    <row r="1068">
      <c r="A1068" s="13"/>
      <c r="B1068" s="27"/>
      <c r="C1068" s="14"/>
      <c r="D1068" s="28"/>
      <c r="E1068" s="7"/>
      <c r="G1068" s="3"/>
      <c r="H1068" s="16"/>
      <c r="I1068" s="7"/>
      <c r="J1068" s="7"/>
      <c r="K1068" s="29"/>
      <c r="P1068" s="7"/>
    </row>
    <row r="1069">
      <c r="A1069" s="13"/>
      <c r="B1069" s="27"/>
      <c r="C1069" s="14"/>
      <c r="D1069" s="28"/>
      <c r="E1069" s="7"/>
      <c r="G1069" s="3"/>
      <c r="H1069" s="16"/>
      <c r="I1069" s="7"/>
      <c r="J1069" s="7"/>
      <c r="K1069" s="29"/>
      <c r="P1069" s="7"/>
    </row>
    <row r="1070">
      <c r="A1070" s="13"/>
      <c r="B1070" s="27"/>
      <c r="C1070" s="14"/>
      <c r="D1070" s="28"/>
      <c r="E1070" s="7"/>
      <c r="G1070" s="3"/>
      <c r="H1070" s="16"/>
      <c r="I1070" s="7"/>
      <c r="J1070" s="7"/>
      <c r="K1070" s="29"/>
      <c r="P1070" s="7"/>
    </row>
    <row r="1071">
      <c r="A1071" s="13"/>
      <c r="B1071" s="27"/>
      <c r="C1071" s="14"/>
      <c r="D1071" s="28"/>
      <c r="E1071" s="7"/>
      <c r="G1071" s="3"/>
      <c r="H1071" s="16"/>
      <c r="I1071" s="7"/>
      <c r="J1071" s="7"/>
      <c r="K1071" s="29"/>
      <c r="P1071" s="7"/>
    </row>
    <row r="1072">
      <c r="A1072" s="13"/>
      <c r="B1072" s="27"/>
      <c r="C1072" s="14"/>
      <c r="D1072" s="28"/>
      <c r="E1072" s="7"/>
      <c r="G1072" s="3"/>
      <c r="H1072" s="16"/>
      <c r="I1072" s="7"/>
      <c r="J1072" s="7"/>
      <c r="K1072" s="29"/>
      <c r="P1072" s="7"/>
    </row>
    <row r="1073">
      <c r="A1073" s="13"/>
      <c r="B1073" s="27"/>
      <c r="C1073" s="14"/>
      <c r="D1073" s="28"/>
      <c r="E1073" s="7"/>
      <c r="G1073" s="3"/>
      <c r="H1073" s="16"/>
      <c r="I1073" s="7"/>
      <c r="J1073" s="7"/>
      <c r="K1073" s="29"/>
      <c r="P1073" s="7"/>
    </row>
    <row r="1074">
      <c r="A1074" s="13"/>
      <c r="B1074" s="27"/>
      <c r="C1074" s="14"/>
      <c r="D1074" s="28"/>
      <c r="E1074" s="7"/>
      <c r="G1074" s="3"/>
      <c r="H1074" s="16"/>
      <c r="I1074" s="7"/>
      <c r="J1074" s="7"/>
      <c r="K1074" s="29"/>
      <c r="P1074" s="7"/>
    </row>
    <row r="1075">
      <c r="A1075" s="13"/>
      <c r="B1075" s="27"/>
      <c r="C1075" s="14"/>
      <c r="D1075" s="28"/>
      <c r="E1075" s="7"/>
      <c r="G1075" s="3"/>
      <c r="H1075" s="16"/>
      <c r="I1075" s="7"/>
      <c r="J1075" s="7"/>
      <c r="K1075" s="29"/>
      <c r="P1075" s="7"/>
    </row>
    <row r="1076">
      <c r="A1076" s="13"/>
      <c r="B1076" s="27"/>
      <c r="C1076" s="14"/>
      <c r="D1076" s="28"/>
      <c r="E1076" s="7"/>
      <c r="G1076" s="3"/>
      <c r="H1076" s="16"/>
      <c r="I1076" s="7"/>
      <c r="J1076" s="7"/>
      <c r="K1076" s="29"/>
      <c r="P1076" s="7"/>
    </row>
    <row r="1077">
      <c r="A1077" s="13"/>
      <c r="B1077" s="27"/>
      <c r="C1077" s="14"/>
      <c r="D1077" s="28"/>
      <c r="E1077" s="7"/>
      <c r="G1077" s="3"/>
      <c r="H1077" s="16"/>
      <c r="I1077" s="7"/>
      <c r="J1077" s="7"/>
      <c r="K1077" s="29"/>
      <c r="P1077" s="7"/>
    </row>
    <row r="1078">
      <c r="A1078" s="13"/>
      <c r="B1078" s="27"/>
      <c r="C1078" s="14"/>
      <c r="D1078" s="28"/>
      <c r="E1078" s="7"/>
      <c r="G1078" s="3"/>
      <c r="H1078" s="16"/>
      <c r="I1078" s="7"/>
      <c r="J1078" s="7"/>
      <c r="K1078" s="29"/>
      <c r="P1078" s="7"/>
    </row>
    <row r="1079">
      <c r="A1079" s="13"/>
      <c r="B1079" s="27"/>
      <c r="C1079" s="14"/>
      <c r="D1079" s="28"/>
      <c r="E1079" s="7"/>
      <c r="G1079" s="3"/>
      <c r="H1079" s="16"/>
      <c r="I1079" s="7"/>
      <c r="J1079" s="7"/>
      <c r="K1079" s="29"/>
      <c r="P1079" s="7"/>
    </row>
    <row r="1080">
      <c r="A1080" s="13"/>
      <c r="B1080" s="27"/>
      <c r="C1080" s="14"/>
      <c r="D1080" s="28"/>
      <c r="E1080" s="7"/>
      <c r="G1080" s="3"/>
      <c r="H1080" s="16"/>
      <c r="I1080" s="7"/>
      <c r="J1080" s="7"/>
      <c r="K1080" s="29"/>
      <c r="P1080" s="7"/>
    </row>
    <row r="1081">
      <c r="A1081" s="13"/>
      <c r="B1081" s="27"/>
      <c r="C1081" s="14"/>
      <c r="D1081" s="28"/>
      <c r="E1081" s="7"/>
      <c r="G1081" s="3"/>
      <c r="H1081" s="16"/>
      <c r="I1081" s="7"/>
      <c r="J1081" s="7"/>
      <c r="K1081" s="29"/>
      <c r="P1081" s="7"/>
    </row>
    <row r="1082">
      <c r="A1082" s="13"/>
      <c r="B1082" s="27"/>
      <c r="C1082" s="14"/>
      <c r="D1082" s="28"/>
      <c r="E1082" s="7"/>
      <c r="G1082" s="3"/>
      <c r="H1082" s="16"/>
      <c r="I1082" s="7"/>
      <c r="J1082" s="7"/>
      <c r="K1082" s="29"/>
      <c r="P1082" s="7"/>
    </row>
    <row r="1083">
      <c r="A1083" s="13"/>
      <c r="B1083" s="27"/>
      <c r="C1083" s="14"/>
      <c r="D1083" s="28"/>
      <c r="E1083" s="7"/>
      <c r="G1083" s="3"/>
      <c r="H1083" s="16"/>
      <c r="I1083" s="7"/>
      <c r="J1083" s="7"/>
      <c r="K1083" s="29"/>
      <c r="P1083" s="7"/>
    </row>
    <row r="1084">
      <c r="A1084" s="13"/>
      <c r="B1084" s="27"/>
      <c r="C1084" s="14"/>
      <c r="D1084" s="28"/>
      <c r="E1084" s="7"/>
      <c r="G1084" s="3"/>
      <c r="H1084" s="16"/>
      <c r="I1084" s="7"/>
      <c r="J1084" s="7"/>
      <c r="K1084" s="29"/>
      <c r="P1084" s="7"/>
    </row>
    <row r="1085">
      <c r="A1085" s="13"/>
      <c r="B1085" s="27"/>
      <c r="C1085" s="14"/>
      <c r="D1085" s="28"/>
      <c r="E1085" s="7"/>
      <c r="G1085" s="3"/>
      <c r="H1085" s="16"/>
      <c r="I1085" s="7"/>
      <c r="J1085" s="7"/>
      <c r="K1085" s="29"/>
      <c r="P1085" s="7"/>
    </row>
    <row r="1086">
      <c r="A1086" s="13"/>
      <c r="B1086" s="27"/>
      <c r="C1086" s="14"/>
      <c r="D1086" s="28"/>
      <c r="E1086" s="7"/>
      <c r="G1086" s="3"/>
      <c r="H1086" s="16"/>
      <c r="I1086" s="7"/>
      <c r="J1086" s="7"/>
      <c r="K1086" s="29"/>
      <c r="P1086" s="7"/>
    </row>
    <row r="1087">
      <c r="A1087" s="13"/>
      <c r="B1087" s="27"/>
      <c r="C1087" s="14"/>
      <c r="D1087" s="28"/>
      <c r="E1087" s="7"/>
      <c r="G1087" s="3"/>
      <c r="H1087" s="16"/>
      <c r="I1087" s="7"/>
      <c r="J1087" s="7"/>
      <c r="K1087" s="29"/>
      <c r="P1087" s="7"/>
    </row>
    <row r="1088">
      <c r="A1088" s="13"/>
      <c r="B1088" s="27"/>
      <c r="C1088" s="14"/>
      <c r="D1088" s="28"/>
      <c r="E1088" s="7"/>
      <c r="G1088" s="3"/>
      <c r="H1088" s="16"/>
      <c r="I1088" s="7"/>
      <c r="J1088" s="7"/>
      <c r="K1088" s="29"/>
      <c r="P1088" s="7"/>
    </row>
    <row r="1089">
      <c r="A1089" s="13"/>
      <c r="B1089" s="27"/>
      <c r="C1089" s="14"/>
      <c r="D1089" s="28"/>
      <c r="E1089" s="7"/>
      <c r="G1089" s="3"/>
      <c r="H1089" s="16"/>
      <c r="I1089" s="7"/>
      <c r="J1089" s="7"/>
      <c r="K1089" s="29"/>
      <c r="P1089" s="7"/>
    </row>
    <row r="1090">
      <c r="A1090" s="13"/>
      <c r="B1090" s="27"/>
      <c r="C1090" s="14"/>
      <c r="D1090" s="28"/>
      <c r="E1090" s="7"/>
      <c r="G1090" s="3"/>
      <c r="H1090" s="16"/>
      <c r="I1090" s="7"/>
      <c r="J1090" s="7"/>
      <c r="K1090" s="29"/>
      <c r="P1090" s="7"/>
    </row>
    <row r="1091">
      <c r="A1091" s="13"/>
      <c r="B1091" s="27"/>
      <c r="C1091" s="14"/>
      <c r="D1091" s="28"/>
      <c r="E1091" s="7"/>
      <c r="G1091" s="3"/>
      <c r="H1091" s="16"/>
      <c r="I1091" s="7"/>
      <c r="J1091" s="7"/>
      <c r="K1091" s="29"/>
      <c r="P1091" s="7"/>
    </row>
    <row r="1092">
      <c r="A1092" s="13"/>
      <c r="B1092" s="27"/>
      <c r="C1092" s="14"/>
      <c r="D1092" s="28"/>
      <c r="E1092" s="7"/>
      <c r="G1092" s="3"/>
      <c r="H1092" s="16"/>
      <c r="I1092" s="7"/>
      <c r="J1092" s="7"/>
      <c r="K1092" s="29"/>
      <c r="P1092" s="7"/>
    </row>
    <row r="1093">
      <c r="A1093" s="13"/>
      <c r="B1093" s="27"/>
      <c r="C1093" s="14"/>
      <c r="D1093" s="28"/>
      <c r="E1093" s="7"/>
      <c r="G1093" s="3"/>
      <c r="H1093" s="16"/>
      <c r="I1093" s="7"/>
      <c r="J1093" s="7"/>
      <c r="K1093" s="29"/>
      <c r="P1093" s="7"/>
    </row>
    <row r="1094">
      <c r="A1094" s="13"/>
      <c r="B1094" s="27"/>
      <c r="C1094" s="14"/>
      <c r="D1094" s="28"/>
      <c r="E1094" s="7"/>
      <c r="G1094" s="3"/>
      <c r="H1094" s="16"/>
      <c r="I1094" s="7"/>
      <c r="J1094" s="7"/>
      <c r="K1094" s="29"/>
      <c r="P1094" s="7"/>
    </row>
    <row r="1095">
      <c r="A1095" s="13"/>
      <c r="B1095" s="27"/>
      <c r="C1095" s="14"/>
      <c r="D1095" s="28"/>
      <c r="E1095" s="7"/>
      <c r="G1095" s="3"/>
      <c r="H1095" s="16"/>
      <c r="I1095" s="7"/>
      <c r="J1095" s="7"/>
      <c r="K1095" s="29"/>
      <c r="P1095" s="7"/>
    </row>
    <row r="1096">
      <c r="A1096" s="13"/>
      <c r="B1096" s="27"/>
      <c r="C1096" s="14"/>
      <c r="D1096" s="28"/>
      <c r="E1096" s="7"/>
      <c r="G1096" s="3"/>
      <c r="H1096" s="16"/>
      <c r="I1096" s="7"/>
      <c r="J1096" s="7"/>
      <c r="K1096" s="29"/>
      <c r="P1096" s="7"/>
    </row>
    <row r="1097">
      <c r="A1097" s="13"/>
      <c r="B1097" s="27"/>
      <c r="C1097" s="14"/>
      <c r="D1097" s="28"/>
      <c r="E1097" s="7"/>
      <c r="G1097" s="3"/>
      <c r="H1097" s="16"/>
      <c r="I1097" s="7"/>
      <c r="J1097" s="7"/>
      <c r="K1097" s="29"/>
      <c r="P1097" s="7"/>
    </row>
    <row r="1098">
      <c r="A1098" s="13"/>
      <c r="B1098" s="27"/>
      <c r="C1098" s="14"/>
      <c r="D1098" s="28"/>
      <c r="E1098" s="7"/>
      <c r="G1098" s="3"/>
      <c r="H1098" s="16"/>
      <c r="I1098" s="7"/>
      <c r="J1098" s="7"/>
      <c r="K1098" s="29"/>
      <c r="P1098" s="7"/>
    </row>
    <row r="1099">
      <c r="A1099" s="13"/>
      <c r="B1099" s="27"/>
      <c r="C1099" s="14"/>
      <c r="D1099" s="28"/>
      <c r="E1099" s="7"/>
      <c r="G1099" s="3"/>
      <c r="H1099" s="16"/>
      <c r="I1099" s="7"/>
      <c r="J1099" s="7"/>
      <c r="K1099" s="29"/>
      <c r="P1099" s="7"/>
    </row>
    <row r="1100">
      <c r="A1100" s="13"/>
      <c r="B1100" s="27"/>
      <c r="C1100" s="14"/>
      <c r="D1100" s="28"/>
      <c r="E1100" s="7"/>
      <c r="G1100" s="3"/>
      <c r="H1100" s="16"/>
      <c r="I1100" s="7"/>
      <c r="J1100" s="7"/>
      <c r="K1100" s="29"/>
      <c r="P1100" s="7"/>
    </row>
    <row r="1101">
      <c r="A1101" s="13"/>
      <c r="B1101" s="27"/>
      <c r="C1101" s="14"/>
      <c r="D1101" s="28"/>
      <c r="E1101" s="7"/>
      <c r="G1101" s="3"/>
      <c r="H1101" s="16"/>
      <c r="I1101" s="7"/>
      <c r="J1101" s="7"/>
      <c r="K1101" s="29"/>
      <c r="P1101" s="7"/>
    </row>
    <row r="1102">
      <c r="A1102" s="13"/>
      <c r="B1102" s="27"/>
      <c r="C1102" s="14"/>
      <c r="D1102" s="28"/>
      <c r="E1102" s="7"/>
      <c r="G1102" s="3"/>
      <c r="H1102" s="16"/>
      <c r="I1102" s="7"/>
      <c r="J1102" s="7"/>
      <c r="K1102" s="29"/>
      <c r="P1102" s="7"/>
    </row>
    <row r="1103">
      <c r="A1103" s="13"/>
      <c r="B1103" s="27"/>
      <c r="C1103" s="14"/>
      <c r="D1103" s="28"/>
      <c r="E1103" s="7"/>
      <c r="G1103" s="3"/>
      <c r="H1103" s="16"/>
      <c r="I1103" s="7"/>
      <c r="J1103" s="7"/>
      <c r="K1103" s="29"/>
      <c r="P1103" s="7"/>
    </row>
    <row r="1104">
      <c r="A1104" s="13"/>
      <c r="B1104" s="27"/>
      <c r="C1104" s="14"/>
      <c r="D1104" s="28"/>
      <c r="E1104" s="7"/>
      <c r="G1104" s="3"/>
      <c r="H1104" s="16"/>
      <c r="I1104" s="7"/>
      <c r="J1104" s="7"/>
      <c r="K1104" s="29"/>
      <c r="P1104" s="7"/>
    </row>
    <row r="1105">
      <c r="A1105" s="13"/>
      <c r="B1105" s="27"/>
      <c r="C1105" s="14"/>
      <c r="D1105" s="28"/>
      <c r="E1105" s="7"/>
      <c r="G1105" s="3"/>
      <c r="H1105" s="16"/>
      <c r="I1105" s="7"/>
      <c r="J1105" s="7"/>
      <c r="K1105" s="29"/>
      <c r="P1105" s="7"/>
    </row>
    <row r="1106">
      <c r="A1106" s="13"/>
      <c r="B1106" s="27"/>
      <c r="C1106" s="14"/>
      <c r="D1106" s="28"/>
      <c r="E1106" s="7"/>
      <c r="G1106" s="3"/>
      <c r="H1106" s="16"/>
      <c r="I1106" s="7"/>
      <c r="J1106" s="7"/>
      <c r="K1106" s="29"/>
      <c r="P1106" s="7"/>
    </row>
    <row r="1107">
      <c r="A1107" s="13"/>
      <c r="B1107" s="27"/>
      <c r="C1107" s="14"/>
      <c r="D1107" s="28"/>
      <c r="E1107" s="7"/>
      <c r="G1107" s="3"/>
      <c r="H1107" s="16"/>
      <c r="I1107" s="7"/>
      <c r="J1107" s="7"/>
      <c r="K1107" s="29"/>
      <c r="P1107" s="7"/>
    </row>
    <row r="1108">
      <c r="A1108" s="13"/>
      <c r="B1108" s="27"/>
      <c r="C1108" s="14"/>
      <c r="D1108" s="28"/>
      <c r="E1108" s="7"/>
      <c r="G1108" s="3"/>
      <c r="H1108" s="16"/>
      <c r="I1108" s="7"/>
      <c r="J1108" s="7"/>
      <c r="K1108" s="29"/>
      <c r="P1108" s="7"/>
    </row>
    <row r="1109">
      <c r="A1109" s="13"/>
      <c r="B1109" s="27"/>
      <c r="C1109" s="14"/>
      <c r="D1109" s="28"/>
      <c r="E1109" s="7"/>
      <c r="G1109" s="3"/>
      <c r="H1109" s="16"/>
      <c r="I1109" s="7"/>
      <c r="J1109" s="7"/>
      <c r="K1109" s="29"/>
      <c r="P1109" s="7"/>
    </row>
    <row r="1110">
      <c r="A1110" s="13"/>
      <c r="B1110" s="27"/>
      <c r="C1110" s="14"/>
      <c r="D1110" s="28"/>
      <c r="E1110" s="7"/>
      <c r="G1110" s="3"/>
      <c r="H1110" s="16"/>
      <c r="I1110" s="7"/>
      <c r="J1110" s="7"/>
      <c r="K1110" s="29"/>
      <c r="P1110" s="7"/>
    </row>
    <row r="1111">
      <c r="A1111" s="13"/>
      <c r="B1111" s="27"/>
      <c r="C1111" s="14"/>
      <c r="D1111" s="28"/>
      <c r="E1111" s="7"/>
      <c r="G1111" s="3"/>
      <c r="H1111" s="16"/>
      <c r="I1111" s="7"/>
      <c r="J1111" s="7"/>
      <c r="K1111" s="29"/>
      <c r="P1111" s="7"/>
    </row>
    <row r="1112">
      <c r="A1112" s="13"/>
      <c r="B1112" s="27"/>
      <c r="C1112" s="14"/>
      <c r="D1112" s="28"/>
      <c r="E1112" s="7"/>
      <c r="G1112" s="3"/>
      <c r="H1112" s="16"/>
      <c r="I1112" s="7"/>
      <c r="J1112" s="7"/>
      <c r="K1112" s="29"/>
      <c r="P1112" s="7"/>
    </row>
    <row r="1113">
      <c r="A1113" s="13"/>
      <c r="B1113" s="27"/>
      <c r="C1113" s="14"/>
      <c r="D1113" s="28"/>
      <c r="E1113" s="7"/>
      <c r="G1113" s="3"/>
      <c r="H1113" s="16"/>
      <c r="I1113" s="7"/>
      <c r="J1113" s="7"/>
      <c r="K1113" s="29"/>
      <c r="P1113" s="7"/>
    </row>
    <row r="1114">
      <c r="A1114" s="13"/>
      <c r="B1114" s="27"/>
      <c r="C1114" s="14"/>
      <c r="D1114" s="28"/>
      <c r="E1114" s="7"/>
      <c r="G1114" s="3"/>
      <c r="H1114" s="16"/>
      <c r="I1114" s="7"/>
      <c r="J1114" s="7"/>
      <c r="K1114" s="29"/>
      <c r="P1114" s="7"/>
    </row>
    <row r="1115">
      <c r="A1115" s="13"/>
      <c r="B1115" s="27"/>
      <c r="C1115" s="14"/>
      <c r="D1115" s="28"/>
      <c r="E1115" s="7"/>
      <c r="G1115" s="3"/>
      <c r="H1115" s="16"/>
      <c r="I1115" s="7"/>
      <c r="J1115" s="7"/>
      <c r="K1115" s="29"/>
      <c r="P1115" s="7"/>
    </row>
    <row r="1116">
      <c r="A1116" s="13"/>
      <c r="B1116" s="27"/>
      <c r="C1116" s="14"/>
      <c r="D1116" s="28"/>
      <c r="E1116" s="7"/>
      <c r="G1116" s="3"/>
      <c r="H1116" s="16"/>
      <c r="I1116" s="7"/>
      <c r="J1116" s="7"/>
      <c r="K1116" s="29"/>
      <c r="P1116" s="7"/>
    </row>
    <row r="1117">
      <c r="A1117" s="13"/>
      <c r="B1117" s="27"/>
      <c r="C1117" s="14"/>
      <c r="D1117" s="28"/>
      <c r="E1117" s="7"/>
      <c r="G1117" s="3"/>
      <c r="H1117" s="16"/>
      <c r="I1117" s="7"/>
      <c r="J1117" s="7"/>
      <c r="K1117" s="29"/>
      <c r="P1117" s="7"/>
    </row>
    <row r="1118">
      <c r="A1118" s="13"/>
      <c r="B1118" s="27"/>
      <c r="C1118" s="14"/>
      <c r="D1118" s="28"/>
      <c r="E1118" s="7"/>
      <c r="G1118" s="3"/>
      <c r="H1118" s="16"/>
      <c r="I1118" s="7"/>
      <c r="J1118" s="7"/>
      <c r="K1118" s="29"/>
      <c r="P1118" s="7"/>
    </row>
    <row r="1119">
      <c r="A1119" s="13"/>
      <c r="B1119" s="27"/>
      <c r="C1119" s="14"/>
      <c r="D1119" s="28"/>
      <c r="E1119" s="7"/>
      <c r="G1119" s="3"/>
      <c r="H1119" s="16"/>
      <c r="I1119" s="7"/>
      <c r="J1119" s="7"/>
      <c r="K1119" s="29"/>
      <c r="P1119" s="7"/>
    </row>
    <row r="1120">
      <c r="A1120" s="13"/>
      <c r="B1120" s="27"/>
      <c r="C1120" s="14"/>
      <c r="D1120" s="28"/>
      <c r="E1120" s="7"/>
      <c r="G1120" s="3"/>
      <c r="H1120" s="16"/>
      <c r="I1120" s="7"/>
      <c r="J1120" s="7"/>
      <c r="K1120" s="29"/>
      <c r="P1120" s="7"/>
    </row>
    <row r="1121">
      <c r="A1121" s="13"/>
      <c r="B1121" s="27"/>
      <c r="C1121" s="14"/>
      <c r="D1121" s="28"/>
      <c r="E1121" s="7"/>
      <c r="G1121" s="3"/>
      <c r="H1121" s="16"/>
      <c r="I1121" s="7"/>
      <c r="J1121" s="7"/>
      <c r="K1121" s="29"/>
      <c r="P1121" s="7"/>
    </row>
    <row r="1122">
      <c r="A1122" s="13"/>
      <c r="B1122" s="27"/>
      <c r="C1122" s="14"/>
      <c r="D1122" s="28"/>
      <c r="E1122" s="7"/>
      <c r="G1122" s="3"/>
      <c r="H1122" s="16"/>
      <c r="I1122" s="7"/>
      <c r="J1122" s="7"/>
      <c r="K1122" s="29"/>
      <c r="P1122" s="7"/>
    </row>
    <row r="1123">
      <c r="A1123" s="13"/>
      <c r="B1123" s="27"/>
      <c r="C1123" s="14"/>
      <c r="D1123" s="28"/>
      <c r="E1123" s="7"/>
      <c r="G1123" s="3"/>
      <c r="H1123" s="16"/>
      <c r="I1123" s="7"/>
      <c r="J1123" s="7"/>
      <c r="K1123" s="29"/>
      <c r="P1123" s="7"/>
    </row>
    <row r="1124">
      <c r="A1124" s="13"/>
      <c r="B1124" s="27"/>
      <c r="C1124" s="14"/>
      <c r="D1124" s="28"/>
      <c r="E1124" s="7"/>
      <c r="G1124" s="3"/>
      <c r="H1124" s="16"/>
      <c r="I1124" s="7"/>
      <c r="J1124" s="7"/>
      <c r="K1124" s="29"/>
      <c r="P1124" s="7"/>
    </row>
    <row r="1125">
      <c r="A1125" s="13"/>
      <c r="B1125" s="27"/>
      <c r="C1125" s="14"/>
      <c r="D1125" s="28"/>
      <c r="E1125" s="7"/>
      <c r="G1125" s="3"/>
      <c r="H1125" s="16"/>
      <c r="I1125" s="7"/>
      <c r="J1125" s="7"/>
      <c r="K1125" s="29"/>
      <c r="P1125" s="7"/>
    </row>
    <row r="1126">
      <c r="A1126" s="13"/>
      <c r="B1126" s="27"/>
      <c r="C1126" s="14"/>
      <c r="D1126" s="28"/>
      <c r="E1126" s="7"/>
      <c r="G1126" s="3"/>
      <c r="H1126" s="16"/>
      <c r="I1126" s="7"/>
      <c r="J1126" s="7"/>
      <c r="K1126" s="29"/>
      <c r="P1126" s="7"/>
    </row>
    <row r="1127">
      <c r="A1127" s="13"/>
      <c r="B1127" s="27"/>
      <c r="C1127" s="14"/>
      <c r="D1127" s="28"/>
      <c r="E1127" s="7"/>
      <c r="G1127" s="3"/>
      <c r="H1127" s="16"/>
      <c r="I1127" s="7"/>
      <c r="J1127" s="7"/>
      <c r="K1127" s="29"/>
      <c r="P1127" s="7"/>
    </row>
    <row r="1128">
      <c r="A1128" s="13"/>
      <c r="B1128" s="27"/>
      <c r="C1128" s="14"/>
      <c r="D1128" s="28"/>
      <c r="E1128" s="7"/>
      <c r="G1128" s="3"/>
      <c r="H1128" s="16"/>
      <c r="I1128" s="7"/>
      <c r="J1128" s="7"/>
      <c r="K1128" s="29"/>
      <c r="P1128" s="7"/>
    </row>
    <row r="1129">
      <c r="A1129" s="13"/>
      <c r="B1129" s="27"/>
      <c r="C1129" s="14"/>
      <c r="D1129" s="28"/>
      <c r="E1129" s="7"/>
      <c r="G1129" s="3"/>
      <c r="H1129" s="16"/>
      <c r="I1129" s="7"/>
      <c r="J1129" s="7"/>
      <c r="K1129" s="29"/>
      <c r="P1129" s="7"/>
    </row>
    <row r="1130">
      <c r="A1130" s="13"/>
      <c r="B1130" s="27"/>
      <c r="C1130" s="14"/>
      <c r="D1130" s="28"/>
      <c r="E1130" s="7"/>
      <c r="G1130" s="3"/>
      <c r="H1130" s="16"/>
      <c r="I1130" s="7"/>
      <c r="J1130" s="7"/>
      <c r="K1130" s="29"/>
      <c r="P1130" s="7"/>
    </row>
    <row r="1131">
      <c r="A1131" s="13"/>
      <c r="B1131" s="27"/>
      <c r="C1131" s="14"/>
      <c r="D1131" s="28"/>
      <c r="E1131" s="7"/>
      <c r="G1131" s="3"/>
      <c r="H1131" s="16"/>
      <c r="I1131" s="7"/>
      <c r="J1131" s="7"/>
      <c r="K1131" s="29"/>
      <c r="P1131" s="7"/>
    </row>
    <row r="1132">
      <c r="A1132" s="13"/>
      <c r="B1132" s="27"/>
      <c r="C1132" s="14"/>
      <c r="D1132" s="28"/>
      <c r="E1132" s="7"/>
      <c r="G1132" s="3"/>
      <c r="H1132" s="16"/>
      <c r="I1132" s="7"/>
      <c r="J1132" s="7"/>
      <c r="K1132" s="29"/>
      <c r="P1132" s="7"/>
    </row>
    <row r="1133">
      <c r="A1133" s="13"/>
      <c r="B1133" s="27"/>
      <c r="C1133" s="14"/>
      <c r="D1133" s="28"/>
      <c r="E1133" s="7"/>
      <c r="G1133" s="3"/>
      <c r="H1133" s="16"/>
      <c r="I1133" s="7"/>
      <c r="J1133" s="7"/>
      <c r="K1133" s="29"/>
      <c r="P1133" s="7"/>
    </row>
    <row r="1134">
      <c r="A1134" s="13"/>
      <c r="B1134" s="27"/>
      <c r="C1134" s="14"/>
      <c r="D1134" s="28"/>
      <c r="E1134" s="7"/>
      <c r="G1134" s="3"/>
      <c r="H1134" s="16"/>
      <c r="I1134" s="7"/>
      <c r="J1134" s="7"/>
      <c r="K1134" s="29"/>
      <c r="P1134" s="7"/>
    </row>
    <row r="1135">
      <c r="A1135" s="13"/>
      <c r="B1135" s="27"/>
      <c r="C1135" s="14"/>
      <c r="D1135" s="28"/>
      <c r="E1135" s="7"/>
      <c r="G1135" s="3"/>
      <c r="H1135" s="16"/>
      <c r="I1135" s="7"/>
      <c r="J1135" s="7"/>
      <c r="K1135" s="29"/>
      <c r="P1135" s="7"/>
    </row>
    <row r="1136">
      <c r="A1136" s="13"/>
      <c r="B1136" s="27"/>
      <c r="C1136" s="14"/>
      <c r="D1136" s="28"/>
      <c r="E1136" s="7"/>
      <c r="G1136" s="3"/>
      <c r="H1136" s="16"/>
      <c r="I1136" s="7"/>
      <c r="J1136" s="7"/>
      <c r="K1136" s="29"/>
      <c r="P1136" s="7"/>
    </row>
    <row r="1137">
      <c r="A1137" s="13"/>
      <c r="B1137" s="27"/>
      <c r="C1137" s="14"/>
      <c r="D1137" s="28"/>
      <c r="E1137" s="7"/>
      <c r="G1137" s="3"/>
      <c r="H1137" s="16"/>
      <c r="I1137" s="7"/>
      <c r="J1137" s="7"/>
      <c r="K1137" s="29"/>
      <c r="P1137" s="7"/>
    </row>
    <row r="1138">
      <c r="A1138" s="13"/>
      <c r="B1138" s="27"/>
      <c r="C1138" s="14"/>
      <c r="D1138" s="28"/>
      <c r="E1138" s="7"/>
      <c r="G1138" s="3"/>
      <c r="H1138" s="16"/>
      <c r="I1138" s="7"/>
      <c r="J1138" s="7"/>
      <c r="K1138" s="29"/>
      <c r="P1138" s="7"/>
    </row>
    <row r="1139">
      <c r="A1139" s="13"/>
      <c r="B1139" s="27"/>
      <c r="C1139" s="14"/>
      <c r="D1139" s="28"/>
      <c r="E1139" s="7"/>
      <c r="G1139" s="3"/>
      <c r="H1139" s="16"/>
      <c r="I1139" s="7"/>
      <c r="J1139" s="7"/>
      <c r="K1139" s="29"/>
      <c r="P1139" s="7"/>
    </row>
    <row r="1140">
      <c r="A1140" s="13"/>
      <c r="B1140" s="27"/>
      <c r="C1140" s="14"/>
      <c r="D1140" s="28"/>
      <c r="E1140" s="7"/>
      <c r="G1140" s="3"/>
      <c r="H1140" s="16"/>
      <c r="I1140" s="7"/>
      <c r="J1140" s="7"/>
      <c r="K1140" s="29"/>
      <c r="P1140" s="7"/>
    </row>
    <row r="1141">
      <c r="A1141" s="13"/>
      <c r="B1141" s="27"/>
      <c r="C1141" s="14"/>
      <c r="D1141" s="28"/>
      <c r="E1141" s="7"/>
      <c r="G1141" s="3"/>
      <c r="H1141" s="16"/>
      <c r="I1141" s="7"/>
      <c r="J1141" s="7"/>
      <c r="K1141" s="29"/>
      <c r="P1141" s="7"/>
    </row>
    <row r="1142">
      <c r="A1142" s="13"/>
      <c r="B1142" s="27"/>
      <c r="C1142" s="14"/>
      <c r="D1142" s="28"/>
      <c r="E1142" s="7"/>
      <c r="G1142" s="3"/>
      <c r="H1142" s="16"/>
      <c r="I1142" s="7"/>
      <c r="J1142" s="7"/>
      <c r="K1142" s="29"/>
      <c r="P1142" s="7"/>
    </row>
    <row r="1143">
      <c r="A1143" s="13"/>
      <c r="B1143" s="27"/>
      <c r="C1143" s="14"/>
      <c r="D1143" s="28"/>
      <c r="E1143" s="7"/>
      <c r="G1143" s="3"/>
      <c r="H1143" s="16"/>
      <c r="I1143" s="7"/>
      <c r="J1143" s="7"/>
      <c r="K1143" s="29"/>
      <c r="P1143" s="7"/>
    </row>
    <row r="1144">
      <c r="A1144" s="13"/>
      <c r="B1144" s="27"/>
      <c r="C1144" s="14"/>
      <c r="D1144" s="28"/>
      <c r="E1144" s="7"/>
      <c r="G1144" s="3"/>
      <c r="H1144" s="16"/>
      <c r="I1144" s="7"/>
      <c r="J1144" s="7"/>
      <c r="K1144" s="29"/>
      <c r="P1144" s="7"/>
    </row>
    <row r="1145">
      <c r="A1145" s="13"/>
      <c r="B1145" s="27"/>
      <c r="C1145" s="14"/>
      <c r="D1145" s="28"/>
      <c r="E1145" s="7"/>
      <c r="G1145" s="3"/>
      <c r="H1145" s="16"/>
      <c r="I1145" s="7"/>
      <c r="J1145" s="7"/>
      <c r="K1145" s="29"/>
      <c r="P1145" s="7"/>
    </row>
    <row r="1146">
      <c r="A1146" s="13"/>
      <c r="B1146" s="27"/>
      <c r="C1146" s="14"/>
      <c r="D1146" s="28"/>
      <c r="E1146" s="7"/>
      <c r="G1146" s="3"/>
      <c r="H1146" s="16"/>
      <c r="I1146" s="7"/>
      <c r="J1146" s="7"/>
      <c r="K1146" s="29"/>
      <c r="P1146" s="7"/>
    </row>
    <row r="1147">
      <c r="A1147" s="13"/>
      <c r="B1147" s="27"/>
      <c r="C1147" s="14"/>
      <c r="D1147" s="28"/>
      <c r="E1147" s="7"/>
      <c r="G1147" s="3"/>
      <c r="H1147" s="16"/>
      <c r="I1147" s="7"/>
      <c r="J1147" s="7"/>
      <c r="K1147" s="29"/>
      <c r="P1147" s="7"/>
    </row>
    <row r="1148">
      <c r="A1148" s="13"/>
      <c r="B1148" s="27"/>
      <c r="C1148" s="14"/>
      <c r="D1148" s="28"/>
      <c r="E1148" s="7"/>
      <c r="G1148" s="3"/>
      <c r="H1148" s="16"/>
      <c r="I1148" s="7"/>
      <c r="J1148" s="7"/>
      <c r="K1148" s="29"/>
      <c r="P1148" s="7"/>
    </row>
    <row r="1149">
      <c r="A1149" s="13"/>
      <c r="B1149" s="27"/>
      <c r="C1149" s="14"/>
      <c r="D1149" s="28"/>
      <c r="E1149" s="7"/>
      <c r="G1149" s="3"/>
      <c r="H1149" s="16"/>
      <c r="I1149" s="7"/>
      <c r="J1149" s="7"/>
      <c r="K1149" s="29"/>
      <c r="P1149" s="7"/>
    </row>
    <row r="1150">
      <c r="A1150" s="13"/>
      <c r="B1150" s="27"/>
      <c r="C1150" s="14"/>
      <c r="D1150" s="28"/>
      <c r="E1150" s="7"/>
      <c r="G1150" s="3"/>
      <c r="H1150" s="16"/>
      <c r="I1150" s="7"/>
      <c r="J1150" s="7"/>
      <c r="K1150" s="29"/>
      <c r="P1150" s="7"/>
    </row>
    <row r="1151">
      <c r="A1151" s="13"/>
      <c r="B1151" s="27"/>
      <c r="C1151" s="14"/>
      <c r="D1151" s="28"/>
      <c r="E1151" s="7"/>
      <c r="G1151" s="3"/>
      <c r="H1151" s="16"/>
      <c r="I1151" s="7"/>
      <c r="J1151" s="7"/>
      <c r="K1151" s="29"/>
      <c r="P1151" s="7"/>
    </row>
    <row r="1152">
      <c r="A1152" s="13"/>
      <c r="B1152" s="27"/>
      <c r="C1152" s="14"/>
      <c r="D1152" s="28"/>
      <c r="E1152" s="7"/>
      <c r="G1152" s="3"/>
      <c r="H1152" s="16"/>
      <c r="I1152" s="7"/>
      <c r="J1152" s="7"/>
      <c r="K1152" s="29"/>
      <c r="P1152" s="7"/>
    </row>
    <row r="1153">
      <c r="A1153" s="13"/>
      <c r="B1153" s="27"/>
      <c r="C1153" s="14"/>
      <c r="D1153" s="28"/>
      <c r="E1153" s="7"/>
      <c r="G1153" s="3"/>
      <c r="H1153" s="16"/>
      <c r="I1153" s="7"/>
      <c r="J1153" s="7"/>
      <c r="K1153" s="29"/>
      <c r="P1153" s="7"/>
    </row>
    <row r="1154">
      <c r="A1154" s="13"/>
      <c r="B1154" s="27"/>
      <c r="C1154" s="14"/>
      <c r="D1154" s="28"/>
      <c r="E1154" s="7"/>
      <c r="G1154" s="3"/>
      <c r="H1154" s="16"/>
      <c r="I1154" s="7"/>
      <c r="J1154" s="7"/>
      <c r="K1154" s="29"/>
      <c r="P1154" s="7"/>
    </row>
    <row r="1155">
      <c r="A1155" s="13"/>
      <c r="B1155" s="27"/>
      <c r="C1155" s="14"/>
      <c r="D1155" s="28"/>
      <c r="E1155" s="7"/>
      <c r="G1155" s="3"/>
      <c r="H1155" s="16"/>
      <c r="I1155" s="7"/>
      <c r="J1155" s="7"/>
      <c r="K1155" s="29"/>
      <c r="P1155" s="7"/>
    </row>
    <row r="1156">
      <c r="A1156" s="13"/>
      <c r="B1156" s="27"/>
      <c r="C1156" s="14"/>
      <c r="D1156" s="28"/>
      <c r="E1156" s="7"/>
      <c r="G1156" s="3"/>
      <c r="H1156" s="16"/>
      <c r="I1156" s="7"/>
      <c r="J1156" s="7"/>
      <c r="K1156" s="29"/>
      <c r="P1156" s="7"/>
    </row>
    <row r="1157">
      <c r="A1157" s="13"/>
      <c r="B1157" s="27"/>
      <c r="C1157" s="14"/>
      <c r="D1157" s="28"/>
      <c r="E1157" s="7"/>
      <c r="G1157" s="3"/>
      <c r="H1157" s="16"/>
      <c r="I1157" s="7"/>
      <c r="J1157" s="7"/>
      <c r="K1157" s="29"/>
      <c r="P1157" s="7"/>
    </row>
    <row r="1158">
      <c r="A1158" s="13"/>
      <c r="B1158" s="27"/>
      <c r="C1158" s="14"/>
      <c r="D1158" s="28"/>
      <c r="E1158" s="7"/>
      <c r="G1158" s="3"/>
      <c r="H1158" s="16"/>
      <c r="I1158" s="7"/>
      <c r="J1158" s="7"/>
      <c r="K1158" s="29"/>
      <c r="P1158" s="7"/>
    </row>
    <row r="1159">
      <c r="A1159" s="13"/>
      <c r="B1159" s="27"/>
      <c r="C1159" s="14"/>
      <c r="D1159" s="28"/>
      <c r="E1159" s="7"/>
      <c r="G1159" s="3"/>
      <c r="H1159" s="16"/>
      <c r="I1159" s="7"/>
      <c r="J1159" s="7"/>
      <c r="K1159" s="29"/>
      <c r="P1159" s="7"/>
    </row>
    <row r="1160">
      <c r="A1160" s="13"/>
      <c r="B1160" s="27"/>
      <c r="C1160" s="14"/>
      <c r="D1160" s="28"/>
      <c r="E1160" s="7"/>
      <c r="G1160" s="3"/>
      <c r="H1160" s="16"/>
      <c r="I1160" s="7"/>
      <c r="J1160" s="7"/>
      <c r="K1160" s="29"/>
      <c r="P1160" s="7"/>
    </row>
    <row r="1161">
      <c r="A1161" s="13"/>
      <c r="B1161" s="27"/>
      <c r="C1161" s="14"/>
      <c r="D1161" s="28"/>
      <c r="E1161" s="7"/>
      <c r="G1161" s="3"/>
      <c r="H1161" s="16"/>
      <c r="I1161" s="7"/>
      <c r="J1161" s="7"/>
      <c r="K1161" s="29"/>
      <c r="P1161" s="7"/>
    </row>
    <row r="1162">
      <c r="A1162" s="13"/>
      <c r="B1162" s="27"/>
      <c r="C1162" s="14"/>
      <c r="D1162" s="28"/>
      <c r="E1162" s="7"/>
      <c r="G1162" s="3"/>
      <c r="H1162" s="16"/>
      <c r="I1162" s="7"/>
      <c r="J1162" s="7"/>
      <c r="K1162" s="29"/>
      <c r="P1162" s="7"/>
    </row>
    <row r="1163">
      <c r="A1163" s="13"/>
      <c r="B1163" s="27"/>
      <c r="C1163" s="14"/>
      <c r="D1163" s="28"/>
      <c r="E1163" s="7"/>
      <c r="G1163" s="3"/>
      <c r="H1163" s="16"/>
      <c r="I1163" s="7"/>
      <c r="J1163" s="7"/>
      <c r="K1163" s="29"/>
      <c r="P1163" s="7"/>
    </row>
    <row r="1164">
      <c r="A1164" s="13"/>
      <c r="B1164" s="27"/>
      <c r="C1164" s="14"/>
      <c r="D1164" s="28"/>
      <c r="E1164" s="7"/>
      <c r="G1164" s="3"/>
      <c r="H1164" s="16"/>
      <c r="I1164" s="7"/>
      <c r="J1164" s="7"/>
      <c r="K1164" s="29"/>
      <c r="P1164" s="7"/>
    </row>
    <row r="1165">
      <c r="A1165" s="13"/>
      <c r="B1165" s="27"/>
      <c r="C1165" s="14"/>
      <c r="D1165" s="28"/>
      <c r="E1165" s="7"/>
      <c r="G1165" s="3"/>
      <c r="H1165" s="16"/>
      <c r="I1165" s="7"/>
      <c r="J1165" s="7"/>
      <c r="K1165" s="29"/>
      <c r="P1165" s="7"/>
    </row>
    <row r="1166">
      <c r="A1166" s="13"/>
      <c r="B1166" s="27"/>
      <c r="C1166" s="14"/>
      <c r="D1166" s="28"/>
      <c r="E1166" s="7"/>
      <c r="G1166" s="3"/>
      <c r="H1166" s="16"/>
      <c r="I1166" s="7"/>
      <c r="J1166" s="7"/>
      <c r="K1166" s="29"/>
      <c r="P1166" s="7"/>
    </row>
    <row r="1167">
      <c r="A1167" s="13"/>
      <c r="B1167" s="27"/>
      <c r="C1167" s="14"/>
      <c r="D1167" s="28"/>
      <c r="E1167" s="7"/>
      <c r="G1167" s="3"/>
      <c r="H1167" s="16"/>
      <c r="I1167" s="7"/>
      <c r="J1167" s="7"/>
      <c r="K1167" s="29"/>
      <c r="P1167" s="7"/>
    </row>
    <row r="1168">
      <c r="A1168" s="13"/>
      <c r="B1168" s="27"/>
      <c r="C1168" s="14"/>
      <c r="D1168" s="28"/>
      <c r="E1168" s="7"/>
      <c r="G1168" s="3"/>
      <c r="H1168" s="16"/>
      <c r="I1168" s="7"/>
      <c r="J1168" s="7"/>
      <c r="K1168" s="29"/>
      <c r="P1168" s="7"/>
    </row>
    <row r="1169">
      <c r="A1169" s="13"/>
      <c r="B1169" s="27"/>
      <c r="C1169" s="14"/>
      <c r="D1169" s="28"/>
      <c r="E1169" s="7"/>
      <c r="G1169" s="3"/>
      <c r="H1169" s="16"/>
      <c r="I1169" s="7"/>
      <c r="J1169" s="7"/>
      <c r="K1169" s="29"/>
      <c r="P1169" s="7"/>
    </row>
    <row r="1170">
      <c r="A1170" s="13"/>
      <c r="B1170" s="27"/>
      <c r="C1170" s="14"/>
      <c r="D1170" s="28"/>
      <c r="E1170" s="7"/>
      <c r="G1170" s="3"/>
      <c r="H1170" s="16"/>
      <c r="I1170" s="7"/>
      <c r="J1170" s="7"/>
      <c r="K1170" s="29"/>
      <c r="P1170" s="7"/>
    </row>
    <row r="1171">
      <c r="A1171" s="13"/>
      <c r="B1171" s="27"/>
      <c r="C1171" s="14"/>
      <c r="D1171" s="28"/>
      <c r="E1171" s="7"/>
      <c r="G1171" s="3"/>
      <c r="H1171" s="16"/>
      <c r="I1171" s="7"/>
      <c r="J1171" s="7"/>
      <c r="K1171" s="29"/>
      <c r="P1171" s="7"/>
    </row>
    <row r="1172">
      <c r="A1172" s="13"/>
      <c r="B1172" s="27"/>
      <c r="C1172" s="14"/>
      <c r="D1172" s="28"/>
      <c r="E1172" s="7"/>
      <c r="G1172" s="3"/>
      <c r="H1172" s="16"/>
      <c r="I1172" s="7"/>
      <c r="J1172" s="7"/>
      <c r="K1172" s="29"/>
      <c r="P1172" s="7"/>
    </row>
    <row r="1173">
      <c r="A1173" s="13"/>
      <c r="B1173" s="27"/>
      <c r="C1173" s="14"/>
      <c r="D1173" s="28"/>
      <c r="E1173" s="7"/>
      <c r="G1173" s="3"/>
      <c r="H1173" s="16"/>
      <c r="I1173" s="7"/>
      <c r="J1173" s="7"/>
      <c r="K1173" s="29"/>
      <c r="P1173" s="7"/>
    </row>
    <row r="1174">
      <c r="A1174" s="13"/>
      <c r="B1174" s="27"/>
      <c r="C1174" s="14"/>
      <c r="D1174" s="28"/>
      <c r="E1174" s="7"/>
      <c r="G1174" s="3"/>
      <c r="H1174" s="16"/>
      <c r="I1174" s="7"/>
      <c r="J1174" s="7"/>
      <c r="K1174" s="29"/>
      <c r="P1174" s="7"/>
    </row>
    <row r="1175">
      <c r="A1175" s="13"/>
      <c r="B1175" s="27"/>
      <c r="C1175" s="14"/>
      <c r="D1175" s="28"/>
      <c r="E1175" s="7"/>
      <c r="G1175" s="3"/>
      <c r="H1175" s="16"/>
      <c r="I1175" s="7"/>
      <c r="J1175" s="7"/>
      <c r="K1175" s="29"/>
      <c r="P1175" s="7"/>
    </row>
    <row r="1176">
      <c r="A1176" s="13"/>
      <c r="B1176" s="27"/>
      <c r="C1176" s="14"/>
      <c r="D1176" s="28"/>
      <c r="E1176" s="7"/>
      <c r="G1176" s="3"/>
      <c r="H1176" s="16"/>
      <c r="I1176" s="7"/>
      <c r="J1176" s="7"/>
      <c r="K1176" s="29"/>
      <c r="P1176" s="7"/>
    </row>
    <row r="1177">
      <c r="A1177" s="13"/>
      <c r="B1177" s="27"/>
      <c r="C1177" s="14"/>
      <c r="D1177" s="28"/>
      <c r="E1177" s="7"/>
      <c r="G1177" s="3"/>
      <c r="H1177" s="16"/>
      <c r="I1177" s="7"/>
      <c r="J1177" s="7"/>
      <c r="K1177" s="29"/>
      <c r="P1177" s="7"/>
    </row>
    <row r="1178">
      <c r="A1178" s="13"/>
      <c r="B1178" s="27"/>
      <c r="C1178" s="14"/>
      <c r="D1178" s="28"/>
      <c r="E1178" s="7"/>
      <c r="G1178" s="3"/>
      <c r="H1178" s="16"/>
      <c r="I1178" s="7"/>
      <c r="J1178" s="7"/>
      <c r="K1178" s="29"/>
      <c r="P1178" s="7"/>
    </row>
    <row r="1179">
      <c r="A1179" s="13"/>
      <c r="B1179" s="27"/>
      <c r="C1179" s="14"/>
      <c r="D1179" s="28"/>
      <c r="E1179" s="7"/>
      <c r="G1179" s="3"/>
      <c r="H1179" s="16"/>
      <c r="I1179" s="7"/>
      <c r="J1179" s="7"/>
      <c r="K1179" s="29"/>
      <c r="P1179" s="7"/>
    </row>
    <row r="1180">
      <c r="A1180" s="13"/>
      <c r="B1180" s="27"/>
      <c r="C1180" s="14"/>
      <c r="D1180" s="28"/>
      <c r="E1180" s="7"/>
      <c r="G1180" s="3"/>
      <c r="H1180" s="16"/>
      <c r="I1180" s="7"/>
      <c r="J1180" s="7"/>
      <c r="K1180" s="29"/>
      <c r="P1180" s="7"/>
    </row>
    <row r="1181">
      <c r="A1181" s="13"/>
      <c r="B1181" s="27"/>
      <c r="C1181" s="14"/>
      <c r="D1181" s="28"/>
      <c r="E1181" s="7"/>
      <c r="G1181" s="3"/>
      <c r="H1181" s="16"/>
      <c r="I1181" s="7"/>
      <c r="J1181" s="7"/>
      <c r="K1181" s="29"/>
      <c r="P1181" s="7"/>
    </row>
    <row r="1182">
      <c r="A1182" s="13"/>
      <c r="B1182" s="27"/>
      <c r="C1182" s="14"/>
      <c r="D1182" s="28"/>
      <c r="E1182" s="7"/>
      <c r="G1182" s="3"/>
      <c r="H1182" s="16"/>
      <c r="I1182" s="7"/>
      <c r="J1182" s="7"/>
      <c r="K1182" s="29"/>
      <c r="P1182" s="7"/>
    </row>
    <row r="1183">
      <c r="A1183" s="13"/>
      <c r="B1183" s="27"/>
      <c r="C1183" s="14"/>
      <c r="D1183" s="28"/>
      <c r="E1183" s="7"/>
      <c r="G1183" s="3"/>
      <c r="H1183" s="16"/>
      <c r="I1183" s="7"/>
      <c r="J1183" s="7"/>
      <c r="K1183" s="29"/>
      <c r="P1183" s="7"/>
    </row>
    <row r="1184">
      <c r="A1184" s="13"/>
      <c r="B1184" s="27"/>
      <c r="C1184" s="14"/>
      <c r="D1184" s="28"/>
      <c r="E1184" s="7"/>
      <c r="G1184" s="3"/>
      <c r="H1184" s="16"/>
      <c r="I1184" s="7"/>
      <c r="J1184" s="7"/>
      <c r="K1184" s="29"/>
      <c r="P1184" s="7"/>
    </row>
    <row r="1185">
      <c r="A1185" s="13"/>
      <c r="B1185" s="27"/>
      <c r="C1185" s="14"/>
      <c r="D1185" s="28"/>
      <c r="E1185" s="7"/>
      <c r="G1185" s="3"/>
      <c r="H1185" s="16"/>
      <c r="I1185" s="7"/>
      <c r="J1185" s="7"/>
      <c r="K1185" s="29"/>
      <c r="P1185" s="7"/>
    </row>
    <row r="1186">
      <c r="A1186" s="13"/>
      <c r="B1186" s="27"/>
      <c r="C1186" s="14"/>
      <c r="D1186" s="28"/>
      <c r="E1186" s="7"/>
      <c r="G1186" s="3"/>
      <c r="H1186" s="16"/>
      <c r="I1186" s="7"/>
      <c r="J1186" s="7"/>
      <c r="K1186" s="29"/>
      <c r="P1186" s="7"/>
    </row>
    <row r="1187">
      <c r="A1187" s="13"/>
      <c r="B1187" s="27"/>
      <c r="C1187" s="14"/>
      <c r="D1187" s="28"/>
      <c r="E1187" s="7"/>
      <c r="G1187" s="3"/>
      <c r="H1187" s="16"/>
      <c r="I1187" s="7"/>
      <c r="J1187" s="7"/>
      <c r="K1187" s="29"/>
      <c r="P1187" s="7"/>
    </row>
    <row r="1188">
      <c r="A1188" s="13"/>
      <c r="B1188" s="27"/>
      <c r="C1188" s="14"/>
      <c r="D1188" s="28"/>
      <c r="E1188" s="7"/>
      <c r="G1188" s="3"/>
      <c r="H1188" s="16"/>
      <c r="I1188" s="7"/>
      <c r="J1188" s="7"/>
      <c r="K1188" s="29"/>
      <c r="P1188" s="7"/>
    </row>
    <row r="1189">
      <c r="A1189" s="13"/>
      <c r="B1189" s="27"/>
      <c r="C1189" s="14"/>
      <c r="D1189" s="28"/>
      <c r="E1189" s="7"/>
      <c r="G1189" s="3"/>
      <c r="H1189" s="16"/>
      <c r="I1189" s="7"/>
      <c r="J1189" s="7"/>
      <c r="K1189" s="29"/>
      <c r="P1189" s="7"/>
    </row>
    <row r="1190">
      <c r="A1190" s="13"/>
      <c r="B1190" s="27"/>
      <c r="C1190" s="14"/>
      <c r="D1190" s="28"/>
      <c r="E1190" s="7"/>
      <c r="G1190" s="3"/>
      <c r="H1190" s="16"/>
      <c r="I1190" s="7"/>
      <c r="J1190" s="7"/>
      <c r="K1190" s="29"/>
      <c r="P1190" s="7"/>
    </row>
    <row r="1191">
      <c r="A1191" s="13"/>
      <c r="B1191" s="27"/>
      <c r="C1191" s="14"/>
      <c r="D1191" s="28"/>
      <c r="E1191" s="7"/>
      <c r="G1191" s="3"/>
      <c r="H1191" s="16"/>
      <c r="I1191" s="7"/>
      <c r="J1191" s="7"/>
      <c r="K1191" s="29"/>
      <c r="P1191" s="7"/>
    </row>
    <row r="1192">
      <c r="A1192" s="13"/>
      <c r="B1192" s="27"/>
      <c r="C1192" s="14"/>
      <c r="D1192" s="28"/>
      <c r="E1192" s="7"/>
      <c r="G1192" s="3"/>
      <c r="H1192" s="16"/>
      <c r="I1192" s="7"/>
      <c r="J1192" s="7"/>
      <c r="K1192" s="29"/>
      <c r="P1192" s="7"/>
    </row>
    <row r="1193">
      <c r="A1193" s="13"/>
      <c r="B1193" s="27"/>
      <c r="C1193" s="14"/>
      <c r="D1193" s="28"/>
      <c r="E1193" s="7"/>
      <c r="G1193" s="3"/>
      <c r="H1193" s="16"/>
      <c r="I1193" s="7"/>
      <c r="J1193" s="7"/>
      <c r="K1193" s="29"/>
      <c r="P1193" s="7"/>
    </row>
    <row r="1194">
      <c r="A1194" s="13"/>
      <c r="B1194" s="27"/>
      <c r="C1194" s="14"/>
      <c r="D1194" s="28"/>
      <c r="E1194" s="7"/>
      <c r="G1194" s="3"/>
      <c r="H1194" s="16"/>
      <c r="I1194" s="7"/>
      <c r="J1194" s="7"/>
      <c r="K1194" s="29"/>
      <c r="P1194" s="7"/>
    </row>
    <row r="1195">
      <c r="A1195" s="13"/>
      <c r="B1195" s="27"/>
      <c r="C1195" s="14"/>
      <c r="D1195" s="28"/>
      <c r="E1195" s="7"/>
      <c r="G1195" s="3"/>
      <c r="H1195" s="16"/>
      <c r="I1195" s="7"/>
      <c r="J1195" s="7"/>
      <c r="K1195" s="29"/>
      <c r="P1195" s="7"/>
    </row>
    <row r="1196">
      <c r="A1196" s="13"/>
      <c r="B1196" s="27"/>
      <c r="C1196" s="14"/>
      <c r="D1196" s="28"/>
      <c r="E1196" s="7"/>
      <c r="G1196" s="3"/>
      <c r="H1196" s="16"/>
      <c r="I1196" s="7"/>
      <c r="J1196" s="7"/>
      <c r="K1196" s="29"/>
      <c r="P1196" s="7"/>
    </row>
    <row r="1197">
      <c r="A1197" s="13"/>
      <c r="B1197" s="27"/>
      <c r="C1197" s="14"/>
      <c r="D1197" s="28"/>
      <c r="E1197" s="7"/>
      <c r="G1197" s="3"/>
      <c r="H1197" s="16"/>
      <c r="I1197" s="7"/>
      <c r="J1197" s="7"/>
      <c r="K1197" s="29"/>
      <c r="P1197" s="7"/>
    </row>
    <row r="1198">
      <c r="A1198" s="13"/>
      <c r="B1198" s="27"/>
      <c r="C1198" s="14"/>
      <c r="D1198" s="28"/>
      <c r="E1198" s="7"/>
      <c r="G1198" s="3"/>
      <c r="H1198" s="16"/>
      <c r="I1198" s="7"/>
      <c r="J1198" s="7"/>
      <c r="K1198" s="29"/>
      <c r="P1198" s="7"/>
    </row>
    <row r="1199">
      <c r="A1199" s="13"/>
      <c r="B1199" s="27"/>
      <c r="C1199" s="14"/>
      <c r="D1199" s="28"/>
      <c r="E1199" s="7"/>
      <c r="G1199" s="3"/>
      <c r="H1199" s="16"/>
      <c r="I1199" s="7"/>
      <c r="J1199" s="7"/>
      <c r="K1199" s="29"/>
      <c r="P1199" s="7"/>
    </row>
    <row r="1200">
      <c r="A1200" s="13"/>
      <c r="B1200" s="27"/>
      <c r="C1200" s="14"/>
      <c r="D1200" s="28"/>
      <c r="E1200" s="7"/>
      <c r="G1200" s="3"/>
      <c r="H1200" s="16"/>
      <c r="I1200" s="7"/>
      <c r="J1200" s="7"/>
      <c r="K1200" s="29"/>
      <c r="P1200" s="7"/>
    </row>
    <row r="1201">
      <c r="A1201" s="13"/>
      <c r="B1201" s="27"/>
      <c r="C1201" s="14"/>
      <c r="D1201" s="28"/>
      <c r="E1201" s="7"/>
      <c r="G1201" s="3"/>
      <c r="H1201" s="16"/>
      <c r="I1201" s="7"/>
      <c r="J1201" s="7"/>
      <c r="K1201" s="29"/>
      <c r="P1201" s="7"/>
    </row>
    <row r="1202">
      <c r="A1202" s="13"/>
      <c r="B1202" s="27"/>
      <c r="C1202" s="14"/>
      <c r="D1202" s="28"/>
      <c r="E1202" s="7"/>
      <c r="G1202" s="3"/>
      <c r="H1202" s="16"/>
      <c r="I1202" s="7"/>
      <c r="J1202" s="7"/>
      <c r="K1202" s="29"/>
      <c r="P1202" s="7"/>
    </row>
    <row r="1203">
      <c r="A1203" s="13"/>
      <c r="B1203" s="27"/>
      <c r="C1203" s="14"/>
      <c r="D1203" s="28"/>
      <c r="E1203" s="7"/>
      <c r="G1203" s="3"/>
      <c r="H1203" s="16"/>
      <c r="I1203" s="7"/>
      <c r="J1203" s="7"/>
      <c r="K1203" s="29"/>
      <c r="P1203" s="7"/>
    </row>
    <row r="1204">
      <c r="A1204" s="13"/>
      <c r="B1204" s="27"/>
      <c r="C1204" s="14"/>
      <c r="D1204" s="28"/>
      <c r="E1204" s="7"/>
      <c r="G1204" s="3"/>
      <c r="H1204" s="16"/>
      <c r="I1204" s="7"/>
      <c r="J1204" s="7"/>
      <c r="K1204" s="29"/>
      <c r="P1204" s="7"/>
    </row>
    <row r="1205">
      <c r="A1205" s="13"/>
      <c r="B1205" s="27"/>
      <c r="C1205" s="14"/>
      <c r="D1205" s="28"/>
      <c r="E1205" s="7"/>
      <c r="G1205" s="3"/>
      <c r="H1205" s="16"/>
      <c r="I1205" s="7"/>
      <c r="J1205" s="7"/>
      <c r="K1205" s="29"/>
      <c r="P1205" s="7"/>
    </row>
    <row r="1206">
      <c r="A1206" s="13"/>
      <c r="B1206" s="27"/>
      <c r="C1206" s="14"/>
      <c r="D1206" s="28"/>
      <c r="E1206" s="7"/>
      <c r="G1206" s="3"/>
      <c r="H1206" s="16"/>
      <c r="I1206" s="7"/>
      <c r="J1206" s="7"/>
      <c r="K1206" s="29"/>
      <c r="P1206" s="7"/>
    </row>
    <row r="1207">
      <c r="A1207" s="13"/>
      <c r="B1207" s="27"/>
      <c r="C1207" s="14"/>
      <c r="D1207" s="28"/>
      <c r="E1207" s="7"/>
      <c r="G1207" s="3"/>
      <c r="H1207" s="16"/>
      <c r="I1207" s="7"/>
      <c r="J1207" s="7"/>
      <c r="K1207" s="29"/>
      <c r="P1207" s="7"/>
    </row>
    <row r="1208">
      <c r="A1208" s="13"/>
      <c r="B1208" s="27"/>
      <c r="C1208" s="14"/>
      <c r="D1208" s="28"/>
      <c r="E1208" s="7"/>
      <c r="G1208" s="3"/>
      <c r="H1208" s="16"/>
      <c r="I1208" s="7"/>
      <c r="J1208" s="7"/>
      <c r="K1208" s="29"/>
      <c r="P1208" s="7"/>
    </row>
    <row r="1209">
      <c r="A1209" s="13"/>
      <c r="B1209" s="27"/>
      <c r="C1209" s="14"/>
      <c r="D1209" s="28"/>
      <c r="E1209" s="7"/>
      <c r="G1209" s="3"/>
      <c r="H1209" s="16"/>
      <c r="I1209" s="7"/>
      <c r="J1209" s="7"/>
      <c r="K1209" s="29"/>
      <c r="P1209" s="7"/>
    </row>
    <row r="1210">
      <c r="A1210" s="13"/>
      <c r="B1210" s="27"/>
      <c r="C1210" s="14"/>
      <c r="D1210" s="28"/>
      <c r="E1210" s="7"/>
      <c r="G1210" s="3"/>
      <c r="H1210" s="16"/>
      <c r="I1210" s="7"/>
      <c r="J1210" s="7"/>
      <c r="K1210" s="29"/>
      <c r="P1210" s="7"/>
    </row>
    <row r="1211">
      <c r="A1211" s="13"/>
      <c r="B1211" s="27"/>
      <c r="C1211" s="14"/>
      <c r="D1211" s="28"/>
      <c r="E1211" s="7"/>
      <c r="G1211" s="3"/>
      <c r="H1211" s="16"/>
      <c r="I1211" s="7"/>
      <c r="J1211" s="7"/>
      <c r="K1211" s="29"/>
      <c r="P1211" s="7"/>
    </row>
    <row r="1212">
      <c r="A1212" s="13"/>
      <c r="B1212" s="27"/>
      <c r="C1212" s="14"/>
      <c r="D1212" s="28"/>
      <c r="E1212" s="7"/>
      <c r="G1212" s="3"/>
      <c r="H1212" s="16"/>
      <c r="I1212" s="7"/>
      <c r="J1212" s="7"/>
      <c r="K1212" s="29"/>
      <c r="P1212" s="7"/>
    </row>
    <row r="1213">
      <c r="A1213" s="13"/>
      <c r="B1213" s="27"/>
      <c r="C1213" s="14"/>
      <c r="D1213" s="28"/>
      <c r="E1213" s="7"/>
      <c r="G1213" s="3"/>
      <c r="H1213" s="16"/>
      <c r="I1213" s="7"/>
      <c r="J1213" s="7"/>
      <c r="K1213" s="29"/>
      <c r="P1213" s="7"/>
    </row>
    <row r="1214">
      <c r="A1214" s="13"/>
      <c r="B1214" s="27"/>
      <c r="C1214" s="14"/>
      <c r="D1214" s="28"/>
      <c r="E1214" s="7"/>
      <c r="G1214" s="3"/>
      <c r="H1214" s="16"/>
      <c r="I1214" s="7"/>
      <c r="J1214" s="7"/>
      <c r="K1214" s="29"/>
      <c r="P1214" s="7"/>
    </row>
    <row r="1215">
      <c r="A1215" s="13"/>
      <c r="B1215" s="27"/>
      <c r="C1215" s="14"/>
      <c r="D1215" s="28"/>
      <c r="E1215" s="7"/>
      <c r="G1215" s="3"/>
      <c r="H1215" s="16"/>
      <c r="I1215" s="7"/>
      <c r="J1215" s="7"/>
      <c r="K1215" s="29"/>
      <c r="P1215" s="7"/>
    </row>
    <row r="1216">
      <c r="A1216" s="13"/>
      <c r="B1216" s="27"/>
      <c r="C1216" s="14"/>
      <c r="D1216" s="28"/>
      <c r="E1216" s="7"/>
      <c r="G1216" s="3"/>
      <c r="H1216" s="16"/>
      <c r="I1216" s="7"/>
      <c r="J1216" s="7"/>
      <c r="K1216" s="29"/>
      <c r="P1216" s="7"/>
    </row>
    <row r="1217">
      <c r="A1217" s="13"/>
      <c r="B1217" s="27"/>
      <c r="C1217" s="14"/>
      <c r="D1217" s="28"/>
      <c r="E1217" s="7"/>
      <c r="G1217" s="3"/>
      <c r="H1217" s="16"/>
      <c r="I1217" s="7"/>
      <c r="J1217" s="7"/>
      <c r="K1217" s="29"/>
      <c r="P1217" s="7"/>
    </row>
    <row r="1218">
      <c r="A1218" s="13"/>
      <c r="B1218" s="27"/>
      <c r="C1218" s="14"/>
      <c r="D1218" s="28"/>
      <c r="E1218" s="7"/>
      <c r="G1218" s="3"/>
      <c r="H1218" s="16"/>
      <c r="I1218" s="7"/>
      <c r="J1218" s="7"/>
      <c r="K1218" s="29"/>
      <c r="P1218" s="7"/>
    </row>
    <row r="1219">
      <c r="A1219" s="13"/>
      <c r="B1219" s="27"/>
      <c r="C1219" s="14"/>
      <c r="D1219" s="28"/>
      <c r="E1219" s="7"/>
      <c r="G1219" s="3"/>
      <c r="H1219" s="16"/>
      <c r="I1219" s="7"/>
      <c r="J1219" s="7"/>
      <c r="K1219" s="29"/>
      <c r="P1219" s="7"/>
    </row>
    <row r="1220">
      <c r="A1220" s="13"/>
      <c r="B1220" s="27"/>
      <c r="C1220" s="14"/>
      <c r="D1220" s="28"/>
      <c r="E1220" s="7"/>
      <c r="G1220" s="3"/>
      <c r="H1220" s="16"/>
      <c r="I1220" s="7"/>
      <c r="J1220" s="7"/>
      <c r="K1220" s="29"/>
      <c r="P1220" s="7"/>
    </row>
    <row r="1221">
      <c r="A1221" s="13"/>
      <c r="B1221" s="27"/>
      <c r="C1221" s="14"/>
      <c r="D1221" s="28"/>
      <c r="E1221" s="7"/>
      <c r="G1221" s="3"/>
      <c r="H1221" s="16"/>
      <c r="I1221" s="7"/>
      <c r="J1221" s="7"/>
      <c r="K1221" s="29"/>
      <c r="P1221" s="7"/>
    </row>
    <row r="1222">
      <c r="A1222" s="13"/>
      <c r="B1222" s="27"/>
      <c r="C1222" s="14"/>
      <c r="D1222" s="28"/>
      <c r="E1222" s="7"/>
      <c r="G1222" s="3"/>
      <c r="H1222" s="16"/>
      <c r="I1222" s="7"/>
      <c r="J1222" s="7"/>
      <c r="K1222" s="29"/>
      <c r="P1222" s="7"/>
    </row>
    <row r="1223">
      <c r="A1223" s="13"/>
      <c r="B1223" s="27"/>
      <c r="C1223" s="14"/>
      <c r="D1223" s="28"/>
      <c r="E1223" s="7"/>
      <c r="G1223" s="3"/>
      <c r="H1223" s="16"/>
      <c r="I1223" s="7"/>
      <c r="J1223" s="7"/>
      <c r="K1223" s="29"/>
      <c r="P1223" s="7"/>
    </row>
    <row r="1224">
      <c r="A1224" s="13"/>
      <c r="B1224" s="27"/>
      <c r="C1224" s="14"/>
      <c r="D1224" s="28"/>
      <c r="E1224" s="7"/>
      <c r="G1224" s="3"/>
      <c r="H1224" s="16"/>
      <c r="I1224" s="7"/>
      <c r="J1224" s="7"/>
      <c r="K1224" s="29"/>
      <c r="P1224" s="7"/>
    </row>
    <row r="1225">
      <c r="A1225" s="13"/>
      <c r="B1225" s="27"/>
      <c r="C1225" s="14"/>
      <c r="D1225" s="28"/>
      <c r="E1225" s="7"/>
      <c r="G1225" s="3"/>
      <c r="H1225" s="16"/>
      <c r="I1225" s="7"/>
      <c r="J1225" s="7"/>
      <c r="K1225" s="29"/>
      <c r="P1225" s="7"/>
    </row>
    <row r="1226">
      <c r="A1226" s="13"/>
      <c r="B1226" s="27"/>
      <c r="C1226" s="14"/>
      <c r="D1226" s="28"/>
      <c r="E1226" s="7"/>
      <c r="G1226" s="3"/>
      <c r="H1226" s="16"/>
      <c r="I1226" s="7"/>
      <c r="J1226" s="7"/>
      <c r="K1226" s="29"/>
      <c r="P1226" s="7"/>
    </row>
    <row r="1227">
      <c r="A1227" s="13"/>
      <c r="B1227" s="27"/>
      <c r="C1227" s="14"/>
      <c r="D1227" s="28"/>
      <c r="E1227" s="7"/>
      <c r="G1227" s="3"/>
      <c r="H1227" s="16"/>
      <c r="I1227" s="7"/>
      <c r="J1227" s="7"/>
      <c r="K1227" s="29"/>
      <c r="P1227" s="7"/>
    </row>
    <row r="1228">
      <c r="A1228" s="13"/>
      <c r="B1228" s="27"/>
      <c r="C1228" s="14"/>
      <c r="D1228" s="28"/>
      <c r="E1228" s="7"/>
      <c r="G1228" s="3"/>
      <c r="H1228" s="16"/>
      <c r="I1228" s="7"/>
      <c r="J1228" s="7"/>
      <c r="K1228" s="29"/>
      <c r="P1228" s="7"/>
    </row>
    <row r="1229">
      <c r="A1229" s="13"/>
      <c r="B1229" s="27"/>
      <c r="C1229" s="14"/>
      <c r="D1229" s="28"/>
      <c r="E1229" s="7"/>
      <c r="G1229" s="3"/>
      <c r="H1229" s="16"/>
      <c r="I1229" s="7"/>
      <c r="J1229" s="7"/>
      <c r="K1229" s="29"/>
      <c r="P1229" s="7"/>
    </row>
    <row r="1230">
      <c r="A1230" s="13"/>
      <c r="B1230" s="27"/>
      <c r="C1230" s="14"/>
      <c r="D1230" s="28"/>
      <c r="E1230" s="7"/>
      <c r="G1230" s="3"/>
      <c r="H1230" s="16"/>
      <c r="I1230" s="7"/>
      <c r="J1230" s="7"/>
      <c r="K1230" s="29"/>
      <c r="P1230" s="7"/>
    </row>
    <row r="1231">
      <c r="A1231" s="13"/>
      <c r="B1231" s="27"/>
      <c r="C1231" s="14"/>
      <c r="D1231" s="28"/>
      <c r="E1231" s="7"/>
      <c r="G1231" s="3"/>
      <c r="H1231" s="16"/>
      <c r="I1231" s="7"/>
      <c r="J1231" s="7"/>
      <c r="K1231" s="29"/>
      <c r="P1231" s="7"/>
    </row>
    <row r="1232">
      <c r="A1232" s="13"/>
      <c r="B1232" s="27"/>
      <c r="C1232" s="14"/>
      <c r="D1232" s="28"/>
      <c r="E1232" s="7"/>
      <c r="G1232" s="3"/>
      <c r="H1232" s="16"/>
      <c r="I1232" s="7"/>
      <c r="J1232" s="7"/>
      <c r="K1232" s="29"/>
      <c r="P1232" s="7"/>
    </row>
    <row r="1233">
      <c r="A1233" s="13"/>
      <c r="B1233" s="27"/>
      <c r="C1233" s="14"/>
      <c r="D1233" s="28"/>
      <c r="E1233" s="7"/>
      <c r="G1233" s="3"/>
      <c r="H1233" s="16"/>
      <c r="I1233" s="7"/>
      <c r="J1233" s="7"/>
      <c r="K1233" s="29"/>
      <c r="P1233" s="7"/>
    </row>
    <row r="1234">
      <c r="A1234" s="13"/>
      <c r="B1234" s="27"/>
      <c r="C1234" s="14"/>
      <c r="D1234" s="28"/>
      <c r="E1234" s="7"/>
      <c r="G1234" s="3"/>
      <c r="H1234" s="16"/>
      <c r="I1234" s="7"/>
      <c r="J1234" s="7"/>
      <c r="K1234" s="29"/>
      <c r="P1234" s="7"/>
    </row>
    <row r="1235">
      <c r="A1235" s="13"/>
      <c r="B1235" s="27"/>
      <c r="C1235" s="14"/>
      <c r="D1235" s="28"/>
      <c r="E1235" s="7"/>
      <c r="G1235" s="3"/>
      <c r="H1235" s="16"/>
      <c r="I1235" s="7"/>
      <c r="J1235" s="7"/>
      <c r="K1235" s="29"/>
      <c r="P1235" s="7"/>
    </row>
    <row r="1236">
      <c r="A1236" s="13"/>
      <c r="B1236" s="27"/>
      <c r="C1236" s="14"/>
      <c r="D1236" s="28"/>
      <c r="E1236" s="7"/>
      <c r="G1236" s="3"/>
      <c r="H1236" s="16"/>
      <c r="I1236" s="7"/>
      <c r="J1236" s="7"/>
      <c r="K1236" s="29"/>
      <c r="P1236" s="7"/>
    </row>
    <row r="1237">
      <c r="A1237" s="13"/>
      <c r="B1237" s="27"/>
      <c r="C1237" s="14"/>
      <c r="D1237" s="28"/>
      <c r="E1237" s="7"/>
      <c r="G1237" s="3"/>
      <c r="H1237" s="16"/>
      <c r="I1237" s="7"/>
      <c r="J1237" s="7"/>
      <c r="K1237" s="29"/>
      <c r="P1237" s="7"/>
    </row>
    <row r="1238">
      <c r="A1238" s="13"/>
      <c r="B1238" s="27"/>
      <c r="C1238" s="14"/>
      <c r="D1238" s="28"/>
      <c r="E1238" s="7"/>
      <c r="G1238" s="3"/>
      <c r="H1238" s="16"/>
      <c r="I1238" s="7"/>
      <c r="J1238" s="7"/>
      <c r="K1238" s="29"/>
      <c r="P1238" s="7"/>
    </row>
    <row r="1239">
      <c r="A1239" s="13"/>
      <c r="B1239" s="27"/>
      <c r="C1239" s="14"/>
      <c r="D1239" s="28"/>
      <c r="E1239" s="7"/>
      <c r="G1239" s="3"/>
      <c r="H1239" s="16"/>
      <c r="I1239" s="7"/>
      <c r="J1239" s="7"/>
      <c r="K1239" s="29"/>
      <c r="P1239" s="7"/>
    </row>
    <row r="1240">
      <c r="A1240" s="13"/>
      <c r="B1240" s="27"/>
      <c r="C1240" s="14"/>
      <c r="D1240" s="28"/>
      <c r="E1240" s="7"/>
      <c r="G1240" s="3"/>
      <c r="H1240" s="16"/>
      <c r="I1240" s="7"/>
      <c r="J1240" s="7"/>
      <c r="K1240" s="29"/>
      <c r="P1240" s="7"/>
    </row>
    <row r="1241">
      <c r="A1241" s="13"/>
      <c r="B1241" s="27"/>
      <c r="C1241" s="14"/>
      <c r="D1241" s="28"/>
      <c r="E1241" s="7"/>
      <c r="G1241" s="3"/>
      <c r="H1241" s="16"/>
      <c r="I1241" s="7"/>
      <c r="J1241" s="7"/>
      <c r="K1241" s="29"/>
      <c r="P1241" s="7"/>
    </row>
    <row r="1242">
      <c r="A1242" s="13"/>
      <c r="B1242" s="27"/>
      <c r="C1242" s="14"/>
      <c r="D1242" s="28"/>
      <c r="E1242" s="7"/>
      <c r="G1242" s="3"/>
      <c r="H1242" s="16"/>
      <c r="I1242" s="7"/>
      <c r="J1242" s="7"/>
      <c r="K1242" s="29"/>
      <c r="P1242" s="7"/>
    </row>
    <row r="1243">
      <c r="A1243" s="13"/>
      <c r="B1243" s="27"/>
      <c r="C1243" s="14"/>
      <c r="D1243" s="28"/>
      <c r="E1243" s="7"/>
      <c r="G1243" s="3"/>
      <c r="H1243" s="16"/>
      <c r="I1243" s="7"/>
      <c r="J1243" s="7"/>
      <c r="K1243" s="29"/>
      <c r="P1243" s="7"/>
    </row>
    <row r="1244">
      <c r="A1244" s="13"/>
      <c r="B1244" s="27"/>
      <c r="C1244" s="14"/>
      <c r="D1244" s="28"/>
      <c r="E1244" s="7"/>
      <c r="G1244" s="3"/>
      <c r="H1244" s="16"/>
      <c r="I1244" s="7"/>
      <c r="J1244" s="7"/>
      <c r="K1244" s="29"/>
      <c r="P1244" s="7"/>
    </row>
    <row r="1245">
      <c r="A1245" s="13"/>
      <c r="B1245" s="27"/>
      <c r="C1245" s="14"/>
      <c r="D1245" s="28"/>
      <c r="E1245" s="7"/>
      <c r="G1245" s="3"/>
      <c r="H1245" s="16"/>
      <c r="I1245" s="7"/>
      <c r="J1245" s="7"/>
      <c r="K1245" s="29"/>
      <c r="P1245" s="7"/>
    </row>
    <row r="1246">
      <c r="A1246" s="13"/>
      <c r="B1246" s="27"/>
      <c r="C1246" s="14"/>
      <c r="D1246" s="28"/>
      <c r="E1246" s="7"/>
      <c r="G1246" s="3"/>
      <c r="H1246" s="16"/>
      <c r="I1246" s="7"/>
      <c r="J1246" s="7"/>
      <c r="K1246" s="29"/>
      <c r="P1246" s="7"/>
    </row>
    <row r="1247">
      <c r="A1247" s="13"/>
      <c r="B1247" s="27"/>
      <c r="C1247" s="14"/>
      <c r="D1247" s="28"/>
      <c r="E1247" s="7"/>
      <c r="G1247" s="3"/>
      <c r="H1247" s="16"/>
      <c r="I1247" s="7"/>
      <c r="J1247" s="7"/>
      <c r="K1247" s="29"/>
      <c r="P1247" s="7"/>
    </row>
    <row r="1248">
      <c r="A1248" s="13"/>
      <c r="B1248" s="27"/>
      <c r="C1248" s="14"/>
      <c r="D1248" s="28"/>
      <c r="E1248" s="7"/>
      <c r="G1248" s="3"/>
      <c r="H1248" s="16"/>
      <c r="I1248" s="7"/>
      <c r="J1248" s="7"/>
      <c r="K1248" s="29"/>
      <c r="P1248" s="7"/>
    </row>
    <row r="1249">
      <c r="A1249" s="13"/>
      <c r="B1249" s="27"/>
      <c r="C1249" s="14"/>
      <c r="D1249" s="28"/>
      <c r="E1249" s="7"/>
      <c r="G1249" s="3"/>
      <c r="H1249" s="16"/>
      <c r="I1249" s="7"/>
      <c r="J1249" s="7"/>
      <c r="K1249" s="29"/>
      <c r="P1249" s="7"/>
    </row>
    <row r="1250">
      <c r="A1250" s="13"/>
      <c r="B1250" s="27"/>
      <c r="C1250" s="14"/>
      <c r="D1250" s="28"/>
      <c r="E1250" s="7"/>
      <c r="G1250" s="3"/>
      <c r="H1250" s="16"/>
      <c r="I1250" s="7"/>
      <c r="J1250" s="7"/>
      <c r="K1250" s="29"/>
      <c r="P1250" s="7"/>
    </row>
    <row r="1251">
      <c r="A1251" s="13"/>
      <c r="B1251" s="27"/>
      <c r="C1251" s="14"/>
      <c r="D1251" s="28"/>
      <c r="E1251" s="7"/>
      <c r="G1251" s="3"/>
      <c r="H1251" s="16"/>
      <c r="I1251" s="7"/>
      <c r="J1251" s="7"/>
      <c r="K1251" s="29"/>
      <c r="P1251" s="7"/>
    </row>
    <row r="1252">
      <c r="A1252" s="13"/>
      <c r="B1252" s="27"/>
      <c r="C1252" s="14"/>
      <c r="D1252" s="28"/>
      <c r="E1252" s="7"/>
      <c r="G1252" s="3"/>
      <c r="H1252" s="16"/>
      <c r="I1252" s="7"/>
      <c r="J1252" s="7"/>
      <c r="K1252" s="29"/>
      <c r="P1252" s="7"/>
    </row>
    <row r="1253">
      <c r="A1253" s="13"/>
      <c r="B1253" s="27"/>
      <c r="C1253" s="14"/>
      <c r="D1253" s="28"/>
      <c r="E1253" s="7"/>
      <c r="G1253" s="3"/>
      <c r="H1253" s="16"/>
      <c r="I1253" s="7"/>
      <c r="J1253" s="7"/>
      <c r="K1253" s="29"/>
      <c r="P1253" s="7"/>
    </row>
    <row r="1254">
      <c r="A1254" s="13"/>
      <c r="B1254" s="27"/>
      <c r="C1254" s="14"/>
      <c r="D1254" s="28"/>
      <c r="E1254" s="7"/>
      <c r="G1254" s="3"/>
      <c r="H1254" s="16"/>
      <c r="I1254" s="7"/>
      <c r="J1254" s="7"/>
      <c r="K1254" s="29"/>
      <c r="P1254" s="7"/>
    </row>
    <row r="1255">
      <c r="A1255" s="13"/>
      <c r="B1255" s="27"/>
      <c r="C1255" s="14"/>
      <c r="D1255" s="28"/>
      <c r="E1255" s="7"/>
      <c r="G1255" s="3"/>
      <c r="H1255" s="16"/>
      <c r="I1255" s="7"/>
      <c r="J1255" s="7"/>
      <c r="K1255" s="29"/>
      <c r="P1255" s="7"/>
    </row>
    <row r="1256">
      <c r="A1256" s="13"/>
      <c r="B1256" s="27"/>
      <c r="C1256" s="14"/>
      <c r="D1256" s="28"/>
      <c r="E1256" s="7"/>
      <c r="G1256" s="3"/>
      <c r="H1256" s="16"/>
      <c r="I1256" s="7"/>
      <c r="J1256" s="7"/>
      <c r="K1256" s="29"/>
      <c r="P1256" s="7"/>
    </row>
    <row r="1257">
      <c r="A1257" s="13"/>
      <c r="B1257" s="27"/>
      <c r="C1257" s="14"/>
      <c r="D1257" s="28"/>
      <c r="E1257" s="7"/>
      <c r="G1257" s="3"/>
      <c r="H1257" s="16"/>
      <c r="I1257" s="7"/>
      <c r="J1257" s="7"/>
      <c r="K1257" s="29"/>
      <c r="P1257" s="7"/>
    </row>
    <row r="1258">
      <c r="A1258" s="13"/>
      <c r="B1258" s="27"/>
      <c r="C1258" s="14"/>
      <c r="D1258" s="28"/>
      <c r="E1258" s="7"/>
      <c r="G1258" s="3"/>
      <c r="H1258" s="16"/>
      <c r="I1258" s="7"/>
      <c r="J1258" s="7"/>
      <c r="K1258" s="29"/>
      <c r="P1258" s="7"/>
    </row>
    <row r="1259">
      <c r="A1259" s="13"/>
      <c r="B1259" s="27"/>
      <c r="C1259" s="14"/>
      <c r="D1259" s="28"/>
      <c r="E1259" s="7"/>
      <c r="G1259" s="3"/>
      <c r="H1259" s="16"/>
      <c r="I1259" s="7"/>
      <c r="J1259" s="7"/>
      <c r="K1259" s="29"/>
      <c r="P1259" s="7"/>
    </row>
    <row r="1260">
      <c r="A1260" s="13"/>
      <c r="B1260" s="27"/>
      <c r="C1260" s="14"/>
      <c r="D1260" s="28"/>
      <c r="E1260" s="7"/>
      <c r="G1260" s="3"/>
      <c r="H1260" s="16"/>
      <c r="I1260" s="7"/>
      <c r="J1260" s="7"/>
      <c r="K1260" s="29"/>
      <c r="P1260" s="7"/>
    </row>
    <row r="1261">
      <c r="A1261" s="13"/>
      <c r="B1261" s="27"/>
      <c r="C1261" s="14"/>
      <c r="D1261" s="28"/>
      <c r="E1261" s="7"/>
      <c r="G1261" s="3"/>
      <c r="H1261" s="16"/>
      <c r="I1261" s="7"/>
      <c r="J1261" s="7"/>
      <c r="K1261" s="29"/>
      <c r="P1261" s="7"/>
    </row>
    <row r="1262">
      <c r="A1262" s="13"/>
      <c r="B1262" s="27"/>
      <c r="C1262" s="14"/>
      <c r="D1262" s="28"/>
      <c r="E1262" s="7"/>
      <c r="G1262" s="3"/>
      <c r="H1262" s="16"/>
      <c r="I1262" s="7"/>
      <c r="J1262" s="7"/>
      <c r="K1262" s="29"/>
      <c r="P1262" s="7"/>
    </row>
    <row r="1263">
      <c r="A1263" s="13"/>
      <c r="B1263" s="27"/>
      <c r="C1263" s="14"/>
      <c r="D1263" s="28"/>
      <c r="E1263" s="7"/>
      <c r="G1263" s="3"/>
      <c r="H1263" s="16"/>
      <c r="I1263" s="7"/>
      <c r="J1263" s="7"/>
      <c r="K1263" s="29"/>
      <c r="P1263" s="7"/>
    </row>
    <row r="1264">
      <c r="A1264" s="13"/>
      <c r="B1264" s="27"/>
      <c r="C1264" s="14"/>
      <c r="D1264" s="28"/>
      <c r="E1264" s="7"/>
      <c r="G1264" s="3"/>
      <c r="H1264" s="16"/>
      <c r="I1264" s="7"/>
      <c r="J1264" s="7"/>
      <c r="K1264" s="29"/>
      <c r="P1264" s="7"/>
    </row>
    <row r="1265">
      <c r="A1265" s="13"/>
      <c r="B1265" s="27"/>
      <c r="C1265" s="14"/>
      <c r="D1265" s="28"/>
      <c r="E1265" s="7"/>
      <c r="G1265" s="3"/>
      <c r="H1265" s="16"/>
      <c r="I1265" s="7"/>
      <c r="J1265" s="7"/>
      <c r="K1265" s="29"/>
      <c r="P1265" s="7"/>
    </row>
    <row r="1266">
      <c r="A1266" s="13"/>
      <c r="B1266" s="27"/>
      <c r="C1266" s="14"/>
      <c r="D1266" s="28"/>
      <c r="E1266" s="7"/>
      <c r="G1266" s="3"/>
      <c r="H1266" s="16"/>
      <c r="I1266" s="7"/>
      <c r="J1266" s="7"/>
      <c r="K1266" s="29"/>
      <c r="P1266" s="7"/>
    </row>
    <row r="1267">
      <c r="A1267" s="13"/>
      <c r="B1267" s="27"/>
      <c r="C1267" s="14"/>
      <c r="D1267" s="28"/>
      <c r="E1267" s="7"/>
      <c r="G1267" s="3"/>
      <c r="H1267" s="16"/>
      <c r="I1267" s="7"/>
      <c r="J1267" s="7"/>
      <c r="K1267" s="29"/>
      <c r="P1267" s="7"/>
    </row>
    <row r="1268">
      <c r="A1268" s="13"/>
      <c r="B1268" s="27"/>
      <c r="C1268" s="14"/>
      <c r="D1268" s="28"/>
      <c r="E1268" s="7"/>
      <c r="G1268" s="3"/>
      <c r="H1268" s="16"/>
      <c r="I1268" s="7"/>
      <c r="J1268" s="7"/>
      <c r="K1268" s="29"/>
      <c r="P1268" s="7"/>
    </row>
    <row r="1269">
      <c r="A1269" s="13"/>
      <c r="B1269" s="27"/>
      <c r="C1269" s="14"/>
      <c r="D1269" s="28"/>
      <c r="E1269" s="7"/>
      <c r="G1269" s="3"/>
      <c r="H1269" s="16"/>
      <c r="I1269" s="7"/>
      <c r="J1269" s="7"/>
      <c r="K1269" s="29"/>
      <c r="P1269" s="7"/>
    </row>
    <row r="1270">
      <c r="A1270" s="13"/>
      <c r="B1270" s="27"/>
      <c r="C1270" s="14"/>
      <c r="D1270" s="28"/>
      <c r="E1270" s="7"/>
      <c r="G1270" s="3"/>
      <c r="H1270" s="16"/>
      <c r="I1270" s="7"/>
      <c r="J1270" s="7"/>
      <c r="K1270" s="29"/>
      <c r="P1270" s="7"/>
    </row>
    <row r="1271">
      <c r="A1271" s="13"/>
      <c r="B1271" s="27"/>
      <c r="C1271" s="14"/>
      <c r="D1271" s="28"/>
      <c r="E1271" s="7"/>
      <c r="G1271" s="3"/>
      <c r="H1271" s="16"/>
      <c r="I1271" s="7"/>
      <c r="J1271" s="7"/>
      <c r="K1271" s="29"/>
      <c r="P1271" s="7"/>
    </row>
    <row r="1272">
      <c r="A1272" s="13"/>
      <c r="B1272" s="27"/>
      <c r="C1272" s="14"/>
      <c r="D1272" s="28"/>
      <c r="E1272" s="7"/>
      <c r="G1272" s="3"/>
      <c r="H1272" s="16"/>
      <c r="I1272" s="7"/>
      <c r="J1272" s="7"/>
      <c r="K1272" s="29"/>
      <c r="P1272" s="7"/>
    </row>
    <row r="1273">
      <c r="A1273" s="13"/>
      <c r="B1273" s="27"/>
      <c r="C1273" s="14"/>
      <c r="D1273" s="28"/>
      <c r="E1273" s="7"/>
      <c r="G1273" s="3"/>
      <c r="H1273" s="16"/>
      <c r="I1273" s="7"/>
      <c r="J1273" s="7"/>
      <c r="K1273" s="29"/>
      <c r="P1273" s="7"/>
    </row>
    <row r="1274">
      <c r="A1274" s="13"/>
      <c r="B1274" s="27"/>
      <c r="C1274" s="14"/>
      <c r="D1274" s="28"/>
      <c r="E1274" s="7"/>
      <c r="G1274" s="3"/>
      <c r="H1274" s="16"/>
      <c r="I1274" s="7"/>
      <c r="J1274" s="7"/>
      <c r="K1274" s="29"/>
      <c r="P1274" s="7"/>
    </row>
    <row r="1275">
      <c r="A1275" s="13"/>
      <c r="B1275" s="27"/>
      <c r="C1275" s="14"/>
      <c r="D1275" s="28"/>
      <c r="E1275" s="7"/>
      <c r="G1275" s="3"/>
      <c r="H1275" s="16"/>
      <c r="I1275" s="7"/>
      <c r="J1275" s="7"/>
      <c r="K1275" s="29"/>
      <c r="P1275" s="7"/>
    </row>
    <row r="1276">
      <c r="A1276" s="13"/>
      <c r="B1276" s="27"/>
      <c r="C1276" s="14"/>
      <c r="D1276" s="28"/>
      <c r="E1276" s="7"/>
      <c r="G1276" s="3"/>
      <c r="H1276" s="16"/>
      <c r="I1276" s="7"/>
      <c r="J1276" s="7"/>
      <c r="K1276" s="29"/>
      <c r="P1276" s="7"/>
    </row>
    <row r="1277">
      <c r="A1277" s="13"/>
      <c r="B1277" s="27"/>
      <c r="C1277" s="14"/>
      <c r="D1277" s="28"/>
      <c r="E1277" s="7"/>
      <c r="G1277" s="3"/>
      <c r="H1277" s="16"/>
      <c r="I1277" s="7"/>
      <c r="J1277" s="7"/>
      <c r="K1277" s="29"/>
      <c r="P1277" s="7"/>
    </row>
    <row r="1278">
      <c r="A1278" s="13"/>
      <c r="B1278" s="27"/>
      <c r="C1278" s="14"/>
      <c r="D1278" s="28"/>
      <c r="E1278" s="7"/>
      <c r="G1278" s="3"/>
      <c r="H1278" s="16"/>
      <c r="I1278" s="7"/>
      <c r="J1278" s="7"/>
      <c r="K1278" s="29"/>
      <c r="P1278" s="7"/>
    </row>
    <row r="1279">
      <c r="A1279" s="13"/>
      <c r="B1279" s="27"/>
      <c r="C1279" s="14"/>
      <c r="D1279" s="28"/>
      <c r="E1279" s="7"/>
      <c r="G1279" s="3"/>
      <c r="H1279" s="16"/>
      <c r="I1279" s="7"/>
      <c r="J1279" s="7"/>
      <c r="K1279" s="29"/>
      <c r="P1279" s="7"/>
    </row>
    <row r="1280">
      <c r="A1280" s="13"/>
      <c r="B1280" s="27"/>
      <c r="C1280" s="14"/>
      <c r="D1280" s="28"/>
      <c r="E1280" s="7"/>
      <c r="G1280" s="3"/>
      <c r="H1280" s="16"/>
      <c r="I1280" s="7"/>
      <c r="J1280" s="7"/>
      <c r="K1280" s="29"/>
      <c r="P1280" s="7"/>
    </row>
    <row r="1281">
      <c r="A1281" s="13"/>
      <c r="B1281" s="27"/>
      <c r="C1281" s="14"/>
      <c r="D1281" s="28"/>
      <c r="E1281" s="7"/>
      <c r="G1281" s="3"/>
      <c r="H1281" s="16"/>
      <c r="I1281" s="7"/>
      <c r="J1281" s="7"/>
      <c r="K1281" s="29"/>
      <c r="P1281" s="7"/>
    </row>
    <row r="1282">
      <c r="A1282" s="13"/>
      <c r="B1282" s="27"/>
      <c r="C1282" s="14"/>
      <c r="D1282" s="28"/>
      <c r="E1282" s="7"/>
      <c r="G1282" s="3"/>
      <c r="H1282" s="16"/>
      <c r="I1282" s="7"/>
      <c r="J1282" s="7"/>
      <c r="K1282" s="29"/>
      <c r="P1282" s="7"/>
    </row>
    <row r="1283">
      <c r="A1283" s="13"/>
      <c r="B1283" s="27"/>
      <c r="C1283" s="14"/>
      <c r="D1283" s="28"/>
      <c r="E1283" s="7"/>
      <c r="G1283" s="3"/>
      <c r="H1283" s="16"/>
      <c r="I1283" s="7"/>
      <c r="J1283" s="7"/>
      <c r="K1283" s="29"/>
      <c r="P1283" s="7"/>
    </row>
    <row r="1284">
      <c r="A1284" s="13"/>
      <c r="B1284" s="27"/>
      <c r="C1284" s="14"/>
      <c r="D1284" s="28"/>
      <c r="E1284" s="7"/>
      <c r="G1284" s="3"/>
      <c r="H1284" s="16"/>
      <c r="I1284" s="7"/>
      <c r="J1284" s="7"/>
      <c r="K1284" s="29"/>
      <c r="P1284" s="7"/>
    </row>
    <row r="1285">
      <c r="A1285" s="13"/>
      <c r="B1285" s="27"/>
      <c r="C1285" s="14"/>
      <c r="D1285" s="28"/>
      <c r="E1285" s="7"/>
      <c r="G1285" s="3"/>
      <c r="H1285" s="16"/>
      <c r="I1285" s="7"/>
      <c r="J1285" s="7"/>
      <c r="K1285" s="29"/>
      <c r="P1285" s="7"/>
    </row>
    <row r="1286">
      <c r="A1286" s="13"/>
      <c r="B1286" s="27"/>
      <c r="C1286" s="14"/>
      <c r="D1286" s="28"/>
      <c r="E1286" s="7"/>
      <c r="G1286" s="3"/>
      <c r="H1286" s="16"/>
      <c r="I1286" s="7"/>
      <c r="J1286" s="7"/>
      <c r="K1286" s="29"/>
      <c r="P1286" s="7"/>
    </row>
    <row r="1287">
      <c r="A1287" s="13"/>
      <c r="B1287" s="27"/>
      <c r="C1287" s="14"/>
      <c r="D1287" s="28"/>
      <c r="E1287" s="7"/>
      <c r="G1287" s="3"/>
      <c r="H1287" s="16"/>
      <c r="I1287" s="7"/>
      <c r="J1287" s="7"/>
      <c r="K1287" s="29"/>
      <c r="P1287" s="7"/>
    </row>
    <row r="1288">
      <c r="A1288" s="13"/>
      <c r="B1288" s="27"/>
      <c r="C1288" s="14"/>
      <c r="D1288" s="28"/>
      <c r="E1288" s="7"/>
      <c r="G1288" s="3"/>
      <c r="H1288" s="16"/>
      <c r="I1288" s="7"/>
      <c r="J1288" s="7"/>
      <c r="K1288" s="29"/>
      <c r="P1288" s="7"/>
    </row>
    <row r="1289">
      <c r="A1289" s="13"/>
      <c r="B1289" s="27"/>
      <c r="C1289" s="14"/>
      <c r="D1289" s="28"/>
      <c r="E1289" s="7"/>
      <c r="G1289" s="3"/>
      <c r="H1289" s="16"/>
      <c r="I1289" s="7"/>
      <c r="J1289" s="7"/>
      <c r="K1289" s="29"/>
      <c r="P1289" s="7"/>
    </row>
    <row r="1290">
      <c r="A1290" s="13"/>
      <c r="B1290" s="27"/>
      <c r="C1290" s="14"/>
      <c r="D1290" s="28"/>
      <c r="E1290" s="7"/>
      <c r="G1290" s="3"/>
      <c r="H1290" s="16"/>
      <c r="I1290" s="7"/>
      <c r="J1290" s="7"/>
      <c r="K1290" s="29"/>
      <c r="P1290" s="7"/>
    </row>
    <row r="1291">
      <c r="A1291" s="13"/>
      <c r="B1291" s="27"/>
      <c r="C1291" s="14"/>
      <c r="D1291" s="28"/>
      <c r="E1291" s="7"/>
      <c r="G1291" s="3"/>
      <c r="H1291" s="16"/>
      <c r="I1291" s="7"/>
      <c r="J1291" s="7"/>
      <c r="K1291" s="29"/>
      <c r="P1291" s="7"/>
    </row>
    <row r="1292">
      <c r="A1292" s="13"/>
      <c r="B1292" s="27"/>
      <c r="C1292" s="14"/>
      <c r="D1292" s="28"/>
      <c r="E1292" s="7"/>
      <c r="G1292" s="3"/>
      <c r="H1292" s="16"/>
      <c r="I1292" s="7"/>
      <c r="J1292" s="7"/>
      <c r="K1292" s="29"/>
      <c r="P1292" s="7"/>
    </row>
    <row r="1293">
      <c r="A1293" s="13"/>
      <c r="B1293" s="27"/>
      <c r="C1293" s="14"/>
      <c r="D1293" s="28"/>
      <c r="E1293" s="7"/>
      <c r="G1293" s="3"/>
      <c r="H1293" s="16"/>
      <c r="I1293" s="7"/>
      <c r="J1293" s="7"/>
      <c r="K1293" s="29"/>
      <c r="P1293" s="7"/>
    </row>
    <row r="1294">
      <c r="A1294" s="13"/>
      <c r="B1294" s="27"/>
      <c r="C1294" s="14"/>
      <c r="D1294" s="28"/>
      <c r="E1294" s="7"/>
      <c r="G1294" s="3"/>
      <c r="H1294" s="16"/>
      <c r="I1294" s="7"/>
      <c r="J1294" s="7"/>
      <c r="K1294" s="29"/>
      <c r="P1294" s="7"/>
    </row>
    <row r="1295">
      <c r="A1295" s="13"/>
      <c r="B1295" s="27"/>
      <c r="C1295" s="14"/>
      <c r="D1295" s="28"/>
      <c r="E1295" s="7"/>
      <c r="G1295" s="3"/>
      <c r="H1295" s="16"/>
      <c r="I1295" s="7"/>
      <c r="J1295" s="7"/>
      <c r="K1295" s="29"/>
      <c r="P1295" s="7"/>
    </row>
    <row r="1296">
      <c r="A1296" s="13"/>
      <c r="B1296" s="27"/>
      <c r="C1296" s="14"/>
      <c r="D1296" s="28"/>
      <c r="E1296" s="7"/>
      <c r="G1296" s="3"/>
      <c r="H1296" s="16"/>
      <c r="I1296" s="7"/>
      <c r="J1296" s="7"/>
      <c r="K1296" s="29"/>
      <c r="P1296" s="7"/>
    </row>
    <row r="1297">
      <c r="A1297" s="13"/>
      <c r="B1297" s="27"/>
      <c r="C1297" s="14"/>
      <c r="D1297" s="28"/>
      <c r="E1297" s="7"/>
      <c r="G1297" s="3"/>
      <c r="H1297" s="16"/>
      <c r="I1297" s="7"/>
      <c r="J1297" s="7"/>
      <c r="K1297" s="29"/>
      <c r="P1297" s="7"/>
    </row>
    <row r="1298">
      <c r="A1298" s="13"/>
      <c r="B1298" s="27"/>
      <c r="C1298" s="14"/>
      <c r="D1298" s="28"/>
      <c r="E1298" s="7"/>
      <c r="G1298" s="3"/>
      <c r="H1298" s="16"/>
      <c r="I1298" s="7"/>
      <c r="J1298" s="7"/>
      <c r="K1298" s="29"/>
      <c r="P1298" s="7"/>
    </row>
    <row r="1299">
      <c r="A1299" s="13"/>
      <c r="B1299" s="27"/>
      <c r="C1299" s="14"/>
      <c r="D1299" s="28"/>
      <c r="E1299" s="7"/>
      <c r="G1299" s="3"/>
      <c r="H1299" s="16"/>
      <c r="I1299" s="7"/>
      <c r="J1299" s="7"/>
      <c r="K1299" s="29"/>
      <c r="P1299" s="7"/>
    </row>
    <row r="1300">
      <c r="A1300" s="13"/>
      <c r="B1300" s="27"/>
      <c r="C1300" s="14"/>
      <c r="D1300" s="28"/>
      <c r="E1300" s="7"/>
      <c r="G1300" s="3"/>
      <c r="H1300" s="16"/>
      <c r="I1300" s="7"/>
      <c r="J1300" s="7"/>
      <c r="K1300" s="29"/>
      <c r="P1300" s="7"/>
    </row>
    <row r="1301">
      <c r="A1301" s="13"/>
      <c r="B1301" s="27"/>
      <c r="C1301" s="14"/>
      <c r="D1301" s="28"/>
      <c r="E1301" s="7"/>
      <c r="G1301" s="3"/>
      <c r="H1301" s="16"/>
      <c r="I1301" s="7"/>
      <c r="J1301" s="7"/>
      <c r="K1301" s="29"/>
      <c r="P1301" s="7"/>
    </row>
    <row r="1302">
      <c r="A1302" s="13"/>
      <c r="B1302" s="27"/>
      <c r="C1302" s="14"/>
      <c r="D1302" s="28"/>
      <c r="E1302" s="7"/>
      <c r="G1302" s="3"/>
      <c r="H1302" s="16"/>
      <c r="I1302" s="7"/>
      <c r="J1302" s="7"/>
      <c r="K1302" s="29"/>
      <c r="P1302" s="7"/>
    </row>
    <row r="1303">
      <c r="A1303" s="13"/>
      <c r="B1303" s="27"/>
      <c r="C1303" s="14"/>
      <c r="D1303" s="28"/>
      <c r="E1303" s="7"/>
      <c r="G1303" s="3"/>
      <c r="H1303" s="16"/>
      <c r="I1303" s="7"/>
      <c r="J1303" s="7"/>
      <c r="K1303" s="29"/>
      <c r="P1303" s="7"/>
    </row>
    <row r="1304">
      <c r="A1304" s="13"/>
      <c r="B1304" s="27"/>
      <c r="C1304" s="14"/>
      <c r="D1304" s="28"/>
      <c r="E1304" s="7"/>
      <c r="G1304" s="3"/>
      <c r="H1304" s="16"/>
      <c r="I1304" s="7"/>
      <c r="J1304" s="7"/>
      <c r="K1304" s="29"/>
      <c r="P1304" s="7"/>
    </row>
    <row r="1305">
      <c r="A1305" s="13"/>
      <c r="B1305" s="27"/>
      <c r="C1305" s="14"/>
      <c r="D1305" s="28"/>
      <c r="E1305" s="7"/>
      <c r="G1305" s="3"/>
      <c r="H1305" s="16"/>
      <c r="I1305" s="7"/>
      <c r="J1305" s="7"/>
      <c r="K1305" s="29"/>
      <c r="P1305" s="7"/>
    </row>
    <row r="1306">
      <c r="A1306" s="13"/>
      <c r="B1306" s="27"/>
      <c r="C1306" s="14"/>
      <c r="D1306" s="28"/>
      <c r="E1306" s="7"/>
      <c r="G1306" s="3"/>
      <c r="H1306" s="16"/>
      <c r="I1306" s="7"/>
      <c r="J1306" s="7"/>
      <c r="K1306" s="29"/>
      <c r="P1306" s="7"/>
    </row>
    <row r="1307">
      <c r="A1307" s="13"/>
      <c r="B1307" s="27"/>
      <c r="C1307" s="14"/>
      <c r="D1307" s="28"/>
      <c r="E1307" s="7"/>
      <c r="G1307" s="3"/>
      <c r="H1307" s="16"/>
      <c r="I1307" s="7"/>
      <c r="J1307" s="7"/>
      <c r="K1307" s="29"/>
      <c r="P1307" s="7"/>
    </row>
    <row r="1308">
      <c r="A1308" s="13"/>
      <c r="B1308" s="27"/>
      <c r="C1308" s="14"/>
      <c r="D1308" s="28"/>
      <c r="E1308" s="7"/>
      <c r="G1308" s="3"/>
      <c r="H1308" s="16"/>
      <c r="I1308" s="7"/>
      <c r="J1308" s="7"/>
      <c r="K1308" s="29"/>
      <c r="P1308" s="7"/>
    </row>
    <row r="1309">
      <c r="A1309" s="13"/>
      <c r="B1309" s="27"/>
      <c r="C1309" s="14"/>
      <c r="D1309" s="28"/>
      <c r="E1309" s="7"/>
      <c r="G1309" s="3"/>
      <c r="H1309" s="16"/>
      <c r="I1309" s="7"/>
      <c r="J1309" s="7"/>
      <c r="K1309" s="29"/>
      <c r="P1309" s="7"/>
    </row>
    <row r="1310">
      <c r="A1310" s="13"/>
      <c r="B1310" s="27"/>
      <c r="C1310" s="14"/>
      <c r="D1310" s="28"/>
      <c r="E1310" s="7"/>
      <c r="G1310" s="3"/>
      <c r="H1310" s="16"/>
      <c r="I1310" s="7"/>
      <c r="J1310" s="7"/>
      <c r="K1310" s="29"/>
      <c r="P1310" s="7"/>
    </row>
    <row r="1311">
      <c r="A1311" s="13"/>
      <c r="B1311" s="27"/>
      <c r="C1311" s="14"/>
      <c r="D1311" s="28"/>
      <c r="E1311" s="7"/>
      <c r="G1311" s="3"/>
      <c r="H1311" s="16"/>
      <c r="I1311" s="7"/>
      <c r="J1311" s="7"/>
      <c r="K1311" s="29"/>
      <c r="P1311" s="7"/>
    </row>
    <row r="1312">
      <c r="A1312" s="13"/>
      <c r="B1312" s="27"/>
      <c r="C1312" s="14"/>
      <c r="D1312" s="28"/>
      <c r="E1312" s="7"/>
      <c r="G1312" s="3"/>
      <c r="H1312" s="16"/>
      <c r="I1312" s="7"/>
      <c r="J1312" s="7"/>
      <c r="K1312" s="29"/>
      <c r="P1312" s="7"/>
    </row>
    <row r="1313">
      <c r="A1313" s="13"/>
      <c r="B1313" s="27"/>
      <c r="C1313" s="14"/>
      <c r="D1313" s="28"/>
      <c r="E1313" s="7"/>
      <c r="G1313" s="3"/>
      <c r="H1313" s="16"/>
      <c r="I1313" s="7"/>
      <c r="J1313" s="7"/>
      <c r="K1313" s="29"/>
      <c r="P1313" s="7"/>
    </row>
    <row r="1314">
      <c r="A1314" s="13"/>
      <c r="B1314" s="27"/>
      <c r="C1314" s="14"/>
      <c r="D1314" s="28"/>
      <c r="E1314" s="7"/>
      <c r="G1314" s="3"/>
      <c r="H1314" s="16"/>
      <c r="I1314" s="7"/>
      <c r="J1314" s="7"/>
      <c r="K1314" s="29"/>
      <c r="P1314" s="7"/>
    </row>
    <row r="1315">
      <c r="A1315" s="13"/>
      <c r="B1315" s="27"/>
      <c r="C1315" s="14"/>
      <c r="D1315" s="28"/>
      <c r="E1315" s="7"/>
      <c r="G1315" s="3"/>
      <c r="H1315" s="16"/>
      <c r="I1315" s="7"/>
      <c r="J1315" s="7"/>
      <c r="K1315" s="29"/>
      <c r="P1315" s="7"/>
    </row>
    <row r="1316">
      <c r="A1316" s="13"/>
      <c r="B1316" s="27"/>
      <c r="C1316" s="14"/>
      <c r="D1316" s="28"/>
      <c r="E1316" s="7"/>
      <c r="G1316" s="3"/>
      <c r="H1316" s="16"/>
      <c r="I1316" s="7"/>
      <c r="J1316" s="7"/>
      <c r="K1316" s="29"/>
      <c r="P1316" s="7"/>
    </row>
    <row r="1317">
      <c r="A1317" s="13"/>
      <c r="B1317" s="27"/>
      <c r="C1317" s="14"/>
      <c r="D1317" s="28"/>
      <c r="E1317" s="7"/>
      <c r="G1317" s="3"/>
      <c r="H1317" s="16"/>
      <c r="I1317" s="7"/>
      <c r="J1317" s="7"/>
      <c r="K1317" s="29"/>
      <c r="P1317" s="7"/>
    </row>
    <row r="1318">
      <c r="A1318" s="13"/>
      <c r="B1318" s="27"/>
      <c r="C1318" s="14"/>
      <c r="D1318" s="28"/>
      <c r="E1318" s="7"/>
      <c r="G1318" s="3"/>
      <c r="H1318" s="16"/>
      <c r="I1318" s="7"/>
      <c r="J1318" s="7"/>
      <c r="K1318" s="29"/>
      <c r="P1318" s="7"/>
    </row>
    <row r="1319">
      <c r="A1319" s="13"/>
      <c r="B1319" s="27"/>
      <c r="C1319" s="14"/>
      <c r="D1319" s="28"/>
      <c r="E1319" s="7"/>
      <c r="G1319" s="3"/>
      <c r="H1319" s="16"/>
      <c r="I1319" s="7"/>
      <c r="J1319" s="7"/>
      <c r="K1319" s="29"/>
      <c r="P1319" s="7"/>
    </row>
    <row r="1320">
      <c r="A1320" s="13"/>
      <c r="B1320" s="27"/>
      <c r="C1320" s="14"/>
      <c r="D1320" s="28"/>
      <c r="E1320" s="7"/>
      <c r="G1320" s="3"/>
      <c r="H1320" s="16"/>
      <c r="I1320" s="7"/>
      <c r="J1320" s="7"/>
      <c r="K1320" s="29"/>
      <c r="P1320" s="7"/>
    </row>
    <row r="1321">
      <c r="A1321" s="13"/>
      <c r="B1321" s="27"/>
      <c r="C1321" s="14"/>
      <c r="D1321" s="28"/>
      <c r="E1321" s="7"/>
      <c r="G1321" s="3"/>
      <c r="H1321" s="16"/>
      <c r="I1321" s="7"/>
      <c r="J1321" s="7"/>
      <c r="K1321" s="29"/>
      <c r="P1321" s="7"/>
    </row>
    <row r="1322">
      <c r="A1322" s="13"/>
      <c r="B1322" s="27"/>
      <c r="C1322" s="14"/>
      <c r="D1322" s="28"/>
      <c r="E1322" s="7"/>
      <c r="G1322" s="3"/>
      <c r="H1322" s="16"/>
      <c r="I1322" s="7"/>
      <c r="J1322" s="7"/>
      <c r="K1322" s="29"/>
      <c r="P1322" s="7"/>
    </row>
    <row r="1323">
      <c r="A1323" s="13"/>
      <c r="B1323" s="27"/>
      <c r="C1323" s="14"/>
      <c r="D1323" s="28"/>
      <c r="E1323" s="7"/>
      <c r="G1323" s="3"/>
      <c r="H1323" s="16"/>
      <c r="I1323" s="7"/>
      <c r="J1323" s="7"/>
      <c r="K1323" s="29"/>
      <c r="P1323" s="7"/>
    </row>
    <row r="1324">
      <c r="A1324" s="13"/>
      <c r="B1324" s="27"/>
      <c r="C1324" s="14"/>
      <c r="D1324" s="28"/>
      <c r="E1324" s="7"/>
      <c r="G1324" s="3"/>
      <c r="H1324" s="16"/>
      <c r="I1324" s="7"/>
      <c r="J1324" s="7"/>
      <c r="K1324" s="29"/>
      <c r="P1324" s="7"/>
    </row>
    <row r="1325">
      <c r="A1325" s="13"/>
      <c r="B1325" s="27"/>
      <c r="C1325" s="14"/>
      <c r="D1325" s="28"/>
      <c r="E1325" s="7"/>
      <c r="G1325" s="3"/>
      <c r="H1325" s="16"/>
      <c r="I1325" s="7"/>
      <c r="J1325" s="7"/>
      <c r="K1325" s="29"/>
      <c r="P1325" s="7"/>
    </row>
    <row r="1326">
      <c r="A1326" s="13"/>
      <c r="B1326" s="27"/>
      <c r="C1326" s="14"/>
      <c r="D1326" s="28"/>
      <c r="E1326" s="7"/>
      <c r="G1326" s="3"/>
      <c r="H1326" s="16"/>
      <c r="I1326" s="7"/>
      <c r="J1326" s="7"/>
      <c r="K1326" s="29"/>
      <c r="P1326" s="7"/>
    </row>
    <row r="1327">
      <c r="A1327" s="13"/>
      <c r="B1327" s="27"/>
      <c r="C1327" s="14"/>
      <c r="D1327" s="28"/>
      <c r="E1327" s="7"/>
      <c r="G1327" s="3"/>
      <c r="H1327" s="16"/>
      <c r="I1327" s="7"/>
      <c r="J1327" s="7"/>
      <c r="K1327" s="29"/>
      <c r="P1327" s="7"/>
    </row>
    <row r="1328">
      <c r="A1328" s="13"/>
      <c r="B1328" s="27"/>
      <c r="C1328" s="14"/>
      <c r="D1328" s="28"/>
      <c r="E1328" s="7"/>
      <c r="G1328" s="3"/>
      <c r="H1328" s="16"/>
      <c r="I1328" s="7"/>
      <c r="J1328" s="7"/>
      <c r="K1328" s="29"/>
      <c r="P1328" s="7"/>
    </row>
    <row r="1329">
      <c r="A1329" s="13"/>
      <c r="B1329" s="27"/>
      <c r="C1329" s="14"/>
      <c r="D1329" s="28"/>
      <c r="E1329" s="7"/>
      <c r="G1329" s="3"/>
      <c r="H1329" s="16"/>
      <c r="I1329" s="7"/>
      <c r="J1329" s="7"/>
      <c r="K1329" s="29"/>
      <c r="P1329" s="7"/>
    </row>
    <row r="1330">
      <c r="A1330" s="13"/>
      <c r="B1330" s="27"/>
      <c r="C1330" s="14"/>
      <c r="D1330" s="28"/>
      <c r="E1330" s="7"/>
      <c r="G1330" s="3"/>
      <c r="H1330" s="16"/>
      <c r="I1330" s="7"/>
      <c r="J1330" s="7"/>
      <c r="K1330" s="29"/>
      <c r="P1330" s="7"/>
    </row>
    <row r="1331">
      <c r="A1331" s="13"/>
      <c r="B1331" s="27"/>
      <c r="C1331" s="14"/>
      <c r="D1331" s="28"/>
      <c r="E1331" s="7"/>
      <c r="G1331" s="3"/>
      <c r="H1331" s="16"/>
      <c r="I1331" s="7"/>
      <c r="J1331" s="7"/>
      <c r="K1331" s="29"/>
      <c r="P1331" s="7"/>
    </row>
    <row r="1332">
      <c r="A1332" s="13"/>
      <c r="B1332" s="27"/>
      <c r="C1332" s="14"/>
      <c r="D1332" s="28"/>
      <c r="E1332" s="7"/>
      <c r="G1332" s="3"/>
      <c r="H1332" s="16"/>
      <c r="I1332" s="7"/>
      <c r="J1332" s="7"/>
      <c r="K1332" s="29"/>
      <c r="P1332" s="7"/>
    </row>
    <row r="1333">
      <c r="A1333" s="13"/>
      <c r="B1333" s="27"/>
      <c r="C1333" s="14"/>
      <c r="D1333" s="28"/>
      <c r="E1333" s="7"/>
      <c r="G1333" s="3"/>
      <c r="H1333" s="16"/>
      <c r="I1333" s="7"/>
      <c r="J1333" s="7"/>
      <c r="K1333" s="29"/>
      <c r="P1333" s="7"/>
    </row>
    <row r="1334">
      <c r="A1334" s="13"/>
      <c r="B1334" s="27"/>
      <c r="C1334" s="14"/>
      <c r="D1334" s="28"/>
      <c r="E1334" s="7"/>
      <c r="G1334" s="3"/>
      <c r="H1334" s="16"/>
      <c r="I1334" s="7"/>
      <c r="J1334" s="7"/>
      <c r="K1334" s="29"/>
      <c r="P1334" s="7"/>
    </row>
    <row r="1335">
      <c r="A1335" s="13"/>
      <c r="B1335" s="27"/>
      <c r="C1335" s="14"/>
      <c r="D1335" s="28"/>
      <c r="E1335" s="7"/>
      <c r="G1335" s="3"/>
      <c r="H1335" s="16"/>
      <c r="I1335" s="7"/>
      <c r="J1335" s="7"/>
      <c r="K1335" s="29"/>
      <c r="P1335" s="7"/>
    </row>
    <row r="1336">
      <c r="A1336" s="13"/>
      <c r="B1336" s="27"/>
      <c r="C1336" s="14"/>
      <c r="D1336" s="28"/>
      <c r="E1336" s="7"/>
      <c r="G1336" s="3"/>
      <c r="H1336" s="16"/>
      <c r="I1336" s="7"/>
      <c r="J1336" s="7"/>
      <c r="K1336" s="29"/>
      <c r="P1336" s="7"/>
    </row>
    <row r="1337">
      <c r="A1337" s="13"/>
      <c r="B1337" s="27"/>
      <c r="C1337" s="14"/>
      <c r="D1337" s="28"/>
      <c r="E1337" s="7"/>
      <c r="G1337" s="3"/>
      <c r="H1337" s="16"/>
      <c r="I1337" s="7"/>
      <c r="J1337" s="7"/>
      <c r="K1337" s="29"/>
      <c r="P1337" s="7"/>
    </row>
    <row r="1338">
      <c r="A1338" s="13"/>
      <c r="B1338" s="27"/>
      <c r="C1338" s="14"/>
      <c r="D1338" s="28"/>
      <c r="E1338" s="7"/>
      <c r="G1338" s="3"/>
      <c r="H1338" s="16"/>
      <c r="I1338" s="7"/>
      <c r="J1338" s="7"/>
      <c r="K1338" s="29"/>
      <c r="P1338" s="7"/>
    </row>
    <row r="1339">
      <c r="A1339" s="13"/>
      <c r="B1339" s="27"/>
      <c r="C1339" s="14"/>
      <c r="D1339" s="28"/>
      <c r="E1339" s="7"/>
      <c r="G1339" s="3"/>
      <c r="H1339" s="16"/>
      <c r="I1339" s="7"/>
      <c r="J1339" s="7"/>
      <c r="K1339" s="29"/>
      <c r="P1339" s="7"/>
    </row>
    <row r="1340">
      <c r="A1340" s="13"/>
      <c r="B1340" s="27"/>
      <c r="C1340" s="14"/>
      <c r="D1340" s="28"/>
      <c r="E1340" s="7"/>
      <c r="G1340" s="3"/>
      <c r="H1340" s="16"/>
      <c r="I1340" s="7"/>
      <c r="J1340" s="7"/>
      <c r="K1340" s="29"/>
      <c r="P1340" s="7"/>
    </row>
    <row r="1341">
      <c r="A1341" s="13"/>
      <c r="B1341" s="27"/>
      <c r="C1341" s="14"/>
      <c r="D1341" s="28"/>
      <c r="E1341" s="7"/>
      <c r="G1341" s="3"/>
      <c r="H1341" s="16"/>
      <c r="I1341" s="7"/>
      <c r="J1341" s="7"/>
      <c r="K1341" s="29"/>
      <c r="P1341" s="7"/>
    </row>
    <row r="1342">
      <c r="A1342" s="13"/>
      <c r="B1342" s="27"/>
      <c r="C1342" s="14"/>
      <c r="D1342" s="28"/>
      <c r="E1342" s="7"/>
      <c r="G1342" s="3"/>
      <c r="H1342" s="16"/>
      <c r="I1342" s="7"/>
      <c r="J1342" s="7"/>
      <c r="K1342" s="29"/>
      <c r="P1342" s="7"/>
    </row>
    <row r="1343">
      <c r="A1343" s="13"/>
      <c r="B1343" s="27"/>
      <c r="C1343" s="14"/>
      <c r="D1343" s="28"/>
      <c r="E1343" s="7"/>
      <c r="G1343" s="3"/>
      <c r="H1343" s="16"/>
      <c r="I1343" s="7"/>
      <c r="J1343" s="7"/>
      <c r="K1343" s="29"/>
      <c r="P1343" s="7"/>
    </row>
    <row r="1344">
      <c r="A1344" s="13"/>
      <c r="B1344" s="27"/>
      <c r="C1344" s="14"/>
      <c r="D1344" s="28"/>
      <c r="E1344" s="7"/>
      <c r="G1344" s="3"/>
      <c r="H1344" s="16"/>
      <c r="I1344" s="7"/>
      <c r="J1344" s="7"/>
      <c r="K1344" s="29"/>
      <c r="P1344" s="7"/>
    </row>
    <row r="1345">
      <c r="A1345" s="13"/>
      <c r="B1345" s="27"/>
      <c r="C1345" s="14"/>
      <c r="D1345" s="28"/>
      <c r="E1345" s="7"/>
      <c r="G1345" s="3"/>
      <c r="H1345" s="16"/>
      <c r="I1345" s="7"/>
      <c r="J1345" s="7"/>
      <c r="K1345" s="29"/>
      <c r="P1345" s="7"/>
    </row>
    <row r="1346">
      <c r="A1346" s="13"/>
      <c r="B1346" s="27"/>
      <c r="C1346" s="14"/>
      <c r="D1346" s="28"/>
      <c r="E1346" s="7"/>
      <c r="G1346" s="3"/>
      <c r="H1346" s="16"/>
      <c r="I1346" s="7"/>
      <c r="J1346" s="7"/>
      <c r="K1346" s="29"/>
      <c r="P1346" s="7"/>
    </row>
    <row r="1347">
      <c r="A1347" s="13"/>
      <c r="B1347" s="27"/>
      <c r="C1347" s="14"/>
      <c r="D1347" s="28"/>
      <c r="E1347" s="7"/>
      <c r="G1347" s="3"/>
      <c r="H1347" s="16"/>
      <c r="I1347" s="7"/>
      <c r="J1347" s="7"/>
      <c r="K1347" s="29"/>
      <c r="P1347" s="7"/>
    </row>
    <row r="1348">
      <c r="A1348" s="13"/>
      <c r="B1348" s="27"/>
      <c r="C1348" s="14"/>
      <c r="D1348" s="28"/>
      <c r="E1348" s="7"/>
      <c r="G1348" s="3"/>
      <c r="H1348" s="16"/>
      <c r="I1348" s="7"/>
      <c r="J1348" s="7"/>
      <c r="K1348" s="29"/>
      <c r="P1348" s="7"/>
    </row>
    <row r="1349">
      <c r="A1349" s="13"/>
      <c r="B1349" s="27"/>
      <c r="C1349" s="14"/>
      <c r="D1349" s="28"/>
      <c r="E1349" s="7"/>
      <c r="G1349" s="3"/>
      <c r="H1349" s="16"/>
      <c r="I1349" s="7"/>
      <c r="J1349" s="7"/>
      <c r="K1349" s="29"/>
      <c r="P1349" s="7"/>
    </row>
    <row r="1350">
      <c r="A1350" s="13"/>
      <c r="B1350" s="27"/>
      <c r="C1350" s="14"/>
      <c r="D1350" s="28"/>
      <c r="E1350" s="7"/>
      <c r="G1350" s="3"/>
      <c r="H1350" s="16"/>
      <c r="I1350" s="7"/>
      <c r="J1350" s="7"/>
      <c r="K1350" s="29"/>
      <c r="P1350" s="7"/>
    </row>
    <row r="1351">
      <c r="A1351" s="13"/>
      <c r="B1351" s="27"/>
      <c r="C1351" s="14"/>
      <c r="D1351" s="28"/>
      <c r="E1351" s="7"/>
      <c r="G1351" s="3"/>
      <c r="H1351" s="16"/>
      <c r="I1351" s="7"/>
      <c r="J1351" s="7"/>
      <c r="K1351" s="29"/>
      <c r="P1351" s="7"/>
    </row>
    <row r="1352">
      <c r="A1352" s="13"/>
      <c r="B1352" s="27"/>
      <c r="C1352" s="14"/>
      <c r="D1352" s="28"/>
      <c r="E1352" s="7"/>
      <c r="G1352" s="3"/>
      <c r="H1352" s="16"/>
      <c r="I1352" s="7"/>
      <c r="J1352" s="7"/>
      <c r="K1352" s="29"/>
      <c r="P1352" s="7"/>
    </row>
    <row r="1353">
      <c r="A1353" s="13"/>
      <c r="B1353" s="27"/>
      <c r="C1353" s="14"/>
      <c r="D1353" s="28"/>
      <c r="E1353" s="7"/>
      <c r="G1353" s="3"/>
      <c r="H1353" s="16"/>
      <c r="I1353" s="7"/>
      <c r="J1353" s="7"/>
      <c r="K1353" s="29"/>
      <c r="P1353" s="7"/>
    </row>
    <row r="1354">
      <c r="A1354" s="13"/>
      <c r="B1354" s="27"/>
      <c r="C1354" s="14"/>
      <c r="D1354" s="28"/>
      <c r="E1354" s="7"/>
      <c r="G1354" s="3"/>
      <c r="H1354" s="16"/>
      <c r="I1354" s="7"/>
      <c r="J1354" s="7"/>
      <c r="K1354" s="29"/>
      <c r="P1354" s="7"/>
    </row>
    <row r="1355">
      <c r="A1355" s="13"/>
      <c r="B1355" s="27"/>
      <c r="C1355" s="14"/>
      <c r="D1355" s="28"/>
      <c r="E1355" s="7"/>
      <c r="G1355" s="3"/>
      <c r="H1355" s="16"/>
      <c r="I1355" s="7"/>
      <c r="J1355" s="7"/>
      <c r="K1355" s="29"/>
      <c r="P1355" s="7"/>
    </row>
    <row r="1356">
      <c r="A1356" s="13"/>
      <c r="B1356" s="27"/>
      <c r="C1356" s="14"/>
      <c r="D1356" s="28"/>
      <c r="E1356" s="7"/>
      <c r="G1356" s="3"/>
      <c r="H1356" s="16"/>
      <c r="I1356" s="7"/>
      <c r="J1356" s="7"/>
      <c r="K1356" s="29"/>
      <c r="P1356" s="7"/>
    </row>
    <row r="1357">
      <c r="A1357" s="13"/>
      <c r="B1357" s="27"/>
      <c r="C1357" s="14"/>
      <c r="D1357" s="28"/>
      <c r="E1357" s="7"/>
      <c r="G1357" s="3"/>
      <c r="H1357" s="16"/>
      <c r="I1357" s="7"/>
      <c r="J1357" s="7"/>
      <c r="K1357" s="29"/>
      <c r="P1357" s="7"/>
    </row>
    <row r="1358">
      <c r="A1358" s="13"/>
      <c r="B1358" s="27"/>
      <c r="C1358" s="14"/>
      <c r="D1358" s="28"/>
      <c r="E1358" s="7"/>
      <c r="G1358" s="3"/>
      <c r="H1358" s="16"/>
      <c r="I1358" s="7"/>
      <c r="J1358" s="7"/>
      <c r="K1358" s="29"/>
      <c r="P1358" s="7"/>
    </row>
    <row r="1359">
      <c r="A1359" s="13"/>
      <c r="B1359" s="27"/>
      <c r="C1359" s="14"/>
      <c r="D1359" s="28"/>
      <c r="E1359" s="7"/>
      <c r="G1359" s="3"/>
      <c r="H1359" s="16"/>
      <c r="I1359" s="7"/>
      <c r="J1359" s="7"/>
      <c r="K1359" s="29"/>
      <c r="P1359" s="7"/>
    </row>
    <row r="1360">
      <c r="A1360" s="13"/>
      <c r="B1360" s="27"/>
      <c r="C1360" s="14"/>
      <c r="D1360" s="28"/>
      <c r="E1360" s="7"/>
      <c r="G1360" s="3"/>
      <c r="H1360" s="16"/>
      <c r="I1360" s="7"/>
      <c r="J1360" s="7"/>
      <c r="K1360" s="29"/>
      <c r="P1360" s="7"/>
    </row>
    <row r="1361">
      <c r="A1361" s="13"/>
      <c r="B1361" s="27"/>
      <c r="C1361" s="14"/>
      <c r="D1361" s="28"/>
      <c r="E1361" s="7"/>
      <c r="G1361" s="3"/>
      <c r="H1361" s="16"/>
      <c r="I1361" s="7"/>
      <c r="J1361" s="7"/>
      <c r="K1361" s="29"/>
      <c r="P1361" s="7"/>
    </row>
    <row r="1362">
      <c r="A1362" s="13"/>
      <c r="B1362" s="27"/>
      <c r="C1362" s="14"/>
      <c r="D1362" s="28"/>
      <c r="E1362" s="7"/>
      <c r="G1362" s="3"/>
      <c r="H1362" s="16"/>
      <c r="I1362" s="7"/>
      <c r="J1362" s="7"/>
      <c r="K1362" s="29"/>
      <c r="P1362" s="7"/>
    </row>
    <row r="1363">
      <c r="A1363" s="13"/>
      <c r="B1363" s="27"/>
      <c r="C1363" s="14"/>
      <c r="D1363" s="28"/>
      <c r="E1363" s="7"/>
      <c r="G1363" s="3"/>
      <c r="H1363" s="16"/>
      <c r="I1363" s="7"/>
      <c r="J1363" s="7"/>
      <c r="K1363" s="29"/>
      <c r="P1363" s="7"/>
    </row>
    <row r="1364">
      <c r="A1364" s="13"/>
      <c r="B1364" s="27"/>
      <c r="C1364" s="14"/>
      <c r="D1364" s="28"/>
      <c r="E1364" s="7"/>
      <c r="G1364" s="3"/>
      <c r="H1364" s="16"/>
      <c r="I1364" s="7"/>
      <c r="J1364" s="7"/>
      <c r="K1364" s="29"/>
      <c r="P1364" s="7"/>
    </row>
    <row r="1365">
      <c r="A1365" s="13"/>
      <c r="B1365" s="27"/>
      <c r="C1365" s="14"/>
      <c r="D1365" s="28"/>
      <c r="E1365" s="7"/>
      <c r="G1365" s="3"/>
      <c r="H1365" s="16"/>
      <c r="I1365" s="7"/>
      <c r="J1365" s="7"/>
      <c r="K1365" s="29"/>
      <c r="P1365"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13"/>
    <col customWidth="1" min="2" max="2" width="23.0"/>
    <col customWidth="1" min="13" max="13" width="10.0"/>
    <col customWidth="1" min="14" max="14" width="53.38"/>
  </cols>
  <sheetData>
    <row r="1">
      <c r="A1" s="17" t="s">
        <v>1038</v>
      </c>
      <c r="B1" s="18" t="s">
        <v>1039</v>
      </c>
      <c r="D1" s="18" t="s">
        <v>1040</v>
      </c>
      <c r="E1" s="13">
        <f>MAX(mainDB_Dev!A2:A1000)</f>
        <v>366</v>
      </c>
      <c r="G1" s="18" t="s">
        <v>1041</v>
      </c>
      <c r="H1" s="18"/>
      <c r="I1" s="19" t="str">
        <f>IFERROR(__xludf.DUMMYFUNCTION("UNIQUE(mainDB_Dev!G2:G1000)"),"Gomez, Shawn")</f>
        <v>Gomez, Shawn</v>
      </c>
      <c r="J1" s="19">
        <f>COUNTIFS(R_DEV_Contact,I1,R_DEV_ParentID,"=0")</f>
        <v>1</v>
      </c>
      <c r="K1" s="18"/>
      <c r="L1" s="18" t="s">
        <v>1042</v>
      </c>
      <c r="N1" s="19" t="str">
        <f>IFERROR(__xludf.DUMMYFUNCTION("UNIQUE(mainDB_Dev!I2:I1000)"),"Medicine - General")</f>
        <v>Medicine - General</v>
      </c>
      <c r="O1" s="19">
        <f>COUNTIFS(R_DEV_DeptDiv,N1,R_DEV_ParentID,"=0")</f>
        <v>5</v>
      </c>
    </row>
    <row r="2">
      <c r="A2" s="19" t="s">
        <v>1043</v>
      </c>
      <c r="B2" s="19" t="s">
        <v>1044</v>
      </c>
      <c r="D2" s="18" t="s">
        <v>1045</v>
      </c>
      <c r="E2" s="19">
        <f>COUNT(mainDB_Dev!A2:A1000)</f>
        <v>366</v>
      </c>
      <c r="I2" s="19" t="str">
        <f>IFERROR(__xludf.DUMMYFUNCTION("""COMPUTED_VALUE"""),"Wiley, Nicole")</f>
        <v>Wiley, Nicole</v>
      </c>
      <c r="J2" s="19">
        <f>COUNTIFS(R_DEV_Contact,I2,R_DEV_ParentID,"=0")</f>
        <v>3</v>
      </c>
      <c r="N2" s="19" t="str">
        <f>IFERROR(__xludf.DUMMYFUNCTION("""COMPUTED_VALUE"""),"Home Health")</f>
        <v>Home Health</v>
      </c>
      <c r="O2" s="19">
        <f>COUNTIFS(R_DEV_DeptDiv,N2,R_DEV_ParentID,"=0")</f>
        <v>1</v>
      </c>
    </row>
    <row r="3">
      <c r="A3" s="19" t="s">
        <v>1046</v>
      </c>
      <c r="B3" s="19" t="s">
        <v>1047</v>
      </c>
      <c r="I3" s="19" t="str">
        <f>IFERROR(__xludf.DUMMYFUNCTION("""COMPUTED_VALUE"""),"James, Ted")</f>
        <v>James, Ted</v>
      </c>
      <c r="J3" s="19">
        <f>COUNTIFS(R_DEV_Contact,I3,R_DEV_ParentID,"=0")</f>
        <v>18</v>
      </c>
      <c r="N3" s="19" t="str">
        <f>IFERROR(__xludf.DUMMYFUNCTION("""COMPUTED_VALUE"""),"Gastroenterology - General")</f>
        <v>Gastroenterology - General</v>
      </c>
      <c r="O3" s="19">
        <f>COUNTIFS(R_DEV_DeptDiv,N3,R_DEV_ParentID,"=0")</f>
        <v>19</v>
      </c>
    </row>
    <row r="4">
      <c r="A4" s="19" t="s">
        <v>1048</v>
      </c>
      <c r="B4" s="19" t="s">
        <v>1049</v>
      </c>
      <c r="I4" s="19" t="str">
        <f>IFERROR(__xludf.DUMMYFUNCTION("""COMPUTED_VALUE"""),"Kuzmiak, Cherie")</f>
        <v>Kuzmiak, Cherie</v>
      </c>
      <c r="J4" s="19">
        <f>COUNTIFS(R_DEV_Contact,I4,R_DEV_ParentID,"=0")</f>
        <v>6</v>
      </c>
      <c r="N4" s="19" t="str">
        <f>IFERROR(__xludf.DUMMYFUNCTION("""COMPUTED_VALUE"""),"Hospital - General")</f>
        <v>Hospital - General</v>
      </c>
      <c r="O4" s="19">
        <f>COUNTIFS(R_DEV_DeptDiv,N4,R_DEV_ParentID,"=0")</f>
        <v>60</v>
      </c>
    </row>
    <row r="5">
      <c r="A5" s="19" t="s">
        <v>1050</v>
      </c>
      <c r="B5" s="19" t="s">
        <v>1051</v>
      </c>
      <c r="I5" s="19" t="str">
        <f>IFERROR(__xludf.DUMMYFUNCTION("""COMPUTED_VALUE"""),"Rose, Austin")</f>
        <v>Rose, Austin</v>
      </c>
      <c r="J5" s="19">
        <f>COUNTIFS(R_DEV_Contact,I5,R_DEV_ParentID,"=0")</f>
        <v>42</v>
      </c>
      <c r="N5" s="19" t="str">
        <f>IFERROR(__xludf.DUMMYFUNCTION("""COMPUTED_VALUE"""),"Radiology - Breast Imaging")</f>
        <v>Radiology - Breast Imaging</v>
      </c>
      <c r="O5" s="19">
        <f>COUNTIFS(R_DEV_DeptDiv,N5,R_DEV_ParentID,"=0")</f>
        <v>4</v>
      </c>
    </row>
    <row r="6">
      <c r="A6" s="19" t="s">
        <v>1052</v>
      </c>
      <c r="B6" s="19" t="s">
        <v>1053</v>
      </c>
      <c r="I6" s="19" t="str">
        <f>IFERROR(__xludf.DUMMYFUNCTION("""COMPUTED_VALUE"""),"Rose, Tasha")</f>
        <v>Rose, Tasha</v>
      </c>
      <c r="J6" s="19">
        <f>COUNTIFS(R_DEV_Contact,I6,R_DEV_ParentID,"=0")</f>
        <v>1</v>
      </c>
      <c r="N6" s="19" t="str">
        <f>IFERROR(__xludf.DUMMYFUNCTION("""COMPUTED_VALUE"""),"Surgery - General")</f>
        <v>Surgery - General</v>
      </c>
      <c r="O6" s="19">
        <f>COUNTIFS(R_DEV_DeptDiv,N6,R_DEV_ParentID,"=0")</f>
        <v>15</v>
      </c>
    </row>
    <row r="7">
      <c r="A7" s="19" t="s">
        <v>1054</v>
      </c>
      <c r="B7" s="19" t="s">
        <v>1055</v>
      </c>
      <c r="I7" s="19" t="str">
        <f>IFERROR(__xludf.DUMMYFUNCTION("""COMPUTED_VALUE"""),"Hubbard, Devin")</f>
        <v>Hubbard, Devin</v>
      </c>
      <c r="J7" s="19">
        <f>COUNTIFS(R_DEV_Contact,I7,R_DEV_ParentID,"=0")</f>
        <v>1</v>
      </c>
      <c r="N7" s="19" t="str">
        <f>IFERROR(__xludf.DUMMYFUNCTION("""COMPUTED_VALUE"""),"Surgery - Otolaryngology (ENT)")</f>
        <v>Surgery - Otolaryngology (ENT)</v>
      </c>
      <c r="O7" s="19">
        <f>COUNTIFS(R_DEV_DeptDiv,N7,R_DEV_ParentID,"=0")</f>
        <v>34</v>
      </c>
    </row>
    <row r="8">
      <c r="A8" s="19" t="s">
        <v>1056</v>
      </c>
      <c r="B8" s="19" t="s">
        <v>1057</v>
      </c>
      <c r="I8" s="19" t="str">
        <f>IFERROR(__xludf.DUMMYFUNCTION("""COMPUTED_VALUE"""),"Rosenbaum, Alan")</f>
        <v>Rosenbaum, Alan</v>
      </c>
      <c r="J8" s="19">
        <f>COUNTIFS(R_DEV_Contact,I8,R_DEV_ParentID,"=0")</f>
        <v>24</v>
      </c>
      <c r="N8" s="19" t="str">
        <f>IFERROR(__xludf.DUMMYFUNCTION("""COMPUTED_VALUE"""),"Surgery - Cardiothoracic")</f>
        <v>Surgery - Cardiothoracic</v>
      </c>
      <c r="O8" s="19">
        <f>COUNTIFS(R_DEV_DeptDiv,N8,R_DEV_ParentID,"=0")</f>
        <v>1</v>
      </c>
    </row>
    <row r="9">
      <c r="A9" s="19" t="s">
        <v>1058</v>
      </c>
      <c r="B9" s="19" t="s">
        <v>1059</v>
      </c>
      <c r="I9" s="19" t="str">
        <f>IFERROR(__xludf.DUMMYFUNCTION("""COMPUTED_VALUE"""),"Byrd, Kevin")</f>
        <v>Byrd, Kevin</v>
      </c>
      <c r="J9" s="19">
        <f>COUNTIFS(R_DEV_Contact,I9,R_DEV_ParentID,"=0")</f>
        <v>2</v>
      </c>
      <c r="N9" s="19" t="str">
        <f>IFERROR(__xludf.DUMMYFUNCTION("""COMPUTED_VALUE"""),"Obstetrics and Gynecology - Advanced Laparoscopy and Pelvic Pain")</f>
        <v>Obstetrics and Gynecology - Advanced Laparoscopy and Pelvic Pain</v>
      </c>
      <c r="O9" s="19">
        <f>COUNTIFS(R_DEV_DeptDiv,N9,R_DEV_ParentID,"=0")</f>
        <v>1</v>
      </c>
    </row>
    <row r="10">
      <c r="A10" s="19" t="s">
        <v>1060</v>
      </c>
      <c r="B10" s="19" t="s">
        <v>1061</v>
      </c>
      <c r="I10" s="19" t="str">
        <f>IFERROR(__xludf.DUMMYFUNCTION("""COMPUTED_VALUE"""),"Louie, Michelle")</f>
        <v>Louie, Michelle</v>
      </c>
      <c r="J10" s="19">
        <f>COUNTIFS(R_DEV_Contact,I10,R_DEV_ParentID,"=0")</f>
        <v>11</v>
      </c>
      <c r="N10" s="19" t="str">
        <f>IFERROR(__xludf.DUMMYFUNCTION("""COMPUTED_VALUE"""),"Obstetrics and Gynecology - General")</f>
        <v>Obstetrics and Gynecology - General</v>
      </c>
      <c r="O10" s="19">
        <f>COUNTIFS(R_DEV_DeptDiv,N10,R_DEV_ParentID,"=0")</f>
        <v>2</v>
      </c>
    </row>
    <row r="11">
      <c r="A11" s="19" t="s">
        <v>1062</v>
      </c>
      <c r="B11" s="19" t="s">
        <v>1063</v>
      </c>
      <c r="I11" s="19" t="str">
        <f>IFERROR(__xludf.DUMMYFUNCTION("""COMPUTED_VALUE"""),"Hoke, Emily")</f>
        <v>Hoke, Emily</v>
      </c>
      <c r="J11" s="19">
        <f>COUNTIFS(R_DEV_Contact,I11,R_DEV_ParentID,"=0")</f>
        <v>27</v>
      </c>
      <c r="N11" s="19" t="str">
        <f>IFERROR(__xludf.DUMMYFUNCTION("""COMPUTED_VALUE"""),"Obstetrics and Gynecology - Labor and Delivery")</f>
        <v>Obstetrics and Gynecology - Labor and Delivery</v>
      </c>
      <c r="O11" s="19">
        <f>COUNTIFS(R_DEV_DeptDiv,N11,R_DEV_ParentID,"=0")</f>
        <v>1</v>
      </c>
    </row>
    <row r="12">
      <c r="A12" s="19" t="s">
        <v>109</v>
      </c>
      <c r="B12" s="19" t="s">
        <v>1064</v>
      </c>
      <c r="I12" s="19" t="str">
        <f>IFERROR(__xludf.DUMMYFUNCTION("""COMPUTED_VALUE"""),"Carey, Erin")</f>
        <v>Carey, Erin</v>
      </c>
      <c r="J12" s="19">
        <f>COUNTIFS(R_DEV_Contact,I12,R_DEV_ParentID,"=0")</f>
        <v>37</v>
      </c>
      <c r="N12" s="19" t="str">
        <f>IFERROR(__xludf.DUMMYFUNCTION("""COMPUTED_VALUE"""),"Obstetrics and Gynecology - Maternal Fetal Medicine")</f>
        <v>Obstetrics and Gynecology - Maternal Fetal Medicine</v>
      </c>
      <c r="O12" s="19">
        <f>COUNTIFS(R_DEV_DeptDiv,N12,R_DEV_ParentID,"=0")</f>
        <v>2</v>
      </c>
    </row>
    <row r="13">
      <c r="A13" s="19" t="s">
        <v>1065</v>
      </c>
      <c r="B13" s="19" t="s">
        <v>1066</v>
      </c>
      <c r="I13" s="19" t="str">
        <f>IFERROR(__xludf.DUMMYFUNCTION("""COMPUTED_VALUE"""),"Young, Kim")</f>
        <v>Young, Kim</v>
      </c>
      <c r="J13" s="19">
        <f>COUNTIFS(R_DEV_Contact,I13,R_DEV_ParentID,"=0")</f>
        <v>11</v>
      </c>
      <c r="N13" s="19" t="str">
        <f>IFERROR(__xludf.DUMMYFUNCTION("""COMPUTED_VALUE"""),"Surgery - Laparoscopic")</f>
        <v>Surgery - Laparoscopic</v>
      </c>
      <c r="O13" s="19">
        <f>COUNTIFS(R_DEV_DeptDiv,N13,R_DEV_ParentID,"=0")</f>
        <v>10</v>
      </c>
    </row>
    <row r="14">
      <c r="A14" s="19" t="s">
        <v>1067</v>
      </c>
      <c r="B14" s="19" t="s">
        <v>1068</v>
      </c>
      <c r="D14" s="18" t="s">
        <v>1069</v>
      </c>
      <c r="I14" s="19" t="str">
        <f>IFERROR(__xludf.DUMMYFUNCTION("""COMPUTED_VALUE"""),"Schiff, Lauren")</f>
        <v>Schiff, Lauren</v>
      </c>
      <c r="J14" s="19">
        <f>COUNTIFS(R_DEV_Contact,I14,R_DEV_ParentID,"=0")</f>
        <v>1</v>
      </c>
      <c r="N14" s="19" t="str">
        <f>IFERROR(__xludf.DUMMYFUNCTION("""COMPUTED_VALUE"""),"Dentistry - General")</f>
        <v>Dentistry - General</v>
      </c>
      <c r="O14" s="19">
        <f>COUNTIFS(R_DEV_DeptDiv,N14,R_DEV_ParentID,"=0")</f>
        <v>2</v>
      </c>
    </row>
    <row r="15">
      <c r="A15" s="19" t="s">
        <v>1029</v>
      </c>
      <c r="B15" s="19" t="s">
        <v>1070</v>
      </c>
      <c r="D15" s="19" t="s">
        <v>45</v>
      </c>
      <c r="F15" s="19" t="str">
        <f>D15:D22</f>
        <v>Clinician approached FastTraCS</v>
      </c>
      <c r="I15" s="19" t="str">
        <f>IFERROR(__xludf.DUMMYFUNCTION("""COMPUTED_VALUE"""),"Gangarosa, Lisa")</f>
        <v>Gangarosa, Lisa</v>
      </c>
      <c r="J15" s="19">
        <f>COUNTIFS(R_DEV_Contact,I15,R_DEV_ParentID,"=0")</f>
        <v>1</v>
      </c>
      <c r="N15" s="19" t="str">
        <f>IFERROR(__xludf.DUMMYFUNCTION("""COMPUTED_VALUE"""),"Surgery - OBGYN")</f>
        <v>Surgery - OBGYN</v>
      </c>
      <c r="O15" s="19">
        <f>COUNTIFS(R_DEV_DeptDiv,N15,R_DEV_ParentID,"=0")</f>
        <v>30</v>
      </c>
    </row>
    <row r="16">
      <c r="A16" s="19" t="s">
        <v>1071</v>
      </c>
      <c r="B16" s="19" t="s">
        <v>1072</v>
      </c>
      <c r="D16" s="19" t="s">
        <v>114</v>
      </c>
      <c r="I16" s="19" t="str">
        <f>IFERROR(__xludf.DUMMYFUNCTION("""COMPUTED_VALUE"""),"Gallagher, Kristalyn")</f>
        <v>Gallagher, Kristalyn</v>
      </c>
      <c r="J16" s="19">
        <f>COUNTIFS(R_DEV_Contact,I16,R_DEV_ParentID,"=0")</f>
        <v>10</v>
      </c>
      <c r="N16" s="19" t="str">
        <f>IFERROR(__xludf.DUMMYFUNCTION("""COMPUTED_VALUE"""),"Nursing - General")</f>
        <v>Nursing - General</v>
      </c>
      <c r="O16" s="19">
        <f>COUNTIFS(R_DEV_DeptDiv,N16,R_DEV_ParentID,"=0")</f>
        <v>27</v>
      </c>
    </row>
    <row r="17">
      <c r="A17" s="19" t="s">
        <v>1073</v>
      </c>
      <c r="B17" s="19" t="s">
        <v>1074</v>
      </c>
      <c r="D17" s="19" t="s">
        <v>91</v>
      </c>
      <c r="I17" s="19" t="str">
        <f>IFERROR(__xludf.DUMMYFUNCTION("""COMPUTED_VALUE"""),"Kant, Andy")</f>
        <v>Kant, Andy</v>
      </c>
      <c r="J17" s="19">
        <f>COUNTIFS(R_DEV_Contact,I17,R_DEV_ParentID,"=0")</f>
        <v>1</v>
      </c>
      <c r="N17" s="19" t="str">
        <f>IFERROR(__xludf.DUMMYFUNCTION("""COMPUTED_VALUE"""),"Surgery - Intensive Care Unit")</f>
        <v>Surgery - Intensive Care Unit</v>
      </c>
      <c r="O17" s="19">
        <f>COUNTIFS(R_DEV_DeptDiv,N17,R_DEV_ParentID,"=0")</f>
        <v>11</v>
      </c>
    </row>
    <row r="18">
      <c r="A18" s="19" t="s">
        <v>30</v>
      </c>
      <c r="B18" s="19" t="s">
        <v>1075</v>
      </c>
      <c r="D18" s="19" t="s">
        <v>31</v>
      </c>
      <c r="I18" s="19" t="str">
        <f>IFERROR(__xludf.DUMMYFUNCTION("""COMPUTED_VALUE"""),"van Ooyen, Ben")</f>
        <v>van Ooyen, Ben</v>
      </c>
      <c r="J18" s="19">
        <f>COUNTIFS(R_DEV_Contact,I18,R_DEV_ParentID,"=0")</f>
        <v>9</v>
      </c>
      <c r="N18" s="19" t="str">
        <f>IFERROR(__xludf.DUMMYFUNCTION("""COMPUTED_VALUE"""),"Surgery - Breast")</f>
        <v>Surgery - Breast</v>
      </c>
      <c r="O18" s="19">
        <f>COUNTIFS(R_DEV_DeptDiv,N18,R_DEV_ParentID,"=0")</f>
        <v>10</v>
      </c>
    </row>
    <row r="19">
      <c r="A19" s="19" t="s">
        <v>1076</v>
      </c>
      <c r="B19" s="19" t="s">
        <v>1077</v>
      </c>
      <c r="D19" s="3" t="s">
        <v>270</v>
      </c>
      <c r="I19" s="19" t="str">
        <f>IFERROR(__xludf.DUMMYFUNCTION("""COMPUTED_VALUE"""),"Lewis, Carol")</f>
        <v>Lewis, Carol</v>
      </c>
      <c r="J19" s="19">
        <f>COUNTIFS(R_DEV_Contact,I19,R_DEV_ParentID,"=0")</f>
        <v>1</v>
      </c>
      <c r="N19" s="19" t="str">
        <f>IFERROR(__xludf.DUMMYFUNCTION("""COMPUTED_VALUE"""),"Surgery - Gastrointestinal Surgery")</f>
        <v>Surgery - Gastrointestinal Surgery</v>
      </c>
      <c r="O19" s="19">
        <f>COUNTIFS(R_DEV_DeptDiv,N19,R_DEV_ParentID,"=0")</f>
        <v>2</v>
      </c>
    </row>
    <row r="20">
      <c r="A20" s="19" t="s">
        <v>1078</v>
      </c>
      <c r="B20" s="19" t="s">
        <v>1078</v>
      </c>
      <c r="D20" s="19" t="s">
        <v>22</v>
      </c>
      <c r="I20" s="19" t="str">
        <f>IFERROR(__xludf.DUMMYFUNCTION("""COMPUTED_VALUE"""),"Wiley, Nicholas")</f>
        <v>Wiley, Nicholas</v>
      </c>
      <c r="J20" s="19">
        <f>COUNTIFS(R_DEV_Contact,I20,R_DEV_ParentID,"=0")</f>
        <v>1</v>
      </c>
      <c r="N20" s="19" t="str">
        <f>IFERROR(__xludf.DUMMYFUNCTION("""COMPUTED_VALUE"""),"Surgery - Pediatric")</f>
        <v>Surgery - Pediatric</v>
      </c>
      <c r="O20" s="19">
        <f>COUNTIFS(R_DEV_DeptDiv,N20,R_DEV_ParentID,"=0")</f>
        <v>1</v>
      </c>
    </row>
    <row r="21">
      <c r="A21" s="19" t="s">
        <v>1079</v>
      </c>
      <c r="B21" s="19" t="s">
        <v>1080</v>
      </c>
      <c r="D21" s="19" t="s">
        <v>63</v>
      </c>
      <c r="I21" s="19" t="str">
        <f>IFERROR(__xludf.DUMMYFUNCTION("""COMPUTED_VALUE"""),"Prochazka, Mark")</f>
        <v>Prochazka, Mark</v>
      </c>
      <c r="J21" s="19">
        <f>COUNTIFS(R_DEV_Contact,I21,R_DEV_ParentID,"=0")</f>
        <v>2</v>
      </c>
      <c r="N21" s="19" t="str">
        <f>IFERROR(__xludf.DUMMYFUNCTION("""COMPUTED_VALUE"""),"Surgery - Burn Center")</f>
        <v>Surgery - Burn Center</v>
      </c>
      <c r="O21" s="19">
        <f>COUNTIFS(R_DEV_DeptDiv,N21,R_DEV_ParentID,"=0")</f>
        <v>1</v>
      </c>
    </row>
    <row r="22">
      <c r="A22" s="19" t="s">
        <v>1081</v>
      </c>
      <c r="B22" s="19" t="s">
        <v>1082</v>
      </c>
      <c r="D22" s="3" t="s">
        <v>548</v>
      </c>
      <c r="I22" s="19" t="str">
        <f>IFERROR(__xludf.DUMMYFUNCTION("""COMPUTED_VALUE"""),"Bhowmick, Deb")</f>
        <v>Bhowmick, Deb</v>
      </c>
      <c r="J22" s="19">
        <f>COUNTIFS(R_DEV_Contact,I22,R_DEV_ParentID,"=0")</f>
        <v>3</v>
      </c>
      <c r="N22" s="19" t="str">
        <f>IFERROR(__xludf.DUMMYFUNCTION("""COMPUTED_VALUE"""),"Physical Medicine and Rehabilitation - General")</f>
        <v>Physical Medicine and Rehabilitation - General</v>
      </c>
      <c r="O22" s="19">
        <f>COUNTIFS(R_DEV_DeptDiv,N22,R_DEV_ParentID,"=0")</f>
        <v>17</v>
      </c>
    </row>
    <row r="23">
      <c r="A23" s="19" t="s">
        <v>1083</v>
      </c>
      <c r="B23" s="19" t="s">
        <v>1084</v>
      </c>
      <c r="F23" s="20"/>
      <c r="I23" s="19" t="str">
        <f>IFERROR(__xludf.DUMMYFUNCTION("""COMPUTED_VALUE"""),"Tolley, Robyn")</f>
        <v>Tolley, Robyn</v>
      </c>
      <c r="J23" s="19">
        <f>COUNTIFS(R_DEV_Contact,I23,R_DEV_ParentID,"=0")</f>
        <v>9</v>
      </c>
      <c r="N23" s="19" t="str">
        <f>IFERROR(__xludf.DUMMYFUNCTION("""COMPUTED_VALUE"""),"Neurosurgery - General")</f>
        <v>Neurosurgery - General</v>
      </c>
      <c r="O23" s="19">
        <f>COUNTIFS(R_DEV_DeptDiv,N23,R_DEV_ParentID,"=0")</f>
        <v>3</v>
      </c>
    </row>
    <row r="24">
      <c r="A24" s="19" t="s">
        <v>1085</v>
      </c>
      <c r="B24" s="19" t="s">
        <v>1086</v>
      </c>
      <c r="I24" s="19" t="str">
        <f>IFERROR(__xludf.DUMMYFUNCTION("""COMPUTED_VALUE"""),"Pace, Brien")</f>
        <v>Pace, Brien</v>
      </c>
      <c r="J24" s="19">
        <f>COUNTIFS(R_DEV_Contact,I24,R_DEV_ParentID,"=0")</f>
        <v>1</v>
      </c>
      <c r="N24" s="19" t="str">
        <f>IFERROR(__xludf.DUMMYFUNCTION("""COMPUTED_VALUE"""),"Surgery - Surgical Oncology")</f>
        <v>Surgery - Surgical Oncology</v>
      </c>
      <c r="O24" s="19">
        <f>COUNTIFS(R_DEV_DeptDiv,N24,R_DEV_ParentID,"=0")</f>
        <v>10</v>
      </c>
    </row>
    <row r="25">
      <c r="A25" s="19" t="s">
        <v>1087</v>
      </c>
      <c r="B25" s="19" t="s">
        <v>1088</v>
      </c>
      <c r="I25" s="19" t="str">
        <f>IFERROR(__xludf.DUMMYFUNCTION("""COMPUTED_VALUE"""),"Baten, Evwell")</f>
        <v>Baten, Evwell</v>
      </c>
      <c r="J25" s="19">
        <f>COUNTIFS(R_DEV_Contact,I25,R_DEV_ParentID,"=0")</f>
        <v>2</v>
      </c>
      <c r="N25" s="19" t="str">
        <f>IFERROR(__xludf.DUMMYFUNCTION("""COMPUTED_VALUE"""),"Heart and Vascular Care - Vascular Interventional Radiology")</f>
        <v>Heart and Vascular Care - Vascular Interventional Radiology</v>
      </c>
      <c r="O25" s="19">
        <f>COUNTIFS(R_DEV_DeptDiv,N25,R_DEV_ParentID,"=0")</f>
        <v>51</v>
      </c>
    </row>
    <row r="26">
      <c r="A26" s="19" t="s">
        <v>519</v>
      </c>
      <c r="B26" s="19" t="s">
        <v>1089</v>
      </c>
      <c r="I26" s="19" t="str">
        <f>IFERROR(__xludf.DUMMYFUNCTION("""COMPUTED_VALUE"""),"Schaal-Wilson, Rachel")</f>
        <v>Schaal-Wilson, Rachel</v>
      </c>
      <c r="J26" s="19">
        <f>COUNTIFS(R_DEV_Contact,I26,R_DEV_ParentID,"=0")</f>
        <v>7</v>
      </c>
      <c r="N26" s="19" t="str">
        <f>IFERROR(__xludf.DUMMYFUNCTION("""COMPUTED_VALUE"""),"Obstetrics and Gynecology - Minimally Invasive Gynecological Surgery")</f>
        <v>Obstetrics and Gynecology - Minimally Invasive Gynecological Surgery</v>
      </c>
      <c r="O26" s="19">
        <f>COUNTIFS(R_DEV_DeptDiv,N26,R_DEV_ParentID,"=0")</f>
        <v>44</v>
      </c>
    </row>
    <row r="27">
      <c r="A27" s="19" t="s">
        <v>1090</v>
      </c>
      <c r="B27" s="19" t="s">
        <v>1091</v>
      </c>
      <c r="I27" s="19" t="str">
        <f>IFERROR(__xludf.DUMMYFUNCTION("""COMPUTED_VALUE"""),"Long, Giselle")</f>
        <v>Long, Giselle</v>
      </c>
      <c r="J27" s="19">
        <f>COUNTIFS(R_DEV_Contact,I27,R_DEV_ParentID,"=0")</f>
        <v>1</v>
      </c>
      <c r="N27" s="19"/>
    </row>
    <row r="28">
      <c r="A28" s="19" t="s">
        <v>1018</v>
      </c>
      <c r="B28" s="19" t="s">
        <v>1092</v>
      </c>
      <c r="I28" s="19" t="str">
        <f>IFERROR(__xludf.DUMMYFUNCTION("""COMPUTED_VALUE"""),"Abbukhary, Syed")</f>
        <v>Abbukhary, Syed</v>
      </c>
      <c r="J28" s="19">
        <f>COUNTIFS(R_DEV_Contact,I28,R_DEV_ParentID,"=0")</f>
        <v>1</v>
      </c>
    </row>
    <row r="29">
      <c r="A29" s="19" t="s">
        <v>26</v>
      </c>
      <c r="B29" s="19" t="s">
        <v>1093</v>
      </c>
      <c r="I29" s="19" t="str">
        <f>IFERROR(__xludf.DUMMYFUNCTION("""COMPUTED_VALUE"""),"Prenshaw, Carley")</f>
        <v>Prenshaw, Carley</v>
      </c>
      <c r="J29" s="19">
        <f>COUNTIFS(R_DEV_Contact,I29,R_DEV_ParentID,"=0")</f>
        <v>2</v>
      </c>
    </row>
    <row r="30">
      <c r="A30" s="19" t="s">
        <v>35</v>
      </c>
      <c r="B30" s="19" t="s">
        <v>1094</v>
      </c>
      <c r="I30" s="19" t="str">
        <f>IFERROR(__xludf.DUMMYFUNCTION("""COMPUTED_VALUE"""),"Warmund, Skyler")</f>
        <v>Warmund, Skyler</v>
      </c>
      <c r="J30" s="19">
        <f>COUNTIFS(R_DEV_Contact,I30,R_DEV_ParentID,"=0")</f>
        <v>1</v>
      </c>
    </row>
    <row r="31">
      <c r="A31" s="19" t="s">
        <v>1095</v>
      </c>
      <c r="B31" s="19" t="s">
        <v>1096</v>
      </c>
      <c r="I31" s="19" t="str">
        <f>IFERROR(__xludf.DUMMYFUNCTION("""COMPUTED_VALUE"""),"Davis, Kat")</f>
        <v>Davis, Kat</v>
      </c>
      <c r="J31" s="19">
        <f>COUNTIFS(R_DEV_Contact,I31,R_DEV_ParentID,"=0")</f>
        <v>1</v>
      </c>
    </row>
    <row r="32">
      <c r="A32" s="19" t="s">
        <v>1097</v>
      </c>
      <c r="B32" s="19" t="s">
        <v>1098</v>
      </c>
      <c r="I32" s="19" t="str">
        <f>IFERROR(__xludf.DUMMYFUNCTION("""COMPUTED_VALUE"""),"Stewart, Jessica")</f>
        <v>Stewart, Jessica</v>
      </c>
      <c r="J32" s="19">
        <f>COUNTIFS(R_DEV_Contact,I32,R_DEV_ParentID,"=0")</f>
        <v>20</v>
      </c>
    </row>
    <row r="33">
      <c r="A33" s="19" t="s">
        <v>1099</v>
      </c>
      <c r="B33" s="19" t="s">
        <v>1100</v>
      </c>
      <c r="I33" s="19" t="str">
        <f>IFERROR(__xludf.DUMMYFUNCTION("""COMPUTED_VALUE"""),"Dixon, Bob")</f>
        <v>Dixon, Bob</v>
      </c>
      <c r="J33" s="19">
        <f>COUNTIFS(R_DEV_Contact,I33,R_DEV_ParentID,"=0")</f>
        <v>2</v>
      </c>
    </row>
    <row r="34">
      <c r="A34" s="19" t="s">
        <v>1101</v>
      </c>
      <c r="B34" s="19" t="s">
        <v>1102</v>
      </c>
      <c r="I34" s="19" t="str">
        <f>IFERROR(__xludf.DUMMYFUNCTION("""COMPUTED_VALUE"""),"Tyan, Paul")</f>
        <v>Tyan, Paul</v>
      </c>
      <c r="J34" s="19">
        <f>COUNTIFS(R_DEV_Contact,I34,R_DEV_ParentID,"=0")</f>
        <v>2</v>
      </c>
    </row>
    <row r="35">
      <c r="A35" s="19" t="s">
        <v>1103</v>
      </c>
      <c r="B35" s="19" t="s">
        <v>1104</v>
      </c>
      <c r="I35" s="19" t="str">
        <f>IFERROR(__xludf.DUMMYFUNCTION("""COMPUTED_VALUE"""),"Unknown")</f>
        <v>Unknown</v>
      </c>
      <c r="J35" s="19">
        <f>COUNTIFS(R_DEV_Contact,I35,R_DEV_ParentID,"=0")</f>
        <v>95</v>
      </c>
    </row>
    <row r="36">
      <c r="A36" s="19" t="s">
        <v>1105</v>
      </c>
      <c r="B36" s="19" t="s">
        <v>1106</v>
      </c>
      <c r="I36" s="19" t="str">
        <f>IFERROR(__xludf.DUMMYFUNCTION("""COMPUTED_VALUE"""),"Chavez, Craig")</f>
        <v>Chavez, Craig</v>
      </c>
      <c r="J36" s="19">
        <f>COUNTIFS(R_DEV_Contact,I36,R_DEV_ParentID,"=0")</f>
        <v>1</v>
      </c>
    </row>
    <row r="37">
      <c r="A37" s="19" t="s">
        <v>1107</v>
      </c>
      <c r="B37" s="19" t="s">
        <v>1108</v>
      </c>
      <c r="I37" s="19" t="str">
        <f>IFERROR(__xludf.DUMMYFUNCTION("""COMPUTED_VALUE"""),"Commander, Clayton")</f>
        <v>Commander, Clayton</v>
      </c>
      <c r="J37" s="19">
        <f>COUNTIFS(R_DEV_Contact,I37,R_DEV_ParentID,"=0")</f>
        <v>1</v>
      </c>
    </row>
    <row r="38">
      <c r="A38" s="19" t="s">
        <v>1109</v>
      </c>
      <c r="B38" s="19" t="s">
        <v>1110</v>
      </c>
      <c r="I38" s="19" t="str">
        <f>IFERROR(__xludf.DUMMYFUNCTION("""COMPUTED_VALUE"""),"Riffle, Katie")</f>
        <v>Riffle, Katie</v>
      </c>
      <c r="J38" s="19">
        <f>COUNTIFS(R_DEV_Contact,I38,R_DEV_ParentID,"=0")</f>
        <v>1</v>
      </c>
    </row>
    <row r="39">
      <c r="A39" s="19" t="s">
        <v>1111</v>
      </c>
      <c r="B39" s="19" t="s">
        <v>1112</v>
      </c>
      <c r="I39" s="19" t="str">
        <f>IFERROR(__xludf.DUMMYFUNCTION("""COMPUTED_VALUE"""),"Liles, Allen")</f>
        <v>Liles, Allen</v>
      </c>
      <c r="J39" s="19">
        <f>COUNTIFS(R_DEV_Contact,I39,R_DEV_ParentID,"=0")</f>
        <v>1</v>
      </c>
    </row>
    <row r="40">
      <c r="A40" s="19" t="s">
        <v>21</v>
      </c>
      <c r="B40" s="19" t="s">
        <v>1113</v>
      </c>
      <c r="I40" s="19" t="str">
        <f>IFERROR(__xludf.DUMMYFUNCTION("""COMPUTED_VALUE"""),"Lampman, Rob")</f>
        <v>Lampman, Rob</v>
      </c>
      <c r="J40" s="19">
        <f>COUNTIFS(R_DEV_Contact,I40,R_DEV_ParentID,"=0")</f>
        <v>2</v>
      </c>
    </row>
    <row r="41">
      <c r="A41" s="19" t="s">
        <v>1114</v>
      </c>
      <c r="B41" s="19" t="s">
        <v>1115</v>
      </c>
      <c r="I41" s="19" t="str">
        <f>IFERROR(__xludf.DUMMYFUNCTION("""COMPUTED_VALUE"""),"Shaheen, Nick")</f>
        <v>Shaheen, Nick</v>
      </c>
      <c r="J41" s="19">
        <f>COUNTIFS(R_DEV_Contact,I41,R_DEV_ParentID,"=0")</f>
        <v>1</v>
      </c>
    </row>
    <row r="42">
      <c r="A42" s="19" t="s">
        <v>1116</v>
      </c>
      <c r="B42" s="19" t="s">
        <v>1117</v>
      </c>
      <c r="I42" s="19"/>
      <c r="J42" s="19">
        <f>COUNTIFS(R_DEV_Contact,I42,R_DEV_ParentID,"=0")</f>
        <v>0</v>
      </c>
    </row>
    <row r="43">
      <c r="A43" s="19" t="s">
        <v>1118</v>
      </c>
      <c r="B43" s="19" t="s">
        <v>1119</v>
      </c>
      <c r="J43" s="19">
        <f>COUNTIFS(R_DEV_Contact,I43,R_DEV_ParentID,"=0")</f>
        <v>0</v>
      </c>
    </row>
    <row r="44">
      <c r="A44" s="19" t="s">
        <v>1120</v>
      </c>
      <c r="B44" s="19" t="s">
        <v>1121</v>
      </c>
      <c r="J44" s="19">
        <f>COUNTIFS(R_DEV_Contact,I44,R_DEV_ParentID,"=0")</f>
        <v>0</v>
      </c>
    </row>
    <row r="45">
      <c r="A45" s="19" t="s">
        <v>1122</v>
      </c>
      <c r="B45" s="19" t="s">
        <v>1123</v>
      </c>
    </row>
    <row r="46">
      <c r="A46" s="19" t="s">
        <v>1124</v>
      </c>
      <c r="B46" s="19" t="s">
        <v>1125</v>
      </c>
    </row>
    <row r="47">
      <c r="A47" s="19" t="s">
        <v>1126</v>
      </c>
      <c r="B47" s="19" t="s">
        <v>1127</v>
      </c>
    </row>
    <row r="48">
      <c r="A48" s="19" t="s">
        <v>1128</v>
      </c>
      <c r="B48" s="19" t="s">
        <v>1129</v>
      </c>
    </row>
    <row r="49">
      <c r="A49" s="19" t="s">
        <v>1130</v>
      </c>
      <c r="B49" s="19" t="s">
        <v>1131</v>
      </c>
    </row>
    <row r="50">
      <c r="A50" s="19" t="s">
        <v>1132</v>
      </c>
      <c r="B50" s="19" t="s">
        <v>1133</v>
      </c>
    </row>
    <row r="51">
      <c r="A51" s="19" t="s">
        <v>1134</v>
      </c>
      <c r="B51" s="19" t="s">
        <v>1135</v>
      </c>
    </row>
    <row r="52">
      <c r="A52" s="19" t="s">
        <v>1136</v>
      </c>
      <c r="B52" s="19" t="s">
        <v>1137</v>
      </c>
    </row>
    <row r="53">
      <c r="A53" s="19" t="s">
        <v>1138</v>
      </c>
      <c r="B53" s="19" t="s">
        <v>1139</v>
      </c>
    </row>
    <row r="54">
      <c r="A54" s="19" t="s">
        <v>1140</v>
      </c>
      <c r="B54" s="19" t="s">
        <v>1141</v>
      </c>
    </row>
    <row r="55">
      <c r="A55" s="19" t="s">
        <v>451</v>
      </c>
      <c r="B55" s="19" t="s">
        <v>1142</v>
      </c>
    </row>
    <row r="56">
      <c r="A56" s="19" t="s">
        <v>176</v>
      </c>
      <c r="B56" s="19" t="s">
        <v>1143</v>
      </c>
    </row>
    <row r="57">
      <c r="A57" s="19" t="s">
        <v>1144</v>
      </c>
      <c r="B57" s="19" t="s">
        <v>1144</v>
      </c>
    </row>
    <row r="58">
      <c r="A58" s="19" t="s">
        <v>72</v>
      </c>
      <c r="B58" s="19" t="s">
        <v>1145</v>
      </c>
    </row>
    <row r="59">
      <c r="A59" s="19" t="s">
        <v>1146</v>
      </c>
      <c r="B59" s="19" t="s">
        <v>1147</v>
      </c>
    </row>
    <row r="60">
      <c r="A60" s="19" t="s">
        <v>75</v>
      </c>
      <c r="B60" s="19" t="s">
        <v>1148</v>
      </c>
    </row>
    <row r="61">
      <c r="A61" s="19" t="s">
        <v>1149</v>
      </c>
      <c r="B61" s="19" t="s">
        <v>1150</v>
      </c>
    </row>
    <row r="62">
      <c r="A62" s="19" t="s">
        <v>80</v>
      </c>
      <c r="B62" s="19" t="s">
        <v>1151</v>
      </c>
    </row>
    <row r="63">
      <c r="A63" s="19" t="s">
        <v>83</v>
      </c>
      <c r="B63" s="19" t="s">
        <v>1152</v>
      </c>
    </row>
    <row r="64">
      <c r="A64" s="19" t="s">
        <v>1153</v>
      </c>
      <c r="B64" s="19" t="s">
        <v>1154</v>
      </c>
    </row>
    <row r="65">
      <c r="A65" s="19" t="s">
        <v>547</v>
      </c>
      <c r="B65" s="19" t="s">
        <v>1155</v>
      </c>
    </row>
    <row r="66">
      <c r="A66" s="19" t="s">
        <v>1156</v>
      </c>
      <c r="B66" s="19" t="s">
        <v>1157</v>
      </c>
    </row>
    <row r="67">
      <c r="A67" s="19" t="s">
        <v>1158</v>
      </c>
      <c r="B67" s="19" t="s">
        <v>1159</v>
      </c>
    </row>
    <row r="68">
      <c r="A68" s="19" t="s">
        <v>1160</v>
      </c>
      <c r="B68" s="19" t="s">
        <v>1161</v>
      </c>
    </row>
    <row r="69">
      <c r="A69" s="19" t="s">
        <v>1162</v>
      </c>
      <c r="B69" s="19" t="s">
        <v>1163</v>
      </c>
    </row>
    <row r="70">
      <c r="A70" s="19" t="s">
        <v>1164</v>
      </c>
      <c r="B70" s="19" t="s">
        <v>1165</v>
      </c>
    </row>
    <row r="71">
      <c r="A71" s="19" t="s">
        <v>1166</v>
      </c>
      <c r="B71" s="19" t="s">
        <v>1167</v>
      </c>
    </row>
    <row r="72">
      <c r="A72" s="19" t="s">
        <v>1168</v>
      </c>
      <c r="B72" s="19" t="s">
        <v>1169</v>
      </c>
    </row>
    <row r="73">
      <c r="A73" s="19" t="s">
        <v>1170</v>
      </c>
      <c r="B73" s="19" t="s">
        <v>1171</v>
      </c>
    </row>
    <row r="74">
      <c r="A74" s="19" t="s">
        <v>1172</v>
      </c>
      <c r="B74" s="19" t="s">
        <v>1173</v>
      </c>
    </row>
    <row r="75">
      <c r="A75" s="19" t="s">
        <v>1174</v>
      </c>
      <c r="B75" s="19" t="s">
        <v>1175</v>
      </c>
    </row>
    <row r="76">
      <c r="A76" s="19" t="s">
        <v>1176</v>
      </c>
      <c r="B76" s="19" t="s">
        <v>1177</v>
      </c>
    </row>
    <row r="77">
      <c r="A77" s="19" t="s">
        <v>1178</v>
      </c>
      <c r="B77" s="19" t="s">
        <v>1179</v>
      </c>
    </row>
    <row r="78">
      <c r="A78" s="19" t="s">
        <v>1180</v>
      </c>
      <c r="B78" s="19" t="s">
        <v>1181</v>
      </c>
    </row>
    <row r="79">
      <c r="A79" s="19" t="s">
        <v>1182</v>
      </c>
      <c r="B79" s="19" t="s">
        <v>1183</v>
      </c>
    </row>
    <row r="80">
      <c r="A80" s="19" t="s">
        <v>1184</v>
      </c>
      <c r="B80" s="19" t="s">
        <v>1185</v>
      </c>
    </row>
    <row r="81">
      <c r="A81" s="19" t="s">
        <v>1186</v>
      </c>
      <c r="B81" s="19" t="s">
        <v>1187</v>
      </c>
    </row>
    <row r="82">
      <c r="A82" s="19" t="s">
        <v>1188</v>
      </c>
      <c r="B82" s="19" t="s">
        <v>1189</v>
      </c>
    </row>
    <row r="83">
      <c r="A83" s="19" t="s">
        <v>978</v>
      </c>
      <c r="B83" s="19" t="s">
        <v>1190</v>
      </c>
    </row>
    <row r="84">
      <c r="A84" s="19" t="s">
        <v>1191</v>
      </c>
      <c r="B84" s="19" t="s">
        <v>1192</v>
      </c>
    </row>
    <row r="85">
      <c r="A85" s="19" t="s">
        <v>1193</v>
      </c>
      <c r="B85" s="19" t="s">
        <v>1194</v>
      </c>
    </row>
    <row r="86">
      <c r="A86" s="19" t="s">
        <v>1195</v>
      </c>
      <c r="B86" s="19" t="s">
        <v>1196</v>
      </c>
    </row>
    <row r="87">
      <c r="A87" s="19" t="s">
        <v>1197</v>
      </c>
      <c r="B87" s="19" t="s">
        <v>1198</v>
      </c>
    </row>
    <row r="88">
      <c r="A88" s="19" t="s">
        <v>1199</v>
      </c>
      <c r="B88" s="19" t="s">
        <v>1200</v>
      </c>
    </row>
    <row r="89">
      <c r="A89" s="19" t="s">
        <v>1201</v>
      </c>
      <c r="B89" s="19" t="s">
        <v>1202</v>
      </c>
    </row>
    <row r="90">
      <c r="A90" s="19" t="s">
        <v>1203</v>
      </c>
      <c r="B90" s="19" t="s">
        <v>1204</v>
      </c>
    </row>
    <row r="91">
      <c r="A91" s="19" t="s">
        <v>1205</v>
      </c>
      <c r="B91" s="19" t="s">
        <v>1206</v>
      </c>
    </row>
    <row r="92">
      <c r="A92" s="19" t="s">
        <v>1207</v>
      </c>
      <c r="B92" s="19" t="s">
        <v>1208</v>
      </c>
    </row>
    <row r="93">
      <c r="A93" s="19" t="s">
        <v>1209</v>
      </c>
      <c r="B93" s="19" t="s">
        <v>1210</v>
      </c>
    </row>
    <row r="94">
      <c r="A94" s="19" t="s">
        <v>1211</v>
      </c>
      <c r="B94" s="19" t="s">
        <v>1212</v>
      </c>
    </row>
    <row r="95">
      <c r="A95" s="19" t="s">
        <v>1213</v>
      </c>
      <c r="B95" s="19" t="s">
        <v>1214</v>
      </c>
    </row>
    <row r="96">
      <c r="A96" s="19" t="s">
        <v>1000</v>
      </c>
      <c r="B96" s="19" t="s">
        <v>1215</v>
      </c>
    </row>
    <row r="97">
      <c r="A97" s="19" t="s">
        <v>1216</v>
      </c>
      <c r="B97" s="19" t="s">
        <v>1217</v>
      </c>
    </row>
    <row r="98">
      <c r="A98" s="19" t="s">
        <v>1218</v>
      </c>
      <c r="B98" s="19" t="s">
        <v>1219</v>
      </c>
    </row>
    <row r="99">
      <c r="A99" s="19" t="s">
        <v>1220</v>
      </c>
      <c r="B99" s="19" t="s">
        <v>1221</v>
      </c>
    </row>
    <row r="100">
      <c r="A100" s="19" t="s">
        <v>1222</v>
      </c>
      <c r="B100" s="19" t="s">
        <v>1223</v>
      </c>
    </row>
    <row r="101">
      <c r="A101" s="19" t="s">
        <v>1224</v>
      </c>
      <c r="B101" s="19" t="s">
        <v>1225</v>
      </c>
    </row>
    <row r="102">
      <c r="A102" s="19" t="s">
        <v>1226</v>
      </c>
      <c r="B102" s="19" t="s">
        <v>1227</v>
      </c>
    </row>
    <row r="103">
      <c r="A103" s="19" t="s">
        <v>1228</v>
      </c>
      <c r="B103" s="19" t="s">
        <v>1229</v>
      </c>
    </row>
    <row r="104">
      <c r="A104" s="19" t="s">
        <v>1230</v>
      </c>
      <c r="B104" s="19" t="s">
        <v>1231</v>
      </c>
    </row>
    <row r="105">
      <c r="A105" s="19" t="s">
        <v>445</v>
      </c>
      <c r="B105" s="19" t="s">
        <v>1232</v>
      </c>
    </row>
    <row r="106">
      <c r="A106" s="19" t="s">
        <v>1233</v>
      </c>
      <c r="B106" s="19" t="s">
        <v>1234</v>
      </c>
    </row>
    <row r="107">
      <c r="A107" s="19" t="s">
        <v>1235</v>
      </c>
      <c r="B107" s="19" t="s">
        <v>1236</v>
      </c>
    </row>
    <row r="108">
      <c r="A108" s="19" t="s">
        <v>1237</v>
      </c>
      <c r="B108" s="19" t="s">
        <v>1238</v>
      </c>
    </row>
    <row r="109">
      <c r="A109" s="19" t="s">
        <v>1239</v>
      </c>
      <c r="B109" s="19" t="s">
        <v>1240</v>
      </c>
    </row>
    <row r="110">
      <c r="A110" s="19" t="s">
        <v>1241</v>
      </c>
      <c r="B110" s="19" t="s">
        <v>1242</v>
      </c>
    </row>
    <row r="111">
      <c r="A111" s="19" t="s">
        <v>1243</v>
      </c>
      <c r="B111" s="19" t="s">
        <v>1244</v>
      </c>
    </row>
    <row r="112">
      <c r="A112" s="19" t="s">
        <v>1245</v>
      </c>
      <c r="B112" s="19" t="s">
        <v>1246</v>
      </c>
    </row>
    <row r="113">
      <c r="A113" s="19" t="s">
        <v>1247</v>
      </c>
      <c r="B113" s="19" t="s">
        <v>1248</v>
      </c>
    </row>
    <row r="114">
      <c r="A114" s="19" t="s">
        <v>1249</v>
      </c>
      <c r="B114" s="19" t="s">
        <v>1250</v>
      </c>
    </row>
    <row r="115">
      <c r="A115" s="19" t="s">
        <v>1251</v>
      </c>
      <c r="B115" s="19" t="s">
        <v>1252</v>
      </c>
    </row>
    <row r="116">
      <c r="A116" s="19" t="s">
        <v>1253</v>
      </c>
      <c r="B116" s="19" t="s">
        <v>1254</v>
      </c>
    </row>
    <row r="117">
      <c r="A117" s="19" t="s">
        <v>1255</v>
      </c>
      <c r="B117" s="19" t="s">
        <v>1256</v>
      </c>
    </row>
    <row r="118">
      <c r="A118" s="19" t="s">
        <v>1257</v>
      </c>
      <c r="B118" s="19" t="s">
        <v>1258</v>
      </c>
    </row>
    <row r="119">
      <c r="A119" s="19" t="s">
        <v>1259</v>
      </c>
      <c r="B119" s="19" t="s">
        <v>1260</v>
      </c>
    </row>
    <row r="120">
      <c r="A120" s="19" t="s">
        <v>1261</v>
      </c>
      <c r="B120" s="19" t="s">
        <v>1262</v>
      </c>
    </row>
    <row r="121">
      <c r="A121" s="19" t="s">
        <v>1263</v>
      </c>
      <c r="B121" s="19" t="s">
        <v>1264</v>
      </c>
    </row>
    <row r="122">
      <c r="A122" s="19" t="s">
        <v>1265</v>
      </c>
      <c r="B122" s="19" t="s">
        <v>1266</v>
      </c>
    </row>
    <row r="123">
      <c r="A123" s="19" t="s">
        <v>40</v>
      </c>
      <c r="B123" s="19" t="s">
        <v>1267</v>
      </c>
    </row>
    <row r="124">
      <c r="A124" s="19" t="s">
        <v>1268</v>
      </c>
      <c r="B124" s="19" t="s">
        <v>1269</v>
      </c>
    </row>
    <row r="125">
      <c r="A125" s="19" t="s">
        <v>1270</v>
      </c>
      <c r="B125" s="19" t="s">
        <v>1271</v>
      </c>
    </row>
    <row r="126">
      <c r="A126" s="19" t="s">
        <v>1272</v>
      </c>
      <c r="B126" s="19" t="s">
        <v>1273</v>
      </c>
    </row>
    <row r="127">
      <c r="A127" s="19" t="s">
        <v>1274</v>
      </c>
      <c r="B127" s="19" t="s">
        <v>1275</v>
      </c>
    </row>
    <row r="128">
      <c r="A128" s="19" t="s">
        <v>1276</v>
      </c>
      <c r="B128" s="19" t="s">
        <v>1277</v>
      </c>
    </row>
    <row r="129">
      <c r="A129" s="19" t="s">
        <v>1278</v>
      </c>
      <c r="B129" s="19" t="s">
        <v>1279</v>
      </c>
    </row>
    <row r="130">
      <c r="A130" s="19" t="s">
        <v>1280</v>
      </c>
      <c r="B130" s="19" t="s">
        <v>1281</v>
      </c>
    </row>
    <row r="131">
      <c r="A131" s="19" t="s">
        <v>1282</v>
      </c>
      <c r="B131" s="19" t="s">
        <v>1283</v>
      </c>
    </row>
    <row r="132">
      <c r="A132" s="19" t="s">
        <v>1284</v>
      </c>
      <c r="B132" s="19" t="s">
        <v>1285</v>
      </c>
    </row>
    <row r="133">
      <c r="A133" s="19" t="s">
        <v>1286</v>
      </c>
      <c r="B133" s="19" t="s">
        <v>1287</v>
      </c>
    </row>
    <row r="134">
      <c r="A134" s="19" t="s">
        <v>1288</v>
      </c>
      <c r="B134" s="19" t="s">
        <v>1289</v>
      </c>
    </row>
    <row r="135">
      <c r="A135" s="19" t="s">
        <v>1290</v>
      </c>
      <c r="B135" s="19" t="s">
        <v>1291</v>
      </c>
    </row>
    <row r="136">
      <c r="A136" s="19" t="s">
        <v>1292</v>
      </c>
      <c r="B136" s="19" t="s">
        <v>1293</v>
      </c>
    </row>
    <row r="137">
      <c r="A137" s="19" t="s">
        <v>244</v>
      </c>
      <c r="B137" s="19" t="s">
        <v>1294</v>
      </c>
    </row>
    <row r="138">
      <c r="A138" s="19" t="s">
        <v>441</v>
      </c>
      <c r="B138" s="19" t="s">
        <v>1295</v>
      </c>
    </row>
    <row r="139">
      <c r="A139" s="19" t="s">
        <v>62</v>
      </c>
      <c r="B139" s="19" t="s">
        <v>1296</v>
      </c>
    </row>
    <row r="140">
      <c r="A140" s="19" t="s">
        <v>275</v>
      </c>
      <c r="B140" s="19" t="s">
        <v>1297</v>
      </c>
    </row>
    <row r="141">
      <c r="A141" s="19" t="s">
        <v>53</v>
      </c>
      <c r="B141" s="19" t="s">
        <v>1298</v>
      </c>
    </row>
    <row r="142">
      <c r="A142" s="19" t="s">
        <v>217</v>
      </c>
      <c r="B142" s="19" t="s">
        <v>1299</v>
      </c>
    </row>
    <row r="143">
      <c r="A143" s="19" t="s">
        <v>88</v>
      </c>
      <c r="B143" s="19" t="s">
        <v>1300</v>
      </c>
    </row>
    <row r="144">
      <c r="A144" s="19" t="s">
        <v>170</v>
      </c>
      <c r="B144" s="19" t="s">
        <v>1301</v>
      </c>
    </row>
    <row r="145">
      <c r="A145" s="19" t="s">
        <v>56</v>
      </c>
      <c r="B145" s="19" t="s">
        <v>1302</v>
      </c>
    </row>
    <row r="146">
      <c r="A146" s="19" t="s">
        <v>280</v>
      </c>
      <c r="B146" s="19" t="s">
        <v>1303</v>
      </c>
    </row>
    <row r="147">
      <c r="A147" s="19" t="s">
        <v>1304</v>
      </c>
      <c r="B147" s="19" t="s">
        <v>1305</v>
      </c>
    </row>
    <row r="148">
      <c r="A148" s="19" t="s">
        <v>1306</v>
      </c>
      <c r="B148" s="19" t="s">
        <v>1307</v>
      </c>
    </row>
    <row r="149">
      <c r="A149" s="19" t="s">
        <v>459</v>
      </c>
      <c r="B149" s="19" t="s">
        <v>1308</v>
      </c>
    </row>
    <row r="150">
      <c r="A150" s="19" t="s">
        <v>1309</v>
      </c>
      <c r="B150" s="19" t="s">
        <v>1310</v>
      </c>
    </row>
    <row r="151">
      <c r="A151" s="19" t="s">
        <v>1311</v>
      </c>
      <c r="B151" s="19" t="s">
        <v>1312</v>
      </c>
    </row>
    <row r="152">
      <c r="A152" s="19" t="s">
        <v>1313</v>
      </c>
      <c r="B152" s="19" t="s">
        <v>1314</v>
      </c>
    </row>
    <row r="153">
      <c r="A153" s="19" t="s">
        <v>1315</v>
      </c>
      <c r="B153" s="19" t="s">
        <v>1316</v>
      </c>
    </row>
    <row r="154">
      <c r="A154" s="19" t="s">
        <v>1317</v>
      </c>
      <c r="B154" s="19" t="s">
        <v>1318</v>
      </c>
    </row>
    <row r="155">
      <c r="A155" s="19" t="s">
        <v>1319</v>
      </c>
      <c r="B155" s="19" t="s">
        <v>1320</v>
      </c>
    </row>
    <row r="156">
      <c r="A156" s="19" t="s">
        <v>1321</v>
      </c>
      <c r="B156" s="19" t="s">
        <v>1322</v>
      </c>
    </row>
    <row r="157">
      <c r="A157" s="19" t="s">
        <v>1323</v>
      </c>
      <c r="B157" s="19" t="s">
        <v>1324</v>
      </c>
    </row>
    <row r="158">
      <c r="A158" s="19" t="s">
        <v>1325</v>
      </c>
      <c r="B158" s="19" t="s">
        <v>1326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
    <col customWidth="1" min="2" max="2" width="15.13"/>
    <col customWidth="1" min="3" max="4" width="37.63"/>
  </cols>
  <sheetData>
    <row r="1">
      <c r="A1" s="18" t="s">
        <v>1330</v>
      </c>
      <c r="B1" s="18" t="s">
        <v>1331</v>
      </c>
      <c r="C1" s="18" t="s">
        <v>1332</v>
      </c>
      <c r="D1" s="18" t="s">
        <v>1333</v>
      </c>
      <c r="E1" s="18" t="s">
        <v>1334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15.5"/>
    <col customWidth="1" min="8" max="8" width="53.38"/>
    <col customWidth="1" min="9" max="9" width="31.38"/>
    <col customWidth="1" min="10" max="10" width="28.63"/>
    <col customWidth="1" min="11" max="11" width="30.63"/>
  </cols>
  <sheetData>
    <row r="1">
      <c r="A1" s="30" t="s">
        <v>0</v>
      </c>
      <c r="B1" s="30" t="s">
        <v>1</v>
      </c>
      <c r="C1" s="30" t="s">
        <v>2</v>
      </c>
      <c r="D1" s="31" t="s">
        <v>3</v>
      </c>
      <c r="E1" s="32" t="s">
        <v>5</v>
      </c>
      <c r="F1" s="32" t="s">
        <v>6</v>
      </c>
      <c r="G1" s="33" t="s">
        <v>7</v>
      </c>
      <c r="H1" s="32" t="s">
        <v>8</v>
      </c>
      <c r="I1" s="32" t="s">
        <v>10</v>
      </c>
      <c r="J1" s="34" t="s">
        <v>11</v>
      </c>
      <c r="K1" s="17" t="s">
        <v>12</v>
      </c>
      <c r="L1" s="17" t="s">
        <v>13</v>
      </c>
      <c r="M1" s="17" t="s">
        <v>14</v>
      </c>
      <c r="N1" s="17" t="s">
        <v>15</v>
      </c>
    </row>
    <row r="2">
      <c r="D2" s="5">
        <v>43973.54232664352</v>
      </c>
      <c r="F2" s="19" t="s">
        <v>1335</v>
      </c>
      <c r="G2" s="35">
        <v>43693.0</v>
      </c>
      <c r="H2" s="19" t="s">
        <v>547</v>
      </c>
      <c r="J2" s="26" t="s">
        <v>549</v>
      </c>
      <c r="K2" s="19" t="s">
        <v>550</v>
      </c>
      <c r="N2" s="19" t="str">
        <f t="shared" ref="N2:N143" si="1">CREATE_PROBLEM_SUMMARY(I2,J2,K2,L2,M2)</f>
        <v>A way to lack of “buy in" in any number of patients</v>
      </c>
    </row>
    <row r="3">
      <c r="D3" s="5">
        <v>43973.54347585648</v>
      </c>
      <c r="F3" s="19" t="s">
        <v>1335</v>
      </c>
      <c r="G3" s="35">
        <v>43693.0</v>
      </c>
      <c r="H3" s="19" t="s">
        <v>547</v>
      </c>
      <c r="J3" s="26" t="s">
        <v>553</v>
      </c>
      <c r="K3" s="19" t="s">
        <v>554</v>
      </c>
      <c r="N3" s="19" t="str">
        <f t="shared" si="1"/>
        <v>A way to dyspareunia in women with high tone pelvic floor</v>
      </c>
    </row>
    <row r="4">
      <c r="D4" s="5">
        <v>43973.0</v>
      </c>
      <c r="F4" s="19" t="s">
        <v>1335</v>
      </c>
      <c r="G4" s="35">
        <v>43693.0</v>
      </c>
      <c r="H4" s="19" t="s">
        <v>547</v>
      </c>
      <c r="J4" s="26" t="s">
        <v>557</v>
      </c>
      <c r="K4" s="19" t="s">
        <v>558</v>
      </c>
      <c r="N4" s="19" t="str">
        <f t="shared" si="1"/>
        <v>A way to pain flare in patients with chronic pelvic pain</v>
      </c>
    </row>
    <row r="5">
      <c r="D5" s="5">
        <v>43973.0</v>
      </c>
      <c r="F5" s="19" t="s">
        <v>1335</v>
      </c>
      <c r="G5" s="35">
        <v>43693.0</v>
      </c>
      <c r="H5" s="19" t="s">
        <v>547</v>
      </c>
      <c r="J5" s="26" t="s">
        <v>561</v>
      </c>
      <c r="K5" s="19" t="s">
        <v>562</v>
      </c>
      <c r="N5" s="19" t="str">
        <f t="shared" si="1"/>
        <v>A way to ovarian cyst seen on ultrasound in the ED in chronic pelvic pain population</v>
      </c>
    </row>
    <row r="6">
      <c r="D6" s="5">
        <v>43973.0</v>
      </c>
      <c r="F6" s="19" t="s">
        <v>1335</v>
      </c>
      <c r="G6" s="35">
        <v>43693.0</v>
      </c>
      <c r="H6" s="19" t="s">
        <v>547</v>
      </c>
      <c r="J6" s="26" t="s">
        <v>565</v>
      </c>
      <c r="K6" s="19" t="s">
        <v>566</v>
      </c>
      <c r="N6" s="19" t="str">
        <f t="shared" si="1"/>
        <v>A way to hx of an incorrect dx of “probable endometriosis” in referred patient</v>
      </c>
    </row>
    <row r="7">
      <c r="D7" s="5">
        <v>43973.0</v>
      </c>
      <c r="F7" s="19" t="s">
        <v>1335</v>
      </c>
      <c r="G7" s="35">
        <v>43693.0</v>
      </c>
      <c r="H7" s="19" t="s">
        <v>547</v>
      </c>
      <c r="J7" s="26" t="s">
        <v>569</v>
      </c>
      <c r="K7" s="19" t="s">
        <v>570</v>
      </c>
      <c r="N7" s="19" t="str">
        <f t="shared" si="1"/>
        <v>A way to interpersonal violence in transgender, LGBTQ populations</v>
      </c>
    </row>
    <row r="8">
      <c r="D8" s="5">
        <v>43973.0</v>
      </c>
      <c r="F8" s="19" t="s">
        <v>1335</v>
      </c>
      <c r="G8" s="35">
        <v>43693.0</v>
      </c>
      <c r="H8" s="19" t="s">
        <v>547</v>
      </c>
      <c r="J8" s="26" t="s">
        <v>573</v>
      </c>
      <c r="K8" s="19" t="s">
        <v>562</v>
      </c>
      <c r="N8" s="19" t="str">
        <f t="shared" si="1"/>
        <v>A way to suicidal ideation in chronic pelvic pain population</v>
      </c>
    </row>
    <row r="9">
      <c r="D9" s="5">
        <v>43973.0</v>
      </c>
      <c r="F9" s="19" t="s">
        <v>1335</v>
      </c>
      <c r="G9" s="35">
        <v>43693.0</v>
      </c>
      <c r="H9" s="19" t="s">
        <v>547</v>
      </c>
      <c r="J9" s="26" t="s">
        <v>576</v>
      </c>
      <c r="K9" s="19" t="s">
        <v>577</v>
      </c>
      <c r="N9" s="19" t="str">
        <f t="shared" si="1"/>
        <v>A way to recurrent vaginal infections (BN/yeast) in women</v>
      </c>
    </row>
    <row r="10">
      <c r="D10" s="5">
        <v>43973.0</v>
      </c>
      <c r="F10" s="19" t="s">
        <v>1335</v>
      </c>
      <c r="G10" s="35">
        <v>43693.0</v>
      </c>
      <c r="H10" s="19" t="s">
        <v>547</v>
      </c>
      <c r="J10" s="26" t="s">
        <v>580</v>
      </c>
      <c r="K10" s="19" t="s">
        <v>581</v>
      </c>
      <c r="N10" s="19" t="str">
        <f t="shared" si="1"/>
        <v>A way to natural lubrication in patients with low libido/arousal difficulties before intercourse</v>
      </c>
    </row>
    <row r="11">
      <c r="D11" s="5">
        <v>43973.0</v>
      </c>
      <c r="F11" s="19" t="s">
        <v>1335</v>
      </c>
      <c r="G11" s="35">
        <v>43693.0</v>
      </c>
      <c r="H11" s="19" t="s">
        <v>547</v>
      </c>
      <c r="J11" s="26" t="s">
        <v>584</v>
      </c>
      <c r="K11" s="19" t="s">
        <v>585</v>
      </c>
      <c r="N11" s="19" t="str">
        <f t="shared" si="1"/>
        <v>A way to improve non-hormonal vaginal lubrication in women with genital atrophy</v>
      </c>
    </row>
    <row r="12">
      <c r="D12" s="5">
        <v>43973.0</v>
      </c>
      <c r="F12" s="19" t="s">
        <v>1335</v>
      </c>
      <c r="G12" s="35">
        <v>43693.0</v>
      </c>
      <c r="H12" s="19" t="s">
        <v>547</v>
      </c>
      <c r="J12" s="26" t="s">
        <v>588</v>
      </c>
      <c r="K12" s="19" t="s">
        <v>577</v>
      </c>
      <c r="N12" s="19" t="str">
        <f t="shared" si="1"/>
        <v>A way to pain with deep penetration during intercourse in women</v>
      </c>
    </row>
    <row r="13">
      <c r="D13" s="5">
        <v>43973.0</v>
      </c>
      <c r="F13" s="19" t="s">
        <v>1335</v>
      </c>
      <c r="G13" s="35">
        <v>43693.0</v>
      </c>
      <c r="H13" s="19" t="s">
        <v>547</v>
      </c>
      <c r="J13" s="26" t="s">
        <v>591</v>
      </c>
      <c r="K13" s="19" t="s">
        <v>592</v>
      </c>
      <c r="N13" s="19" t="str">
        <f t="shared" si="1"/>
        <v>A way to genital atrophy in postmenopausal women</v>
      </c>
    </row>
    <row r="14">
      <c r="D14" s="5">
        <v>43973.0</v>
      </c>
      <c r="F14" s="19" t="s">
        <v>1335</v>
      </c>
      <c r="G14" s="35">
        <v>43693.0</v>
      </c>
      <c r="H14" s="19" t="s">
        <v>547</v>
      </c>
      <c r="J14" s="26" t="s">
        <v>595</v>
      </c>
      <c r="K14" s="19" t="s">
        <v>596</v>
      </c>
      <c r="N14" s="19" t="str">
        <f t="shared" si="1"/>
        <v>A way to mychart messages in patients who have pelvic pain and have many questions</v>
      </c>
    </row>
    <row r="15">
      <c r="D15" s="5">
        <v>43973.0</v>
      </c>
      <c r="F15" s="19" t="s">
        <v>1335</v>
      </c>
      <c r="G15" s="35">
        <v>43693.0</v>
      </c>
      <c r="H15" s="19" t="s">
        <v>547</v>
      </c>
      <c r="I15" s="26" t="s">
        <v>599</v>
      </c>
      <c r="N15" s="19" t="str">
        <f t="shared" si="1"/>
        <v>late patient in (new appt) that patient gets seen and makes clinic run late, sets other patients behind</v>
      </c>
    </row>
    <row r="16">
      <c r="D16" s="5">
        <v>43973.0</v>
      </c>
      <c r="F16" s="19" t="s">
        <v>1335</v>
      </c>
      <c r="G16" s="35">
        <v>43693.0</v>
      </c>
      <c r="H16" s="19" t="s">
        <v>547</v>
      </c>
      <c r="J16" s="26" t="s">
        <v>601</v>
      </c>
      <c r="K16" s="19" t="s">
        <v>602</v>
      </c>
      <c r="N16" s="19" t="str">
        <f t="shared" si="1"/>
        <v>A way to charity care status in not visible in EPIC easily in MIGS </v>
      </c>
    </row>
    <row r="17">
      <c r="D17" s="5">
        <v>43973.0</v>
      </c>
      <c r="F17" s="19" t="s">
        <v>1335</v>
      </c>
      <c r="G17" s="35">
        <v>43693.0</v>
      </c>
      <c r="H17" s="19" t="s">
        <v>547</v>
      </c>
      <c r="J17" s="26" t="s">
        <v>605</v>
      </c>
      <c r="K17" s="19" t="s">
        <v>606</v>
      </c>
      <c r="N17" s="19" t="str">
        <f t="shared" si="1"/>
        <v>A way to patients that don’t know when they’re “done” with their appointment in the clinic population</v>
      </c>
    </row>
    <row r="18">
      <c r="D18" s="5">
        <v>43973.0</v>
      </c>
      <c r="F18" s="19" t="s">
        <v>1335</v>
      </c>
      <c r="G18" s="35">
        <v>43693.0</v>
      </c>
      <c r="H18" s="19" t="s">
        <v>547</v>
      </c>
      <c r="I18" s="26" t="s">
        <v>609</v>
      </c>
      <c r="N18" s="19" t="str">
        <f t="shared" si="1"/>
        <v>front desk allowing late patient in without asking provider that gives patient consequence without reflecting poorly on provider</v>
      </c>
    </row>
    <row r="19">
      <c r="D19" s="5">
        <v>43973.0</v>
      </c>
      <c r="F19" s="19" t="s">
        <v>1336</v>
      </c>
      <c r="G19" s="35">
        <v>43727.0</v>
      </c>
      <c r="H19" s="19" t="s">
        <v>519</v>
      </c>
      <c r="J19" s="26" t="s">
        <v>611</v>
      </c>
      <c r="K19" s="19" t="s">
        <v>612</v>
      </c>
      <c r="N19" s="19" t="str">
        <f t="shared" si="1"/>
        <v>A way to restore venous competence in patients with chronic post thrombotic syndrome/venous insufficiency</v>
      </c>
    </row>
    <row r="20">
      <c r="D20" s="5">
        <v>43973.0</v>
      </c>
      <c r="F20" s="19" t="s">
        <v>1336</v>
      </c>
      <c r="G20" s="35">
        <v>43727.0</v>
      </c>
      <c r="H20" s="19" t="s">
        <v>519</v>
      </c>
      <c r="J20" s="26" t="s">
        <v>615</v>
      </c>
      <c r="K20" s="19" t="s">
        <v>616</v>
      </c>
      <c r="N20" s="19" t="str">
        <f t="shared" si="1"/>
        <v>A way to precent TIPS malfunction/stenosis in patients with portal hypertension</v>
      </c>
    </row>
    <row r="21">
      <c r="D21" s="5">
        <v>43973.0</v>
      </c>
      <c r="F21" s="19" t="s">
        <v>1336</v>
      </c>
      <c r="G21" s="35">
        <v>43727.0</v>
      </c>
      <c r="H21" s="19" t="s">
        <v>519</v>
      </c>
      <c r="J21" s="26" t="s">
        <v>619</v>
      </c>
      <c r="K21" s="19" t="s">
        <v>620</v>
      </c>
      <c r="N21" s="19" t="str">
        <f t="shared" si="1"/>
        <v>A way to decrease GJ tube colonization in patients requiring frequent exchanges</v>
      </c>
    </row>
    <row r="22">
      <c r="D22" s="5">
        <v>43973.0</v>
      </c>
      <c r="F22" s="19" t="s">
        <v>1336</v>
      </c>
      <c r="G22" s="35">
        <v>43727.0</v>
      </c>
      <c r="H22" s="19" t="s">
        <v>519</v>
      </c>
      <c r="I22" s="26" t="s">
        <v>623</v>
      </c>
      <c r="N22" s="19" t="str">
        <f t="shared" si="1"/>
        <v>make transjugular liver biopsies more user friendly for a single operator</v>
      </c>
    </row>
    <row r="23">
      <c r="D23" s="5">
        <v>43973.0</v>
      </c>
      <c r="F23" s="19" t="s">
        <v>1336</v>
      </c>
      <c r="G23" s="35">
        <v>43727.0</v>
      </c>
      <c r="H23" s="19" t="s">
        <v>519</v>
      </c>
      <c r="I23" s="26" t="s">
        <v>625</v>
      </c>
      <c r="N23" s="19" t="str">
        <f t="shared" si="1"/>
        <v>keep wires organized, ___ and separated during procedures</v>
      </c>
    </row>
    <row r="24">
      <c r="D24" s="5">
        <v>43973.0</v>
      </c>
      <c r="F24" s="19" t="s">
        <v>1336</v>
      </c>
      <c r="G24" s="35">
        <v>43727.0</v>
      </c>
      <c r="H24" s="19" t="s">
        <v>519</v>
      </c>
      <c r="J24" s="26" t="s">
        <v>627</v>
      </c>
      <c r="K24" s="19" t="s">
        <v>628</v>
      </c>
      <c r="N24" s="19" t="str">
        <f t="shared" si="1"/>
        <v>A way to reduce transport times in patients with a condition that requires an emergent procedure</v>
      </c>
    </row>
    <row r="25">
      <c r="D25" s="5">
        <v>43973.0</v>
      </c>
      <c r="F25" s="19" t="s">
        <v>1336</v>
      </c>
      <c r="G25" s="35">
        <v>43727.0</v>
      </c>
      <c r="H25" s="19" t="s">
        <v>519</v>
      </c>
      <c r="I25" s="26" t="s">
        <v>631</v>
      </c>
      <c r="N25" s="19" t="str">
        <f t="shared" si="1"/>
        <v>alert VIR of possible procedures (esp urgent) on transferred patients to UNC</v>
      </c>
    </row>
    <row r="26">
      <c r="D26" s="5">
        <v>43973.0</v>
      </c>
      <c r="F26" s="19" t="s">
        <v>1336</v>
      </c>
      <c r="G26" s="35">
        <v>43727.0</v>
      </c>
      <c r="H26" s="19" t="s">
        <v>519</v>
      </c>
      <c r="I26" s="26" t="s">
        <v>633</v>
      </c>
      <c r="N26" s="19" t="str">
        <f t="shared" si="1"/>
        <v>triage patients and techs midday to avoid issues when emergent procedures need to occur</v>
      </c>
    </row>
    <row r="27">
      <c r="D27" s="5">
        <v>43973.0</v>
      </c>
      <c r="F27" s="19" t="s">
        <v>1336</v>
      </c>
      <c r="G27" s="35">
        <v>43727.0</v>
      </c>
      <c r="H27" s="19" t="s">
        <v>519</v>
      </c>
      <c r="I27" s="26" t="s">
        <v>635</v>
      </c>
      <c r="N27" s="19" t="str">
        <f t="shared" si="1"/>
        <v>streamline/organize inventory so that material needs are recognized prior to procedure start</v>
      </c>
    </row>
    <row r="28">
      <c r="D28" s="5">
        <v>43973.0</v>
      </c>
      <c r="F28" s="19" t="s">
        <v>1336</v>
      </c>
      <c r="G28" s="35">
        <v>43727.0</v>
      </c>
      <c r="H28" s="19" t="s">
        <v>519</v>
      </c>
      <c r="I28" s="26" t="s">
        <v>637</v>
      </c>
      <c r="N28" s="19" t="str">
        <f t="shared" si="1"/>
        <v>reduce consults to multiple services that may address the same problem/condition in a patient</v>
      </c>
    </row>
    <row r="29">
      <c r="D29" s="5">
        <v>43973.0</v>
      </c>
      <c r="F29" s="19" t="s">
        <v>1336</v>
      </c>
      <c r="G29" s="35">
        <v>43727.0</v>
      </c>
      <c r="H29" s="19" t="s">
        <v>519</v>
      </c>
      <c r="J29" s="26" t="s">
        <v>639</v>
      </c>
      <c r="K29" s="19" t="s">
        <v>640</v>
      </c>
      <c r="N29" s="19" t="str">
        <f t="shared" si="1"/>
        <v>A way to prevent fibrin sheath formation  in patients on HD with catheter malfunction</v>
      </c>
    </row>
    <row r="30">
      <c r="D30" s="5">
        <v>43973.0</v>
      </c>
      <c r="F30" s="19" t="s">
        <v>1336</v>
      </c>
      <c r="G30" s="35">
        <v>43727.0</v>
      </c>
      <c r="H30" s="19" t="s">
        <v>519</v>
      </c>
      <c r="J30" s="26" t="s">
        <v>643</v>
      </c>
      <c r="K30" s="19" t="s">
        <v>644</v>
      </c>
      <c r="N30" s="19" t="str">
        <f t="shared" si="1"/>
        <v>A way to prevent neph tube encrustation in patients with clogged neph tubes requiring frequent exchange</v>
      </c>
    </row>
    <row r="31">
      <c r="D31" s="5">
        <v>43973.0</v>
      </c>
      <c r="F31" s="19" t="s">
        <v>1336</v>
      </c>
      <c r="G31" s="35">
        <v>43727.0</v>
      </c>
      <c r="H31" s="19" t="s">
        <v>519</v>
      </c>
      <c r="I31" s="26" t="s">
        <v>647</v>
      </c>
      <c r="N31" s="19" t="str">
        <f t="shared" si="1"/>
        <v>prevent tube dislodgement</v>
      </c>
    </row>
    <row r="32">
      <c r="D32" s="5">
        <v>43973.0</v>
      </c>
      <c r="F32" s="19" t="s">
        <v>1337</v>
      </c>
      <c r="G32" s="35">
        <v>43727.0</v>
      </c>
      <c r="H32" s="19" t="s">
        <v>519</v>
      </c>
      <c r="J32" s="26" t="s">
        <v>650</v>
      </c>
      <c r="K32" s="19" t="s">
        <v>651</v>
      </c>
      <c r="N32" s="19" t="str">
        <f t="shared" si="1"/>
        <v>A way to stabilize percutaneous ablation probes in patients with liver &amp; kidney tumors </v>
      </c>
    </row>
    <row r="33">
      <c r="D33" s="5">
        <v>43973.0</v>
      </c>
      <c r="F33" s="19" t="s">
        <v>1337</v>
      </c>
      <c r="G33" s="35">
        <v>43727.0</v>
      </c>
      <c r="H33" s="19" t="s">
        <v>519</v>
      </c>
      <c r="J33" s="26" t="s">
        <v>654</v>
      </c>
      <c r="K33" s="19" t="s">
        <v>655</v>
      </c>
      <c r="N33" s="19" t="str">
        <f t="shared" si="1"/>
        <v>A way to clean out chronic grunge in patients with stents </v>
      </c>
    </row>
    <row r="34">
      <c r="D34" s="5">
        <v>43973.0</v>
      </c>
      <c r="F34" s="19" t="s">
        <v>1336</v>
      </c>
      <c r="G34" s="35">
        <v>43727.0</v>
      </c>
      <c r="H34" s="19" t="s">
        <v>519</v>
      </c>
      <c r="J34" s="26" t="s">
        <v>658</v>
      </c>
      <c r="K34" s="19" t="s">
        <v>659</v>
      </c>
      <c r="N34" s="19" t="str">
        <f t="shared" si="1"/>
        <v>A way to precisely access distal renal arteries in patients with AAA/EVAR</v>
      </c>
    </row>
    <row r="35">
      <c r="D35" s="5">
        <v>43973.0</v>
      </c>
      <c r="F35" s="19" t="s">
        <v>1336</v>
      </c>
      <c r="G35" s="35">
        <v>43727.0</v>
      </c>
      <c r="H35" s="19" t="s">
        <v>519</v>
      </c>
      <c r="J35" s="26" t="s">
        <v>662</v>
      </c>
      <c r="K35" s="19" t="s">
        <v>663</v>
      </c>
      <c r="N35" s="19" t="str">
        <f t="shared" si="1"/>
        <v>A way to repair/embolize endoleaks in patients with EVAR</v>
      </c>
    </row>
    <row r="36">
      <c r="D36" s="5">
        <v>43973.0</v>
      </c>
      <c r="F36" s="19" t="s">
        <v>1336</v>
      </c>
      <c r="G36" s="35">
        <v>43727.0</v>
      </c>
      <c r="H36" s="19" t="s">
        <v>519</v>
      </c>
      <c r="I36" s="26" t="s">
        <v>666</v>
      </c>
      <c r="N36" s="19" t="str">
        <f t="shared" si="1"/>
        <v>coordinate biopsies with Heme/onc so that the proper site is taken</v>
      </c>
    </row>
    <row r="37">
      <c r="D37" s="5">
        <v>43973.0</v>
      </c>
      <c r="F37" s="19" t="s">
        <v>1336</v>
      </c>
      <c r="G37" s="35">
        <v>43727.0</v>
      </c>
      <c r="H37" s="19" t="s">
        <v>519</v>
      </c>
      <c r="J37" s="26" t="s">
        <v>668</v>
      </c>
      <c r="K37" s="19" t="s">
        <v>669</v>
      </c>
      <c r="N37" s="19" t="str">
        <f t="shared" si="1"/>
        <v>A way to prioritize inpatient orders to facilitate clinical care in ?</v>
      </c>
    </row>
    <row r="38">
      <c r="D38" s="5">
        <v>43973.0</v>
      </c>
      <c r="F38" s="19" t="s">
        <v>1336</v>
      </c>
      <c r="G38" s="35">
        <v>43727.0</v>
      </c>
      <c r="H38" s="19" t="s">
        <v>519</v>
      </c>
      <c r="I38" s="26" t="s">
        <v>672</v>
      </c>
      <c r="N38" s="19" t="str">
        <f t="shared" si="1"/>
        <v>make sure labs are appropriate day of ___ in patients so that their care is not delayed</v>
      </c>
    </row>
    <row r="39">
      <c r="D39" s="5">
        <v>43973.0</v>
      </c>
      <c r="F39" s="19" t="s">
        <v>1335</v>
      </c>
      <c r="G39" s="35">
        <v>43838.0</v>
      </c>
      <c r="H39" s="19" t="s">
        <v>547</v>
      </c>
      <c r="J39" s="26" t="s">
        <v>674</v>
      </c>
      <c r="K39" s="19" t="s">
        <v>675</v>
      </c>
      <c r="N39" s="19" t="str">
        <f t="shared" si="1"/>
        <v>A way to A way to identify easiest way to achieve orgasm  in women with decreased libido </v>
      </c>
    </row>
    <row r="40">
      <c r="D40" s="5">
        <v>43973.0</v>
      </c>
      <c r="F40" s="19" t="s">
        <v>1338</v>
      </c>
      <c r="G40" s="35">
        <v>43838.0</v>
      </c>
      <c r="H40" s="19" t="s">
        <v>547</v>
      </c>
      <c r="I40" s="26" t="s">
        <v>679</v>
      </c>
      <c r="N40" s="19" t="str">
        <f t="shared" si="1"/>
        <v>A way to have an automated camera that follows the active instrument in patients undergoing surgery that will reduce frustration for everyone</v>
      </c>
    </row>
    <row r="41">
      <c r="D41" s="5">
        <v>43973.0</v>
      </c>
      <c r="F41" s="19" t="s">
        <v>1339</v>
      </c>
      <c r="G41" s="35">
        <v>43838.0</v>
      </c>
      <c r="H41" s="19" t="s">
        <v>547</v>
      </c>
      <c r="I41" s="26" t="s">
        <v>681</v>
      </c>
      <c r="N41" s="19" t="str">
        <f t="shared" si="1"/>
        <v>A way to map fibroid location intraoperatively to reduce cost and accessibility issues with pre-op testing.</v>
      </c>
    </row>
    <row r="42">
      <c r="D42" s="5">
        <v>43973.0</v>
      </c>
      <c r="F42" s="19" t="s">
        <v>1340</v>
      </c>
      <c r="G42" s="35">
        <v>43838.0</v>
      </c>
      <c r="H42" s="19" t="s">
        <v>547</v>
      </c>
      <c r="J42" s="26" t="s">
        <v>684</v>
      </c>
      <c r="K42" s="19" t="s">
        <v>685</v>
      </c>
      <c r="N42" s="19" t="str">
        <f t="shared" si="1"/>
        <v>A way to predict surgical risk in pre-operative patients in can reduce unnecessary pre-operative lab testing</v>
      </c>
    </row>
    <row r="43">
      <c r="D43" s="5">
        <v>43973.0</v>
      </c>
      <c r="F43" s="19" t="s">
        <v>1340</v>
      </c>
      <c r="G43" s="35">
        <v>43838.0</v>
      </c>
      <c r="H43" s="19" t="s">
        <v>547</v>
      </c>
      <c r="J43" s="26" t="s">
        <v>688</v>
      </c>
      <c r="K43" s="19" t="s">
        <v>689</v>
      </c>
      <c r="N43" s="19" t="str">
        <f t="shared" si="1"/>
        <v>A way to gauge patient-centered outcomes for patients with endometriosis in can predict successful tx algorithms</v>
      </c>
    </row>
    <row r="44">
      <c r="D44" s="5">
        <v>43973.0</v>
      </c>
      <c r="F44" s="19" t="s">
        <v>1340</v>
      </c>
      <c r="G44" s="35">
        <v>43838.0</v>
      </c>
      <c r="H44" s="19" t="s">
        <v>547</v>
      </c>
      <c r="J44" s="26" t="s">
        <v>692</v>
      </c>
      <c r="K44" s="19" t="s">
        <v>693</v>
      </c>
      <c r="N44" s="19" t="str">
        <f t="shared" si="1"/>
        <v>A way to confirm bowel adhesions requiring colorectal surgery in patients with endo or other prior surgery</v>
      </c>
    </row>
    <row r="45">
      <c r="D45" s="5">
        <v>43973.0</v>
      </c>
      <c r="F45" s="19" t="s">
        <v>1340</v>
      </c>
      <c r="G45" s="35">
        <v>43838.0</v>
      </c>
      <c r="H45" s="19" t="s">
        <v>547</v>
      </c>
      <c r="J45" s="26" t="s">
        <v>696</v>
      </c>
      <c r="K45" s="19" t="s">
        <v>697</v>
      </c>
      <c r="N45" s="19" t="str">
        <f t="shared" si="1"/>
        <v>A way to organize cords from surgical instruments in ____ patients</v>
      </c>
    </row>
    <row r="46">
      <c r="D46" s="5">
        <v>43973.0</v>
      </c>
      <c r="F46" s="19" t="s">
        <v>1340</v>
      </c>
      <c r="G46" s="35">
        <v>43838.0</v>
      </c>
      <c r="H46" s="19" t="s">
        <v>547</v>
      </c>
      <c r="J46" s="26" t="s">
        <v>700</v>
      </c>
      <c r="K46" s="19" t="s">
        <v>701</v>
      </c>
      <c r="N46" s="19" t="str">
        <f t="shared" si="1"/>
        <v>A way to identify bowel injury intra-op in surgical patients </v>
      </c>
    </row>
    <row r="47">
      <c r="D47" s="5">
        <v>43973.0</v>
      </c>
      <c r="F47" s="19" t="s">
        <v>1340</v>
      </c>
      <c r="G47" s="35">
        <v>43838.0</v>
      </c>
      <c r="H47" s="19" t="s">
        <v>547</v>
      </c>
      <c r="I47" s="26" t="s">
        <v>704</v>
      </c>
      <c r="N47" s="19" t="str">
        <f t="shared" si="1"/>
        <v>clean camera tip during surgery without removing the instrument multiple times during cases</v>
      </c>
    </row>
    <row r="48">
      <c r="D48" s="5">
        <v>43973.0</v>
      </c>
      <c r="F48" s="19" t="s">
        <v>1340</v>
      </c>
      <c r="G48" s="35">
        <v>43838.0</v>
      </c>
      <c r="H48" s="19" t="s">
        <v>547</v>
      </c>
      <c r="J48" s="26" t="s">
        <v>706</v>
      </c>
      <c r="K48" s="19" t="s">
        <v>707</v>
      </c>
      <c r="N48" s="19" t="str">
        <f t="shared" si="1"/>
        <v>A way to evaluate ____ of pain flares in patients with chronic pelvic pain without repeating pelvic ultrasounds</v>
      </c>
    </row>
    <row r="49">
      <c r="D49" s="5">
        <v>43973.0</v>
      </c>
      <c r="F49" s="19" t="s">
        <v>1340</v>
      </c>
      <c r="G49" s="35">
        <v>43838.0</v>
      </c>
      <c r="H49" s="19" t="s">
        <v>547</v>
      </c>
      <c r="J49" s="26" t="s">
        <v>710</v>
      </c>
      <c r="K49" s="19" t="s">
        <v>711</v>
      </c>
      <c r="N49" s="19" t="str">
        <f t="shared" si="1"/>
        <v>A way to identify the primary cause of vaginal dryness (decreased estrogen, decreased arousal, etc)  in women with dryness during intercourse</v>
      </c>
    </row>
    <row r="50">
      <c r="D50" s="5">
        <v>43973.0</v>
      </c>
      <c r="F50" s="19" t="s">
        <v>1340</v>
      </c>
      <c r="G50" s="35">
        <v>43838.0</v>
      </c>
      <c r="H50" s="19" t="s">
        <v>547</v>
      </c>
      <c r="I50" s="26" t="s">
        <v>714</v>
      </c>
      <c r="N50" s="19" t="str">
        <f t="shared" si="1"/>
        <v>assess cause of recurrent vaginal discharge without a clinic visit</v>
      </c>
    </row>
    <row r="51">
      <c r="D51" s="5">
        <v>43973.0</v>
      </c>
      <c r="F51" s="19" t="s">
        <v>1340</v>
      </c>
      <c r="G51" s="35">
        <v>43838.0</v>
      </c>
      <c r="H51" s="19" t="s">
        <v>547</v>
      </c>
      <c r="I51" s="26" t="s">
        <v>716</v>
      </c>
      <c r="N51" s="19" t="str">
        <f t="shared" si="1"/>
        <v>diagnose PFTM w/o exam or painful/invasive testing</v>
      </c>
    </row>
    <row r="52">
      <c r="D52" s="5">
        <v>43973.0</v>
      </c>
      <c r="F52" s="19" t="s">
        <v>1340</v>
      </c>
      <c r="G52" s="35">
        <v>43838.0</v>
      </c>
      <c r="H52" s="19" t="s">
        <v>547</v>
      </c>
      <c r="I52" s="26" t="s">
        <v>718</v>
      </c>
      <c r="N52" s="19" t="str">
        <f t="shared" si="1"/>
        <v>diagnose ____ injury intraoperatively to reduc pot op/delayed diagnosis</v>
      </c>
    </row>
    <row r="53">
      <c r="D53" s="5">
        <v>43973.0</v>
      </c>
      <c r="F53" s="19" t="s">
        <v>1340</v>
      </c>
      <c r="G53" s="35">
        <v>43838.0</v>
      </c>
      <c r="H53" s="19" t="s">
        <v>547</v>
      </c>
      <c r="I53" s="26" t="s">
        <v>720</v>
      </c>
      <c r="N53" s="19" t="str">
        <f t="shared" si="1"/>
        <v>dx bowel injury intra op to reduce delayed diagnosis</v>
      </c>
    </row>
    <row r="54">
      <c r="D54" s="5">
        <v>43973.0</v>
      </c>
      <c r="F54" s="19" t="s">
        <v>1340</v>
      </c>
      <c r="G54" s="35">
        <v>43838.0</v>
      </c>
      <c r="H54" s="19" t="s">
        <v>547</v>
      </c>
      <c r="I54" s="26" t="s">
        <v>722</v>
      </c>
      <c r="N54" s="19" t="str">
        <f t="shared" si="1"/>
        <v>increase visualization intra operatively to reduce wasted time cleaning camera</v>
      </c>
    </row>
    <row r="55">
      <c r="D55" s="5">
        <v>43973.0</v>
      </c>
      <c r="F55" s="19" t="s">
        <v>1340</v>
      </c>
      <c r="G55" s="35">
        <v>43838.0</v>
      </c>
      <c r="H55" s="19" t="s">
        <v>547</v>
      </c>
      <c r="I55" s="26" t="s">
        <v>724</v>
      </c>
      <c r="N55" s="19" t="str">
        <f t="shared" si="1"/>
        <v>obtain hemostasis without using electrosurgery to reduce risk of thermal injury</v>
      </c>
    </row>
    <row r="56">
      <c r="D56" s="5">
        <v>43973.0</v>
      </c>
      <c r="F56" s="19" t="s">
        <v>1340</v>
      </c>
      <c r="G56" s="35">
        <v>43838.0</v>
      </c>
      <c r="H56" s="19" t="s">
        <v>547</v>
      </c>
      <c r="J56" s="26" t="s">
        <v>726</v>
      </c>
      <c r="K56" s="19" t="s">
        <v>727</v>
      </c>
      <c r="N56" s="19" t="str">
        <f t="shared" si="1"/>
        <v>A way to decrease no shows in patients __________________</v>
      </c>
    </row>
    <row r="57">
      <c r="D57" s="5">
        <v>43973.0</v>
      </c>
      <c r="F57" s="19" t="s">
        <v>1340</v>
      </c>
      <c r="G57" s="35">
        <v>43838.0</v>
      </c>
      <c r="H57" s="19" t="s">
        <v>547</v>
      </c>
      <c r="J57" s="26" t="s">
        <v>730</v>
      </c>
      <c r="K57" s="19" t="s">
        <v>731</v>
      </c>
      <c r="N57" s="19" t="str">
        <f t="shared" si="1"/>
        <v>A way to identify nerve origin of pain in complex pelvic pain patients</v>
      </c>
    </row>
    <row r="58">
      <c r="D58" s="5">
        <v>43973.0</v>
      </c>
      <c r="F58" s="19" t="s">
        <v>1340</v>
      </c>
      <c r="G58" s="35">
        <v>43838.0</v>
      </c>
      <c r="H58" s="19" t="s">
        <v>547</v>
      </c>
      <c r="J58" s="26" t="s">
        <v>734</v>
      </c>
      <c r="K58" s="19" t="s">
        <v>735</v>
      </c>
      <c r="N58" s="19" t="str">
        <f t="shared" si="1"/>
        <v>A way to eliminate instrument exchange in patients undergoing surgery</v>
      </c>
    </row>
    <row r="59">
      <c r="D59" s="5">
        <v>43973.0</v>
      </c>
      <c r="F59" s="19" t="s">
        <v>1340</v>
      </c>
      <c r="G59" s="35">
        <v>43838.0</v>
      </c>
      <c r="H59" s="19" t="s">
        <v>547</v>
      </c>
      <c r="J59" s="26" t="s">
        <v>738</v>
      </c>
      <c r="K59" s="19" t="s">
        <v>739</v>
      </c>
      <c r="N59" s="19" t="str">
        <f t="shared" si="1"/>
        <v>A way to intro-op identify planes between bowel and other tissue in surgical patients</v>
      </c>
    </row>
    <row r="60">
      <c r="D60" s="5">
        <v>43973.0</v>
      </c>
      <c r="F60" s="19" t="s">
        <v>1340</v>
      </c>
      <c r="G60" s="35">
        <v>43838.0</v>
      </c>
      <c r="H60" s="19" t="s">
        <v>547</v>
      </c>
      <c r="J60" s="26" t="s">
        <v>742</v>
      </c>
      <c r="K60" s="19" t="s">
        <v>743</v>
      </c>
      <c r="N60" s="19" t="str">
        <f t="shared" si="1"/>
        <v>A way to assess cause of vaginal discharge in patients with recurrent yeast/bv (bacterial vaginosis?)</v>
      </c>
    </row>
    <row r="61">
      <c r="D61" s="5">
        <v>43973.0</v>
      </c>
      <c r="F61" s="19" t="s">
        <v>1340</v>
      </c>
      <c r="G61" s="35">
        <v>43838.0</v>
      </c>
      <c r="H61" s="19" t="s">
        <v>547</v>
      </c>
      <c r="J61" s="26" t="s">
        <v>746</v>
      </c>
      <c r="K61" s="19" t="s">
        <v>747</v>
      </c>
      <c r="N61" s="19" t="str">
        <f t="shared" si="1"/>
        <v>A way to improve surgical device ergonomics in addresses the needs or women surgeons</v>
      </c>
    </row>
    <row r="62">
      <c r="D62" s="5">
        <v>43973.0</v>
      </c>
      <c r="F62" s="19" t="s">
        <v>1340</v>
      </c>
      <c r="G62" s="35">
        <v>43838.0</v>
      </c>
      <c r="H62" s="19" t="s">
        <v>547</v>
      </c>
      <c r="I62" s="26" t="s">
        <v>750</v>
      </c>
      <c r="N62" s="19" t="str">
        <f t="shared" si="1"/>
        <v>__________ crisis __________</v>
      </c>
    </row>
    <row r="63">
      <c r="D63" s="5">
        <v>43973.0</v>
      </c>
      <c r="F63" s="19" t="s">
        <v>1340</v>
      </c>
      <c r="G63" s="35">
        <v>43838.0</v>
      </c>
      <c r="H63" s="19" t="s">
        <v>547</v>
      </c>
      <c r="I63" s="26" t="s">
        <v>752</v>
      </c>
      <c r="N63" s="19" t="str">
        <f t="shared" si="1"/>
        <v>dx thermal injury to viscera intraoperatively to reduce delayed diagnosis</v>
      </c>
    </row>
    <row r="64">
      <c r="D64" s="5">
        <v>43973.0</v>
      </c>
      <c r="F64" s="19" t="s">
        <v>1340</v>
      </c>
      <c r="G64" s="35">
        <v>43838.0</v>
      </c>
      <c r="H64" s="19" t="s">
        <v>547</v>
      </c>
      <c r="I64" s="26" t="s">
        <v>754</v>
      </c>
      <c r="N64" s="19" t="str">
        <f t="shared" si="1"/>
        <v>prevent ____ in hypothyroidism is to check TSH _____</v>
      </c>
    </row>
    <row r="65">
      <c r="D65" s="5">
        <v>43973.0</v>
      </c>
      <c r="F65" s="19" t="s">
        <v>1340</v>
      </c>
      <c r="G65" s="35">
        <v>43838.0</v>
      </c>
      <c r="H65" s="19" t="s">
        <v>547</v>
      </c>
      <c r="J65" s="26" t="s">
        <v>756</v>
      </c>
      <c r="K65" s="19" t="s">
        <v>757</v>
      </c>
      <c r="N65" s="19" t="str">
        <f t="shared" si="1"/>
        <v>A way to increase access of medicaid patients to pain counseling resources in allows them access to care in a timely fashion</v>
      </c>
    </row>
    <row r="66">
      <c r="D66" s="5">
        <v>43973.0</v>
      </c>
      <c r="F66" s="19" t="s">
        <v>1341</v>
      </c>
      <c r="G66" s="35">
        <v>43858.0</v>
      </c>
      <c r="H66" s="19" t="s">
        <v>519</v>
      </c>
      <c r="I66" s="26" t="s">
        <v>761</v>
      </c>
      <c r="N66" s="19" t="str">
        <f t="shared" si="1"/>
        <v>A way to test dialysis catheter flow rates in the VIR procedure room to ensure proper catheter function on dialysis after catheter exchange or placement</v>
      </c>
    </row>
    <row r="67">
      <c r="D67" s="5">
        <v>43973.0</v>
      </c>
      <c r="F67" s="19" t="s">
        <v>1342</v>
      </c>
      <c r="G67" s="35">
        <v>43858.0</v>
      </c>
      <c r="H67" s="19" t="s">
        <v>519</v>
      </c>
      <c r="I67" s="26" t="s">
        <v>764</v>
      </c>
      <c r="N67" s="19" t="str">
        <f t="shared" si="1"/>
        <v>A way to place G-Tubes in a single puncture that accomplishes gastropexy &amp; access for the tube</v>
      </c>
    </row>
    <row r="68">
      <c r="D68" s="5">
        <v>43973.0</v>
      </c>
      <c r="F68" s="19" t="s">
        <v>1343</v>
      </c>
      <c r="G68" s="35">
        <v>43858.0</v>
      </c>
      <c r="H68" s="19" t="s">
        <v>519</v>
      </c>
      <c r="I68" s="26" t="s">
        <v>767</v>
      </c>
      <c r="N68" s="19" t="str">
        <f t="shared" si="1"/>
        <v>A way to unclog G or J tube at bedside</v>
      </c>
    </row>
    <row r="69">
      <c r="D69" s="5">
        <v>43973.0</v>
      </c>
      <c r="F69" s="19" t="s">
        <v>1340</v>
      </c>
      <c r="G69" s="35">
        <v>43858.0</v>
      </c>
      <c r="H69" s="19" t="s">
        <v>519</v>
      </c>
      <c r="I69" s="26" t="s">
        <v>769</v>
      </c>
      <c r="N69" s="19" t="str">
        <f t="shared" si="1"/>
        <v>More reliable breath hodls for lung biopsies
</v>
      </c>
    </row>
    <row r="70">
      <c r="D70" s="5">
        <v>43973.0</v>
      </c>
      <c r="F70" s="19" t="s">
        <v>1340</v>
      </c>
      <c r="G70" s="35">
        <v>43858.0</v>
      </c>
      <c r="H70" s="19" t="s">
        <v>519</v>
      </c>
      <c r="I70" s="26" t="s">
        <v>771</v>
      </c>
      <c r="N70" s="19" t="str">
        <f t="shared" si="1"/>
        <v>A way to make nephrostomy tube w/ ureteral stent placement more user friendly in all patients that makes it easier for a single operator</v>
      </c>
    </row>
    <row r="71">
      <c r="D71" s="5">
        <v>43973.0</v>
      </c>
      <c r="F71" s="19" t="s">
        <v>1340</v>
      </c>
      <c r="G71" s="35">
        <v>43858.0</v>
      </c>
      <c r="H71" s="19" t="s">
        <v>519</v>
      </c>
      <c r="I71" s="26" t="s">
        <v>773</v>
      </c>
      <c r="N71" s="19" t="str">
        <f t="shared" si="1"/>
        <v>A way to address clogged drainage catheters and decreased diameter due to stopcocks</v>
      </c>
    </row>
    <row r="72">
      <c r="D72" s="5">
        <v>43973.0</v>
      </c>
      <c r="F72" s="19" t="s">
        <v>1340</v>
      </c>
      <c r="G72" s="35">
        <v>43858.0</v>
      </c>
      <c r="H72" s="19" t="s">
        <v>519</v>
      </c>
      <c r="I72" s="26" t="s">
        <v>775</v>
      </c>
      <c r="N72" s="19" t="str">
        <f t="shared" si="1"/>
        <v>A way to address difficulty attaching hub to port with retrograde tunneling</v>
      </c>
    </row>
    <row r="73">
      <c r="D73" s="5">
        <v>43973.0</v>
      </c>
      <c r="F73" s="19" t="s">
        <v>1340</v>
      </c>
      <c r="G73" s="35">
        <v>43858.0</v>
      </c>
      <c r="H73" s="19" t="s">
        <v>519</v>
      </c>
      <c r="I73" s="26" t="s">
        <v>777</v>
      </c>
      <c r="N73" s="19" t="str">
        <f t="shared" si="1"/>
        <v>A way to perform Y-90 radioembolization mapping &amp; Treatment in a single session</v>
      </c>
    </row>
    <row r="74">
      <c r="D74" s="5">
        <v>43973.0</v>
      </c>
      <c r="F74" s="19" t="s">
        <v>1340</v>
      </c>
      <c r="G74" s="35">
        <v>43858.0</v>
      </c>
      <c r="H74" s="19" t="s">
        <v>519</v>
      </c>
      <c r="I74" s="26" t="s">
        <v>779</v>
      </c>
      <c r="N74" s="19" t="str">
        <f t="shared" si="1"/>
        <v>Catheter System for better selecting small adrenal vein
</v>
      </c>
    </row>
    <row r="75">
      <c r="D75" s="5">
        <v>43973.0</v>
      </c>
      <c r="F75" s="19" t="s">
        <v>1340</v>
      </c>
      <c r="G75" s="35">
        <v>43858.0</v>
      </c>
      <c r="H75" s="19" t="s">
        <v>519</v>
      </c>
      <c r="I75" s="26" t="s">
        <v>781</v>
      </c>
      <c r="N75" s="19" t="str">
        <f t="shared" si="1"/>
        <v>Electronic Dashboard</v>
      </c>
    </row>
    <row r="76">
      <c r="D76" s="5">
        <v>43973.0</v>
      </c>
      <c r="F76" s="19" t="s">
        <v>1340</v>
      </c>
      <c r="G76" s="35">
        <v>43858.0</v>
      </c>
      <c r="H76" s="19" t="s">
        <v>519</v>
      </c>
      <c r="I76" s="26" t="s">
        <v>783</v>
      </c>
      <c r="N76" s="19" t="str">
        <f t="shared" si="1"/>
        <v>Better, more secure data collection system for reasearch &amp; PQI</v>
      </c>
    </row>
    <row r="77">
      <c r="D77" s="5">
        <v>43973.0</v>
      </c>
      <c r="F77" s="19" t="s">
        <v>1340</v>
      </c>
      <c r="G77" s="35">
        <v>43858.0</v>
      </c>
      <c r="H77" s="19" t="s">
        <v>519</v>
      </c>
      <c r="I77" s="26" t="s">
        <v>785</v>
      </c>
      <c r="N77" s="19" t="str">
        <f t="shared" si="1"/>
        <v>A way to follow up with new port places for less avoidable complications</v>
      </c>
    </row>
    <row r="78">
      <c r="D78" s="5">
        <v>43973.0</v>
      </c>
      <c r="F78" s="19" t="s">
        <v>1340</v>
      </c>
      <c r="G78" s="35">
        <v>43858.0</v>
      </c>
      <c r="H78" s="19" t="s">
        <v>519</v>
      </c>
      <c r="I78" s="26" t="s">
        <v>787</v>
      </c>
      <c r="N78" s="19" t="str">
        <f t="shared" si="1"/>
        <v>A way to identify which tiny arterial branch extravasation is arising from without multiple arteriograms/obliquites </v>
      </c>
    </row>
    <row r="79">
      <c r="D79" s="5">
        <v>43973.0</v>
      </c>
      <c r="F79" s="19" t="s">
        <v>1340</v>
      </c>
      <c r="G79" s="35">
        <v>43858.0</v>
      </c>
      <c r="H79" s="19" t="s">
        <v>519</v>
      </c>
      <c r="I79" s="26" t="s">
        <v>789</v>
      </c>
      <c r="N79" s="19" t="str">
        <f t="shared" si="1"/>
        <v>A way to conserve a line in ED-prompting an admission
</v>
      </c>
    </row>
    <row r="80">
      <c r="D80" s="5">
        <v>43973.0</v>
      </c>
      <c r="F80" s="19" t="s">
        <v>1340</v>
      </c>
      <c r="G80" s="35">
        <v>43858.0</v>
      </c>
      <c r="H80" s="19" t="s">
        <v>519</v>
      </c>
      <c r="I80" s="26" t="s">
        <v>791</v>
      </c>
      <c r="N80" s="19" t="str">
        <f t="shared" si="1"/>
        <v>Better visability biopsy device needles for better visibility</v>
      </c>
    </row>
    <row r="81">
      <c r="D81" s="5">
        <v>43973.0</v>
      </c>
      <c r="F81" s="19" t="s">
        <v>1340</v>
      </c>
      <c r="G81" s="35">
        <v>43858.0</v>
      </c>
      <c r="H81" s="19" t="s">
        <v>519</v>
      </c>
      <c r="I81" s="26" t="s">
        <v>793</v>
      </c>
      <c r="N81" s="19" t="str">
        <f t="shared" si="1"/>
        <v>A way to have all peel away sheaths have a valve in central venous access pts that decreases blood loss &amp; increases ease</v>
      </c>
    </row>
    <row r="82">
      <c r="D82" s="5">
        <v>43973.0</v>
      </c>
      <c r="F82" s="19" t="s">
        <v>1340</v>
      </c>
      <c r="G82" s="35">
        <v>43858.0</v>
      </c>
      <c r="H82" s="19" t="s">
        <v>519</v>
      </c>
      <c r="I82" s="26" t="s">
        <v>795</v>
      </c>
      <c r="N82" s="19" t="str">
        <f t="shared" si="1"/>
        <v>A way to inexpensively help patients have more consistent breath holds during CT guided lung biopsies</v>
      </c>
    </row>
    <row r="83">
      <c r="D83" s="5">
        <v>43973.0</v>
      </c>
      <c r="F83" s="19" t="s">
        <v>1340</v>
      </c>
      <c r="G83" s="35">
        <v>43858.0</v>
      </c>
      <c r="H83" s="19" t="s">
        <v>519</v>
      </c>
      <c r="I83" s="26" t="s">
        <v>797</v>
      </c>
      <c r="N83" s="19" t="str">
        <f t="shared" si="1"/>
        <v>Attaching hub to port when retrograde tunneling
</v>
      </c>
    </row>
    <row r="84">
      <c r="D84" s="5">
        <v>43973.0</v>
      </c>
      <c r="F84" s="19" t="s">
        <v>1340</v>
      </c>
      <c r="G84" s="35">
        <v>43858.0</v>
      </c>
      <c r="H84" s="19" t="s">
        <v>519</v>
      </c>
      <c r="I84" s="26" t="s">
        <v>799</v>
      </c>
      <c r="N84" s="19" t="str">
        <f t="shared" si="1"/>
        <v>Clogged Absess drains with decreased diameter due to stopcocks</v>
      </c>
    </row>
    <row r="85">
      <c r="D85" s="5">
        <v>43973.0</v>
      </c>
      <c r="F85" s="19" t="s">
        <v>1340</v>
      </c>
      <c r="G85" s="35">
        <v>43858.0</v>
      </c>
      <c r="H85" s="19" t="s">
        <v>519</v>
      </c>
      <c r="I85" s="26" t="s">
        <v>801</v>
      </c>
      <c r="N85" s="19" t="str">
        <f t="shared" si="1"/>
        <v>Secure &amp; Easily accessable data/collection method</v>
      </c>
    </row>
    <row r="86">
      <c r="D86" s="5">
        <v>43973.0</v>
      </c>
      <c r="F86" s="19" t="s">
        <v>1340</v>
      </c>
      <c r="G86" s="35">
        <v>43858.0</v>
      </c>
      <c r="H86" s="19" t="s">
        <v>519</v>
      </c>
      <c r="I86" s="26" t="s">
        <v>803</v>
      </c>
      <c r="N86" s="19" t="str">
        <f t="shared" si="1"/>
        <v>Better comm. method for IR physicians</v>
      </c>
    </row>
    <row r="87">
      <c r="D87" s="5">
        <v>43973.0</v>
      </c>
      <c r="F87" s="19" t="s">
        <v>1340</v>
      </c>
      <c r="G87" s="35">
        <v>43858.0</v>
      </c>
      <c r="H87" s="19" t="s">
        <v>519</v>
      </c>
      <c r="I87" s="26" t="s">
        <v>805</v>
      </c>
      <c r="N87" s="19" t="str">
        <f t="shared" si="1"/>
        <v>A way to target reliable lesions visible on contrast enhanced MRI only for biopsy for fiducial placement</v>
      </c>
    </row>
    <row r="88">
      <c r="D88" s="5">
        <v>43973.0</v>
      </c>
      <c r="F88" s="19" t="s">
        <v>1340</v>
      </c>
      <c r="G88" s="35">
        <v>43858.0</v>
      </c>
      <c r="H88" s="19" t="s">
        <v>519</v>
      </c>
      <c r="I88" s="26" t="s">
        <v>807</v>
      </c>
      <c r="N88" s="19" t="str">
        <f t="shared" si="1"/>
        <v>A way to automatically measure lengths of central lines</v>
      </c>
    </row>
    <row r="89">
      <c r="D89" s="5">
        <v>43973.0</v>
      </c>
      <c r="F89" s="19" t="s">
        <v>1340</v>
      </c>
      <c r="G89" s="35">
        <v>43858.0</v>
      </c>
      <c r="H89" s="19" t="s">
        <v>519</v>
      </c>
      <c r="I89" s="26" t="s">
        <v>809</v>
      </c>
      <c r="N89" s="19" t="str">
        <f t="shared" si="1"/>
        <v>A way to perform &amp;-90 Radioembolization in HCC patients in a single session</v>
      </c>
    </row>
    <row r="90">
      <c r="D90" s="5">
        <v>43973.0</v>
      </c>
      <c r="F90" s="19" t="s">
        <v>1340</v>
      </c>
      <c r="G90" s="35">
        <v>43858.0</v>
      </c>
      <c r="H90" s="19" t="s">
        <v>519</v>
      </c>
      <c r="I90" s="26" t="s">
        <v>811</v>
      </c>
      <c r="N90" s="19" t="str">
        <f t="shared" si="1"/>
        <v>Lines not being replaced in ED</v>
      </c>
    </row>
    <row r="91">
      <c r="D91" s="5">
        <v>43973.0</v>
      </c>
      <c r="F91" s="19" t="s">
        <v>1340</v>
      </c>
      <c r="G91" s="35">
        <v>43858.0</v>
      </c>
      <c r="H91" s="19" t="s">
        <v>519</v>
      </c>
      <c r="I91" s="26" t="s">
        <v>813</v>
      </c>
      <c r="N91" s="19" t="str">
        <f t="shared" si="1"/>
        <v>less avoidable port complications after insertion</v>
      </c>
    </row>
    <row r="92">
      <c r="D92" s="5">
        <v>43973.0</v>
      </c>
      <c r="F92" s="19" t="s">
        <v>1340</v>
      </c>
      <c r="G92" s="35">
        <v>43858.0</v>
      </c>
      <c r="H92" s="19" t="s">
        <v>519</v>
      </c>
      <c r="I92" s="26" t="s">
        <v>815</v>
      </c>
      <c r="N92" s="19" t="str">
        <f t="shared" si="1"/>
        <v>Vital Signs crossing over to provider monitors</v>
      </c>
    </row>
    <row r="93">
      <c r="D93" s="5">
        <v>43973.0</v>
      </c>
      <c r="F93" s="19" t="s">
        <v>1340</v>
      </c>
      <c r="G93" s="35">
        <v>43858.0</v>
      </c>
      <c r="H93" s="19" t="s">
        <v>519</v>
      </c>
      <c r="I93" s="26" t="s">
        <v>817</v>
      </c>
      <c r="N93" s="19" t="str">
        <f t="shared" si="1"/>
        <v>Constantly having to find the foot pedal during cases
</v>
      </c>
    </row>
    <row r="94">
      <c r="D94" s="5">
        <v>43973.0</v>
      </c>
      <c r="F94" s="19" t="s">
        <v>1340</v>
      </c>
      <c r="G94" s="35">
        <v>43858.0</v>
      </c>
      <c r="H94" s="19" t="s">
        <v>519</v>
      </c>
      <c r="I94" s="26" t="s">
        <v>819</v>
      </c>
      <c r="N94" s="19" t="str">
        <f t="shared" si="1"/>
        <v>Securing drain lines in larger patients</v>
      </c>
    </row>
    <row r="95">
      <c r="D95" s="5">
        <v>43973.0</v>
      </c>
      <c r="F95" s="19" t="s">
        <v>1340</v>
      </c>
      <c r="G95" s="35">
        <v>43873.0</v>
      </c>
      <c r="H95" s="19" t="s">
        <v>35</v>
      </c>
      <c r="J95" s="26" t="s">
        <v>821</v>
      </c>
      <c r="K95" s="19" t="s">
        <v>822</v>
      </c>
      <c r="N95" s="19" t="str">
        <f t="shared" si="1"/>
        <v>A way to A way to correctly diagnose initiating cause of Shortness of Breath in Pts admitted to ED with complex respiratory cardiovascular/respiratory histories that reduces unnecessary treatments/decreases average length of stay
 in admitted to ED with complex respiratory cardiovascular/respiratory histories</v>
      </c>
    </row>
    <row r="96">
      <c r="D96" s="5">
        <v>43973.0</v>
      </c>
      <c r="F96" s="19" t="s">
        <v>1340</v>
      </c>
      <c r="G96" s="35">
        <v>43893.0</v>
      </c>
      <c r="H96" s="19" t="s">
        <v>35</v>
      </c>
      <c r="I96" s="26" t="s">
        <v>830</v>
      </c>
      <c r="N96" s="19" t="str">
        <f t="shared" si="1"/>
        <v>A way to wean oxygen/HF therapy based on RR/Sats in patients to shorten LOS</v>
      </c>
    </row>
    <row r="97">
      <c r="D97" s="5">
        <v>43973.0</v>
      </c>
      <c r="F97" s="19" t="s">
        <v>1340</v>
      </c>
      <c r="G97" s="35">
        <v>43893.0</v>
      </c>
      <c r="H97" s="19" t="s">
        <v>35</v>
      </c>
      <c r="I97" s="26" t="s">
        <v>832</v>
      </c>
      <c r="N97" s="19" t="str">
        <f t="shared" si="1"/>
        <v>A way to objectively monitor progression of cellulitis/rash over time across multiple providers</v>
      </c>
    </row>
    <row r="98">
      <c r="D98" s="5">
        <v>43973.0</v>
      </c>
      <c r="F98" s="19" t="s">
        <v>1340</v>
      </c>
      <c r="G98" s="35">
        <v>43893.0</v>
      </c>
      <c r="H98" s="19" t="s">
        <v>35</v>
      </c>
      <c r="I98" s="26" t="s">
        <v>834</v>
      </c>
      <c r="N98" s="19" t="str">
        <f t="shared" si="1"/>
        <v>A way to address frequent COPD overdiagnosis(lack of confirmatory spirometry) in patients admitted for COPD to reduce false diagnosis</v>
      </c>
    </row>
    <row r="99">
      <c r="D99" s="5">
        <v>43973.0</v>
      </c>
      <c r="F99" s="19" t="s">
        <v>1340</v>
      </c>
      <c r="G99" s="35">
        <v>43893.0</v>
      </c>
      <c r="H99" s="19" t="s">
        <v>35</v>
      </c>
      <c r="I99" s="26" t="s">
        <v>836</v>
      </c>
      <c r="N99" s="19" t="str">
        <f t="shared" si="1"/>
        <v>A way to correctly diagnose SOB in pts w/PNA vs CHF vs COPD 
</v>
      </c>
    </row>
    <row r="100">
      <c r="D100" s="5">
        <v>43973.0</v>
      </c>
      <c r="F100" s="19" t="s">
        <v>1340</v>
      </c>
      <c r="G100" s="35">
        <v>43893.0</v>
      </c>
      <c r="H100" s="19" t="s">
        <v>35</v>
      </c>
      <c r="I100" s="26" t="s">
        <v>838</v>
      </c>
      <c r="N100" s="19" t="str">
        <f t="shared" si="1"/>
        <v>A way to perform large volume paracentesis by a single individual</v>
      </c>
    </row>
    <row r="101">
      <c r="D101" s="5">
        <v>43973.0</v>
      </c>
      <c r="F101" s="19" t="s">
        <v>1340</v>
      </c>
      <c r="G101" s="35">
        <v>43893.0</v>
      </c>
      <c r="H101" s="19" t="s">
        <v>35</v>
      </c>
      <c r="I101" s="26" t="s">
        <v>840</v>
      </c>
      <c r="N101" s="19" t="str">
        <f t="shared" si="1"/>
        <v>A way to improve availability of supplies for patients undergoing procedures on Medicine Procedure Service to ensure efficient access</v>
      </c>
    </row>
    <row r="102">
      <c r="D102" s="5">
        <v>43973.0</v>
      </c>
      <c r="F102" s="19" t="s">
        <v>1340</v>
      </c>
      <c r="G102" s="35">
        <v>43893.0</v>
      </c>
      <c r="H102" s="19" t="s">
        <v>35</v>
      </c>
      <c r="I102" s="26" t="s">
        <v>842</v>
      </c>
      <c r="N102" s="19" t="str">
        <f t="shared" si="1"/>
        <v>A way to rapidly evaluate blood flow determination for evaluation of wounds, CV risk assessment</v>
      </c>
    </row>
    <row r="103">
      <c r="D103" s="5">
        <v>43973.0</v>
      </c>
      <c r="F103" s="19" t="s">
        <v>1340</v>
      </c>
      <c r="G103" s="35">
        <v>43893.0</v>
      </c>
      <c r="H103" s="19" t="s">
        <v>35</v>
      </c>
      <c r="I103" s="26" t="s">
        <v>844</v>
      </c>
      <c r="N103" s="19" t="str">
        <f t="shared" si="1"/>
        <v>A way to determine mortality estimates for multiple diseases to facilitate EOL discussions</v>
      </c>
    </row>
    <row r="104">
      <c r="D104" s="5">
        <v>43973.0</v>
      </c>
      <c r="F104" s="19" t="s">
        <v>1340</v>
      </c>
      <c r="G104" s="35">
        <v>43893.0</v>
      </c>
      <c r="H104" s="19" t="s">
        <v>35</v>
      </c>
      <c r="I104" s="26" t="s">
        <v>846</v>
      </c>
      <c r="N104" s="19" t="str">
        <f t="shared" si="1"/>
        <v>A way to more reliably measure patient oxygenation compared with pulse oximetry</v>
      </c>
    </row>
    <row r="105">
      <c r="D105" s="5">
        <v>43973.0</v>
      </c>
      <c r="F105" s="19" t="s">
        <v>1340</v>
      </c>
      <c r="G105" s="35">
        <v>43893.0</v>
      </c>
      <c r="H105" s="19" t="s">
        <v>35</v>
      </c>
      <c r="I105" s="26" t="s">
        <v>848</v>
      </c>
      <c r="N105" s="19" t="str">
        <f t="shared" si="1"/>
        <v>A way to address lack of outpatient providers for MAT in patients admitted with opiod uses disorders to allow move MAT initiation in hospital</v>
      </c>
    </row>
    <row r="106">
      <c r="D106" s="5">
        <v>43973.0</v>
      </c>
      <c r="F106" s="19" t="s">
        <v>1340</v>
      </c>
      <c r="G106" s="35">
        <v>43893.0</v>
      </c>
      <c r="H106" s="19" t="s">
        <v>35</v>
      </c>
      <c r="I106" s="26" t="s">
        <v>850</v>
      </c>
      <c r="N106" s="19" t="str">
        <f t="shared" si="1"/>
        <v>A way to perform LVP that is less unwieldy and can be performed by a single individual
</v>
      </c>
    </row>
    <row r="107">
      <c r="D107" s="5">
        <v>43973.0</v>
      </c>
      <c r="F107" s="19" t="s">
        <v>1340</v>
      </c>
      <c r="G107" s="35">
        <v>43893.0</v>
      </c>
      <c r="H107" s="19" t="s">
        <v>35</v>
      </c>
      <c r="I107" s="26" t="s">
        <v>852</v>
      </c>
      <c r="N107" s="19" t="str">
        <f t="shared" si="1"/>
        <v>A way to objectively measure change in cellulitis over time</v>
      </c>
    </row>
    <row r="108">
      <c r="D108" s="5">
        <v>43973.0</v>
      </c>
      <c r="F108" s="19" t="s">
        <v>1340</v>
      </c>
      <c r="G108" s="35">
        <v>43893.0</v>
      </c>
      <c r="H108" s="19" t="s">
        <v>35</v>
      </c>
      <c r="I108" s="26" t="s">
        <v>854</v>
      </c>
      <c r="N108" s="19" t="str">
        <f t="shared" si="1"/>
        <v>PPE shortage in times of pandemic that is cost effective</v>
      </c>
    </row>
    <row r="109">
      <c r="D109" s="5">
        <v>43973.0</v>
      </c>
      <c r="F109" s="19" t="s">
        <v>1340</v>
      </c>
      <c r="G109" s="35">
        <v>43893.0</v>
      </c>
      <c r="H109" s="19" t="s">
        <v>35</v>
      </c>
      <c r="I109" s="26" t="s">
        <v>856</v>
      </c>
      <c r="N109" s="19" t="str">
        <f t="shared" si="1"/>
        <v>Diuretic refractory ascites in cirrhotic and renal disease</v>
      </c>
    </row>
    <row r="110">
      <c r="D110" s="5">
        <v>43973.0</v>
      </c>
      <c r="F110" s="19" t="s">
        <v>1340</v>
      </c>
      <c r="G110" s="35">
        <v>43893.0</v>
      </c>
      <c r="H110" s="19" t="s">
        <v>35</v>
      </c>
      <c r="I110" s="26" t="s">
        <v>858</v>
      </c>
      <c r="N110" s="19" t="str">
        <f t="shared" si="1"/>
        <v>A way to address delirium in elderly patients in the hospital</v>
      </c>
    </row>
    <row r="111">
      <c r="D111" s="5">
        <v>43973.0</v>
      </c>
      <c r="F111" s="19" t="s">
        <v>1340</v>
      </c>
      <c r="G111" s="35">
        <v>43893.0</v>
      </c>
      <c r="H111" s="19" t="s">
        <v>35</v>
      </c>
      <c r="I111" s="26" t="s">
        <v>860</v>
      </c>
      <c r="N111" s="19" t="str">
        <f t="shared" si="1"/>
        <v>Quick &amp; Easy blood draws or IV access</v>
      </c>
    </row>
    <row r="112">
      <c r="D112" s="5">
        <v>43973.0</v>
      </c>
      <c r="F112" s="19" t="s">
        <v>1340</v>
      </c>
      <c r="G112" s="35">
        <v>43893.0</v>
      </c>
      <c r="H112" s="19" t="s">
        <v>35</v>
      </c>
      <c r="I112" s="26" t="s">
        <v>862</v>
      </c>
      <c r="N112" s="19" t="str">
        <f t="shared" si="1"/>
        <v>Pain mgmt is SSA that is opiate sparing</v>
      </c>
    </row>
    <row r="113">
      <c r="D113" s="5">
        <v>43973.0</v>
      </c>
      <c r="F113" s="19" t="s">
        <v>1340</v>
      </c>
      <c r="G113" s="35">
        <v>43893.0</v>
      </c>
      <c r="H113" s="19" t="s">
        <v>35</v>
      </c>
      <c r="I113" s="26" t="s">
        <v>864</v>
      </c>
      <c r="N113" s="19" t="str">
        <f t="shared" si="1"/>
        <v>A way to determine which pts with sickle cell anemia and paint have vaso occlusive crisis to improve pain control</v>
      </c>
    </row>
    <row r="114">
      <c r="D114" s="5">
        <v>43973.0</v>
      </c>
      <c r="F114" s="19" t="s">
        <v>1340</v>
      </c>
      <c r="G114" s="35">
        <v>43893.0</v>
      </c>
      <c r="H114" s="19" t="s">
        <v>35</v>
      </c>
      <c r="I114" s="26" t="s">
        <v>866</v>
      </c>
      <c r="N114" s="19" t="str">
        <f t="shared" si="1"/>
        <v>way to more reliably measure oxygenation in pts on pulse ox that accurately reflects oxygenation
</v>
      </c>
    </row>
    <row r="115">
      <c r="D115" s="5">
        <v>43973.0</v>
      </c>
      <c r="F115" s="19" t="s">
        <v>1340</v>
      </c>
      <c r="G115" s="35">
        <v>43893.0</v>
      </c>
      <c r="H115" s="19" t="s">
        <v>35</v>
      </c>
      <c r="I115" s="26" t="s">
        <v>868</v>
      </c>
      <c r="N115" s="19" t="str">
        <f t="shared" si="1"/>
        <v>way to ensure VP shunts are functioning properly in patients with hydrocephalus</v>
      </c>
    </row>
    <row r="116">
      <c r="D116" s="5">
        <v>43973.0</v>
      </c>
      <c r="F116" s="19" t="s">
        <v>1340</v>
      </c>
      <c r="G116" s="35">
        <v>43893.0</v>
      </c>
      <c r="H116" s="19" t="s">
        <v>35</v>
      </c>
      <c r="I116" s="26" t="s">
        <v>870</v>
      </c>
      <c r="N116" s="19" t="str">
        <f t="shared" si="1"/>
        <v>way to test if VP shunts are infected in pts w/ hydrocephalus</v>
      </c>
    </row>
    <row r="117">
      <c r="D117" s="5">
        <v>43973.0</v>
      </c>
      <c r="F117" s="19" t="s">
        <v>1340</v>
      </c>
      <c r="G117" s="35">
        <v>43893.0</v>
      </c>
      <c r="H117" s="19" t="s">
        <v>35</v>
      </c>
      <c r="I117" s="26" t="s">
        <v>872</v>
      </c>
      <c r="N117" s="19" t="str">
        <f t="shared" si="1"/>
        <v>way to ensure proper positioning of central lines during placement for pts undergoing bedside CVAD that ensures good placement</v>
      </c>
    </row>
    <row r="118">
      <c r="D118" s="5">
        <v>43973.0</v>
      </c>
      <c r="F118" s="19" t="s">
        <v>1340</v>
      </c>
      <c r="G118" s="35">
        <v>43893.0</v>
      </c>
      <c r="H118" s="19" t="s">
        <v>35</v>
      </c>
      <c r="I118" s="26" t="s">
        <v>874</v>
      </c>
      <c r="N118" s="19" t="str">
        <f t="shared" si="1"/>
        <v>Improved efficiency of getting supplies for patients undergoing procedures on MRS</v>
      </c>
    </row>
    <row r="119">
      <c r="D119" s="5">
        <v>43973.0</v>
      </c>
      <c r="F119" s="19" t="s">
        <v>1340</v>
      </c>
      <c r="G119" s="35">
        <v>43893.0</v>
      </c>
      <c r="H119" s="19" t="s">
        <v>35</v>
      </c>
      <c r="I119" s="26" t="s">
        <v>876</v>
      </c>
      <c r="N119" s="19" t="str">
        <f t="shared" si="1"/>
        <v>way to address lack of confirmatory spirometery in COPD/pts that eliminates inappropriate COPD diagnosis</v>
      </c>
    </row>
    <row r="120">
      <c r="D120" s="5">
        <v>43973.0</v>
      </c>
      <c r="F120" s="19" t="s">
        <v>1340</v>
      </c>
      <c r="G120" s="35">
        <v>43893.0</v>
      </c>
      <c r="H120" s="19" t="s">
        <v>35</v>
      </c>
      <c r="I120" s="26" t="s">
        <v>878</v>
      </c>
      <c r="N120" s="19" t="str">
        <f t="shared" si="1"/>
        <v>way to address lack of MAT outpatients providers in pts admitted with opiod use ______ that allows start of MAT therapy in hospital</v>
      </c>
    </row>
    <row r="121">
      <c r="D121" s="5">
        <v>43973.0</v>
      </c>
      <c r="F121" s="19" t="s">
        <v>1340</v>
      </c>
      <c r="G121" s="35">
        <v>43893.0</v>
      </c>
      <c r="H121" s="19" t="s">
        <v>35</v>
      </c>
      <c r="I121" s="26" t="s">
        <v>880</v>
      </c>
      <c r="N121" s="19" t="str">
        <f t="shared" si="1"/>
        <v>way to address overhospitalization of syncope patients presenting in ED</v>
      </c>
    </row>
    <row r="122">
      <c r="D122" s="5">
        <v>43973.0</v>
      </c>
      <c r="F122" s="19" t="s">
        <v>1340</v>
      </c>
      <c r="G122" s="35">
        <v>43893.0</v>
      </c>
      <c r="H122" s="19" t="s">
        <v>35</v>
      </c>
      <c r="I122" s="26" t="s">
        <v>882</v>
      </c>
      <c r="N122" s="19" t="str">
        <f t="shared" si="1"/>
        <v>way to get ____ biopsies faster in pts presenting with osteo_____ to improve appropriate antibiotic use
</v>
      </c>
    </row>
    <row r="123">
      <c r="D123" s="5">
        <v>43973.0</v>
      </c>
      <c r="F123" s="19" t="s">
        <v>1340</v>
      </c>
      <c r="G123" s="35">
        <v>43893.0</v>
      </c>
      <c r="H123" s="19" t="s">
        <v>35</v>
      </c>
      <c r="I123" s="26" t="s">
        <v>884</v>
      </c>
      <c r="N123" s="19" t="str">
        <f t="shared" si="1"/>
        <v>way to distinguish hospital related _______ from infection-triggered encephalitis
</v>
      </c>
    </row>
    <row r="124">
      <c r="D124" s="5">
        <v>43973.0</v>
      </c>
      <c r="F124" s="19" t="s">
        <v>1340</v>
      </c>
      <c r="G124" s="35">
        <v>43893.0</v>
      </c>
      <c r="H124" s="19" t="s">
        <v>35</v>
      </c>
      <c r="I124" s="26" t="s">
        <v>886</v>
      </c>
      <c r="N124" s="19" t="str">
        <f t="shared" si="1"/>
        <v>Rapid decontamination device that doesn't have bleach to kill c diff</v>
      </c>
    </row>
    <row r="125">
      <c r="D125" s="5">
        <v>43973.0</v>
      </c>
      <c r="F125" s="19" t="s">
        <v>1340</v>
      </c>
      <c r="G125" s="35">
        <v>43893.0</v>
      </c>
      <c r="H125" s="19" t="s">
        <v>35</v>
      </c>
      <c r="I125" s="26" t="s">
        <v>888</v>
      </c>
      <c r="N125" s="19" t="str">
        <f t="shared" si="1"/>
        <v>faster determination of blood flow particularly arterial, for wound evaluations CV risk assessment</v>
      </c>
    </row>
    <row r="126">
      <c r="D126" s="5">
        <v>43973.0</v>
      </c>
      <c r="F126" s="19" t="s">
        <v>1340</v>
      </c>
      <c r="G126" s="35">
        <v>43893.0</v>
      </c>
      <c r="H126" s="19" t="s">
        <v>35</v>
      </c>
      <c r="I126" s="26" t="s">
        <v>890</v>
      </c>
      <c r="N126" s="19" t="str">
        <f t="shared" si="1"/>
        <v>way to determine depth of infection in cellulitis</v>
      </c>
    </row>
    <row r="127">
      <c r="D127" s="5">
        <v>43973.0</v>
      </c>
      <c r="F127" s="19" t="s">
        <v>1340</v>
      </c>
      <c r="G127" s="35">
        <v>43893.0</v>
      </c>
      <c r="H127" s="19" t="s">
        <v>35</v>
      </c>
      <c r="I127" s="26" t="s">
        <v>892</v>
      </c>
      <c r="N127" s="19" t="str">
        <f t="shared" si="1"/>
        <v>need for revasc. in pt LE wounds to shorten hosp stay
</v>
      </c>
    </row>
    <row r="128">
      <c r="D128" s="5">
        <v>43973.0</v>
      </c>
      <c r="F128" s="19" t="s">
        <v>1340</v>
      </c>
      <c r="G128" s="35">
        <v>43893.0</v>
      </c>
      <c r="H128" s="19" t="s">
        <v>35</v>
      </c>
      <c r="I128" s="26" t="s">
        <v>894</v>
      </c>
      <c r="N128" s="19" t="str">
        <f t="shared" si="1"/>
        <v>way to address flu in sickle cell disease</v>
      </c>
    </row>
    <row r="129">
      <c r="D129" s="5">
        <v>43973.0</v>
      </c>
      <c r="F129" s="19" t="s">
        <v>1340</v>
      </c>
      <c r="G129" s="35">
        <v>43901.0</v>
      </c>
      <c r="H129" s="19" t="s">
        <v>35</v>
      </c>
      <c r="I129" s="26" t="s">
        <v>919</v>
      </c>
      <c r="N129" s="19" t="str">
        <f t="shared" si="1"/>
        <v>Lack of supplies available for bedside procedures</v>
      </c>
    </row>
    <row r="130">
      <c r="D130" s="5">
        <v>43973.0</v>
      </c>
      <c r="F130" s="19" t="s">
        <v>1340</v>
      </c>
      <c r="G130" s="35">
        <v>43901.0</v>
      </c>
      <c r="H130" s="19" t="s">
        <v>35</v>
      </c>
      <c r="I130" s="26" t="s">
        <v>921</v>
      </c>
      <c r="N130" s="19" t="str">
        <f t="shared" si="1"/>
        <v>A way to inform patients of plan for their day in hospital</v>
      </c>
    </row>
    <row r="131">
      <c r="D131" s="5">
        <v>43973.0</v>
      </c>
      <c r="F131" s="19" t="s">
        <v>1340</v>
      </c>
      <c r="G131" s="35">
        <v>43901.0</v>
      </c>
      <c r="H131" s="19" t="s">
        <v>35</v>
      </c>
      <c r="I131" s="26" t="s">
        <v>923</v>
      </c>
      <c r="N131" s="19" t="str">
        <f t="shared" si="1"/>
        <v>A way to efficiently dose and monitor IV antibiotics with narrow therapeutic ranges (ie vancomycin/gentamicin)</v>
      </c>
    </row>
    <row r="132">
      <c r="D132" s="5">
        <v>43973.0</v>
      </c>
      <c r="F132" s="19" t="s">
        <v>1340</v>
      </c>
      <c r="G132" s="35">
        <v>43901.0</v>
      </c>
      <c r="H132" s="19" t="s">
        <v>35</v>
      </c>
      <c r="I132" s="26" t="s">
        <v>925</v>
      </c>
      <c r="N132" s="19" t="str">
        <f t="shared" si="1"/>
        <v>Coordination of rounds with nursing staff on the unit</v>
      </c>
    </row>
    <row r="133">
      <c r="D133" s="5">
        <v>43973.0</v>
      </c>
      <c r="F133" s="19" t="s">
        <v>1340</v>
      </c>
      <c r="G133" s="35">
        <v>43901.0</v>
      </c>
      <c r="H133" s="19" t="s">
        <v>35</v>
      </c>
      <c r="I133" s="26" t="s">
        <v>919</v>
      </c>
      <c r="N133" s="19" t="str">
        <f t="shared" si="1"/>
        <v>Lack of supplies available for bedside procedures</v>
      </c>
    </row>
    <row r="134">
      <c r="D134" s="5">
        <v>43973.0</v>
      </c>
      <c r="F134" s="19" t="s">
        <v>1340</v>
      </c>
      <c r="G134" s="35">
        <v>43901.0</v>
      </c>
      <c r="H134" s="19" t="s">
        <v>35</v>
      </c>
      <c r="I134" s="26" t="s">
        <v>928</v>
      </c>
      <c r="N134" s="19" t="str">
        <f t="shared" si="1"/>
        <v>A way to make shared rooms more private</v>
      </c>
    </row>
    <row r="135">
      <c r="D135" s="5">
        <v>43973.0</v>
      </c>
      <c r="F135" s="19" t="s">
        <v>1340</v>
      </c>
      <c r="G135" s="35">
        <v>43901.0</v>
      </c>
      <c r="H135" s="19" t="s">
        <v>35</v>
      </c>
      <c r="I135" s="26" t="s">
        <v>930</v>
      </c>
      <c r="N135" s="19" t="str">
        <f t="shared" si="1"/>
        <v>A way to address gap in current sealed glove-gown PPE </v>
      </c>
    </row>
    <row r="136">
      <c r="D136" s="5">
        <v>43973.0</v>
      </c>
      <c r="F136" s="19" t="s">
        <v>1340</v>
      </c>
      <c r="G136" s="35">
        <v>43901.0</v>
      </c>
      <c r="H136" s="19" t="s">
        <v>35</v>
      </c>
      <c r="I136" s="26" t="s">
        <v>932</v>
      </c>
      <c r="N136" s="19" t="str">
        <f t="shared" si="1"/>
        <v>A way of finding low flow lower GI bleeds</v>
      </c>
    </row>
    <row r="137">
      <c r="D137" s="5">
        <v>43973.0</v>
      </c>
      <c r="F137" s="19" t="s">
        <v>1340</v>
      </c>
      <c r="G137" s="35">
        <v>43901.0</v>
      </c>
      <c r="H137" s="19" t="s">
        <v>35</v>
      </c>
      <c r="I137" s="26" t="s">
        <v>934</v>
      </c>
      <c r="N137" s="19" t="str">
        <f t="shared" si="1"/>
        <v>More rapid/efficient means of testing for pulmonary TB</v>
      </c>
    </row>
    <row r="138">
      <c r="D138" s="5">
        <v>43973.0</v>
      </c>
      <c r="F138" s="19" t="s">
        <v>1340</v>
      </c>
      <c r="G138" s="35">
        <v>43901.0</v>
      </c>
      <c r="H138" s="19" t="s">
        <v>35</v>
      </c>
      <c r="I138" s="26" t="s">
        <v>936</v>
      </c>
      <c r="N138" s="19" t="str">
        <f t="shared" si="1"/>
        <v>a way to monitor systemic arterial resistance dynamically and non-invasivecase management coordination for discharge planning</v>
      </c>
    </row>
    <row r="139">
      <c r="D139" s="5">
        <v>43973.0</v>
      </c>
      <c r="F139" s="19" t="s">
        <v>1340</v>
      </c>
      <c r="G139" s="35">
        <v>43901.0</v>
      </c>
      <c r="H139" s="19" t="s">
        <v>35</v>
      </c>
      <c r="I139" s="26" t="s">
        <v>938</v>
      </c>
      <c r="N139" s="19" t="str">
        <f t="shared" si="1"/>
        <v>case management coordination for discharge planning</v>
      </c>
    </row>
    <row r="140">
      <c r="D140" s="5">
        <v>43973.0</v>
      </c>
      <c r="F140" s="19" t="s">
        <v>1340</v>
      </c>
      <c r="G140" s="35">
        <v>43901.0</v>
      </c>
      <c r="H140" s="19" t="s">
        <v>35</v>
      </c>
      <c r="I140" s="26" t="s">
        <v>940</v>
      </c>
      <c r="N140" s="19" t="str">
        <f t="shared" si="1"/>
        <v>communication tool for multiple case managers to coordinate discharge</v>
      </c>
    </row>
    <row r="141">
      <c r="D141" s="5">
        <v>43973.0</v>
      </c>
      <c r="F141" s="19" t="s">
        <v>1340</v>
      </c>
      <c r="G141" s="35">
        <v>43901.0</v>
      </c>
      <c r="H141" s="19" t="s">
        <v>35</v>
      </c>
      <c r="I141" s="26" t="s">
        <v>942</v>
      </c>
      <c r="N141" s="19" t="str">
        <f t="shared" si="1"/>
        <v>A way for new insulin dependent diabetes mellitus pts to learn blood sugar mgmt</v>
      </c>
    </row>
    <row r="142">
      <c r="D142" s="5">
        <v>43973.0</v>
      </c>
      <c r="F142" s="19" t="s">
        <v>1340</v>
      </c>
      <c r="G142" s="35">
        <v>43901.0</v>
      </c>
      <c r="H142" s="19" t="s">
        <v>35</v>
      </c>
      <c r="I142" s="26" t="s">
        <v>944</v>
      </c>
      <c r="N142" s="19" t="str">
        <f t="shared" si="1"/>
        <v>A way for orders to be placed in real time in codes</v>
      </c>
    </row>
    <row r="143">
      <c r="D143" s="5">
        <v>43973.0</v>
      </c>
      <c r="F143" s="19" t="s">
        <v>1340</v>
      </c>
      <c r="G143" s="35">
        <v>43901.0</v>
      </c>
      <c r="H143" s="19" t="s">
        <v>35</v>
      </c>
      <c r="I143" s="26" t="s">
        <v>946</v>
      </c>
      <c r="N143" s="19" t="str">
        <f t="shared" si="1"/>
        <v>Improved screening for Vancomycin-resistant enterococci colonization in GI tract</v>
      </c>
    </row>
    <row r="144">
      <c r="J144" s="26"/>
    </row>
    <row r="145">
      <c r="J145" s="26"/>
    </row>
    <row r="146">
      <c r="J146" s="26"/>
    </row>
    <row r="147">
      <c r="J147" s="26"/>
    </row>
    <row r="148">
      <c r="J148" s="26"/>
    </row>
    <row r="149">
      <c r="J149" s="26"/>
    </row>
    <row r="150">
      <c r="J150" s="26"/>
    </row>
    <row r="151">
      <c r="J151" s="26"/>
    </row>
    <row r="152">
      <c r="J152" s="26"/>
    </row>
    <row r="153">
      <c r="J153" s="26"/>
    </row>
    <row r="154">
      <c r="J154" s="26"/>
    </row>
    <row r="155">
      <c r="J155" s="26"/>
    </row>
    <row r="156">
      <c r="J156" s="26"/>
    </row>
    <row r="157">
      <c r="J157" s="26"/>
    </row>
    <row r="158">
      <c r="J158" s="26"/>
    </row>
    <row r="159">
      <c r="J159" s="26"/>
    </row>
    <row r="160">
      <c r="J160" s="26"/>
    </row>
    <row r="161">
      <c r="J161" s="26"/>
    </row>
    <row r="162">
      <c r="J162" s="26"/>
    </row>
    <row r="163">
      <c r="J163" s="26"/>
    </row>
    <row r="164">
      <c r="J164" s="26"/>
    </row>
    <row r="165">
      <c r="J165" s="26"/>
    </row>
    <row r="166">
      <c r="J166" s="26"/>
    </row>
    <row r="167">
      <c r="J167" s="26"/>
    </row>
    <row r="168">
      <c r="J168" s="26"/>
    </row>
    <row r="169">
      <c r="J169" s="26"/>
    </row>
    <row r="170">
      <c r="J170" s="26"/>
    </row>
    <row r="171">
      <c r="J171" s="26"/>
    </row>
    <row r="172">
      <c r="J172" s="26"/>
    </row>
    <row r="173">
      <c r="J173" s="26"/>
    </row>
    <row r="174">
      <c r="J174" s="26"/>
    </row>
    <row r="175">
      <c r="J175" s="26"/>
    </row>
    <row r="176">
      <c r="J176" s="26"/>
    </row>
    <row r="177">
      <c r="J177" s="26"/>
    </row>
    <row r="178">
      <c r="J178" s="26"/>
    </row>
    <row r="179">
      <c r="J179" s="26"/>
    </row>
    <row r="180">
      <c r="J180" s="26"/>
    </row>
    <row r="181">
      <c r="J181" s="26"/>
    </row>
    <row r="182">
      <c r="J182" s="26"/>
    </row>
    <row r="183">
      <c r="J183" s="26"/>
    </row>
    <row r="184">
      <c r="J184" s="26"/>
    </row>
    <row r="185">
      <c r="J185" s="26"/>
    </row>
    <row r="186">
      <c r="J186" s="26"/>
    </row>
    <row r="187">
      <c r="J187" s="26"/>
    </row>
    <row r="188">
      <c r="J188" s="26"/>
    </row>
    <row r="189">
      <c r="J189" s="26"/>
    </row>
    <row r="190">
      <c r="J190" s="26"/>
    </row>
    <row r="191">
      <c r="J191" s="26"/>
    </row>
    <row r="192">
      <c r="J192" s="26"/>
    </row>
    <row r="193">
      <c r="J193" s="26"/>
    </row>
    <row r="194">
      <c r="J194" s="26"/>
    </row>
    <row r="195">
      <c r="J195" s="26"/>
    </row>
    <row r="196">
      <c r="J196" s="26"/>
    </row>
    <row r="197">
      <c r="J197" s="26"/>
    </row>
    <row r="198">
      <c r="J198" s="26"/>
    </row>
    <row r="199">
      <c r="J199" s="26"/>
    </row>
    <row r="200">
      <c r="J200" s="26"/>
    </row>
    <row r="201">
      <c r="J201" s="26"/>
    </row>
    <row r="202">
      <c r="J202" s="26"/>
    </row>
    <row r="203">
      <c r="J203" s="26"/>
    </row>
    <row r="204">
      <c r="J204" s="26"/>
    </row>
    <row r="205">
      <c r="J205" s="26"/>
    </row>
    <row r="206">
      <c r="J206" s="26"/>
    </row>
    <row r="207">
      <c r="J207" s="26"/>
    </row>
    <row r="208">
      <c r="J208" s="26"/>
    </row>
    <row r="209">
      <c r="J209" s="26"/>
    </row>
    <row r="210">
      <c r="J210" s="26"/>
    </row>
    <row r="211">
      <c r="J211" s="26"/>
    </row>
    <row r="212">
      <c r="J212" s="26"/>
    </row>
    <row r="213">
      <c r="J213" s="26"/>
    </row>
    <row r="214">
      <c r="J214" s="26"/>
    </row>
    <row r="215">
      <c r="J215" s="26"/>
    </row>
    <row r="216">
      <c r="J216" s="26"/>
    </row>
    <row r="217">
      <c r="J217" s="26"/>
    </row>
    <row r="218">
      <c r="J218" s="26"/>
    </row>
    <row r="219">
      <c r="J219" s="26"/>
    </row>
    <row r="220">
      <c r="J220" s="26"/>
    </row>
    <row r="221">
      <c r="J221" s="26"/>
    </row>
    <row r="222">
      <c r="J222" s="26"/>
    </row>
    <row r="223">
      <c r="J223" s="26"/>
    </row>
    <row r="224">
      <c r="J224" s="26"/>
    </row>
    <row r="225">
      <c r="J225" s="26"/>
    </row>
    <row r="226">
      <c r="J226" s="26"/>
    </row>
    <row r="227">
      <c r="J227" s="26"/>
    </row>
    <row r="228">
      <c r="J228" s="26"/>
    </row>
    <row r="229">
      <c r="J229" s="26"/>
    </row>
    <row r="230">
      <c r="J230" s="26"/>
    </row>
    <row r="231">
      <c r="J231" s="26"/>
    </row>
    <row r="232">
      <c r="J232" s="26"/>
    </row>
    <row r="233">
      <c r="J233" s="26"/>
    </row>
    <row r="234">
      <c r="J234" s="26"/>
    </row>
    <row r="235">
      <c r="J235" s="26"/>
    </row>
    <row r="236">
      <c r="J236" s="26"/>
    </row>
    <row r="237">
      <c r="J237" s="26"/>
    </row>
    <row r="238">
      <c r="J238" s="26"/>
    </row>
    <row r="239">
      <c r="J239" s="26"/>
    </row>
    <row r="240">
      <c r="J240" s="26"/>
    </row>
    <row r="241">
      <c r="J241" s="26"/>
    </row>
    <row r="242">
      <c r="J242" s="26"/>
    </row>
    <row r="243">
      <c r="J243" s="26"/>
    </row>
    <row r="244">
      <c r="J244" s="26"/>
    </row>
    <row r="245">
      <c r="J245" s="26"/>
    </row>
    <row r="246">
      <c r="J246" s="26"/>
    </row>
    <row r="247">
      <c r="J247" s="26"/>
    </row>
    <row r="248">
      <c r="J248" s="26"/>
    </row>
    <row r="249">
      <c r="J249" s="26"/>
    </row>
    <row r="250">
      <c r="J250" s="26"/>
    </row>
    <row r="251">
      <c r="J251" s="26"/>
    </row>
    <row r="252">
      <c r="J252" s="26"/>
    </row>
    <row r="253">
      <c r="J253" s="26"/>
    </row>
    <row r="254">
      <c r="J254" s="26"/>
    </row>
    <row r="255">
      <c r="J255" s="26"/>
    </row>
    <row r="256">
      <c r="J256" s="26"/>
    </row>
    <row r="257">
      <c r="J257" s="26"/>
    </row>
    <row r="258">
      <c r="J258" s="26"/>
    </row>
    <row r="259">
      <c r="J259" s="26"/>
    </row>
    <row r="260">
      <c r="J260" s="26"/>
    </row>
    <row r="261">
      <c r="J261" s="26"/>
    </row>
    <row r="262">
      <c r="J262" s="26"/>
    </row>
    <row r="263">
      <c r="J263" s="26"/>
    </row>
    <row r="264">
      <c r="J264" s="26"/>
    </row>
    <row r="265">
      <c r="J265" s="26"/>
    </row>
    <row r="266">
      <c r="J266" s="26"/>
    </row>
    <row r="267">
      <c r="J267" s="26"/>
    </row>
    <row r="268">
      <c r="J268" s="26"/>
    </row>
    <row r="269">
      <c r="J269" s="26"/>
    </row>
    <row r="270">
      <c r="J270" s="26"/>
    </row>
    <row r="271">
      <c r="J271" s="26"/>
    </row>
    <row r="272">
      <c r="J272" s="26"/>
    </row>
    <row r="273">
      <c r="J273" s="26"/>
    </row>
    <row r="274">
      <c r="J274" s="26"/>
    </row>
    <row r="275">
      <c r="J275" s="26"/>
    </row>
    <row r="276">
      <c r="J276" s="26"/>
    </row>
    <row r="277">
      <c r="J277" s="26"/>
    </row>
    <row r="278">
      <c r="J278" s="26"/>
    </row>
    <row r="279">
      <c r="J279" s="26"/>
    </row>
    <row r="280">
      <c r="J280" s="26"/>
    </row>
    <row r="281">
      <c r="J281" s="26"/>
    </row>
    <row r="282">
      <c r="J282" s="26"/>
    </row>
    <row r="283">
      <c r="J283" s="26"/>
    </row>
    <row r="284">
      <c r="J284" s="26"/>
    </row>
    <row r="285">
      <c r="J285" s="26"/>
    </row>
    <row r="286">
      <c r="J286" s="26"/>
    </row>
    <row r="287">
      <c r="J287" s="26"/>
    </row>
    <row r="288">
      <c r="J288" s="26"/>
    </row>
    <row r="289">
      <c r="J289" s="26"/>
    </row>
    <row r="290">
      <c r="J290" s="26"/>
    </row>
    <row r="291">
      <c r="J291" s="26"/>
    </row>
    <row r="292">
      <c r="J292" s="26"/>
    </row>
    <row r="293">
      <c r="J293" s="26"/>
    </row>
    <row r="294">
      <c r="J294" s="26"/>
    </row>
    <row r="295">
      <c r="J295" s="26"/>
    </row>
    <row r="296">
      <c r="J296" s="26"/>
    </row>
    <row r="297">
      <c r="J297" s="26"/>
    </row>
    <row r="298">
      <c r="J298" s="26"/>
    </row>
    <row r="299">
      <c r="J299" s="26"/>
    </row>
    <row r="300">
      <c r="J300" s="26"/>
    </row>
    <row r="301">
      <c r="J301" s="26"/>
    </row>
    <row r="302">
      <c r="J302" s="26"/>
    </row>
    <row r="303">
      <c r="J303" s="26"/>
    </row>
    <row r="304">
      <c r="J304" s="26"/>
    </row>
    <row r="305">
      <c r="J305" s="26"/>
    </row>
    <row r="306">
      <c r="J306" s="26"/>
    </row>
    <row r="307">
      <c r="J307" s="26"/>
    </row>
    <row r="308">
      <c r="J308" s="26"/>
    </row>
    <row r="309">
      <c r="J309" s="26"/>
    </row>
    <row r="310">
      <c r="J310" s="26"/>
    </row>
    <row r="311">
      <c r="J311" s="26"/>
    </row>
    <row r="312">
      <c r="J312" s="26"/>
    </row>
    <row r="313">
      <c r="J313" s="26"/>
    </row>
    <row r="314">
      <c r="J314" s="26"/>
    </row>
    <row r="315">
      <c r="J315" s="26"/>
    </row>
    <row r="316">
      <c r="J316" s="26"/>
    </row>
    <row r="317">
      <c r="J317" s="26"/>
    </row>
    <row r="318">
      <c r="J318" s="26"/>
    </row>
    <row r="319">
      <c r="J319" s="26"/>
    </row>
    <row r="320">
      <c r="J320" s="26"/>
    </row>
    <row r="321">
      <c r="J321" s="26"/>
    </row>
    <row r="322">
      <c r="J322" s="26"/>
    </row>
    <row r="323">
      <c r="J323" s="26"/>
    </row>
    <row r="324">
      <c r="J324" s="26"/>
    </row>
    <row r="325">
      <c r="J325" s="26"/>
    </row>
    <row r="326">
      <c r="J326" s="26"/>
    </row>
    <row r="327">
      <c r="J327" s="26"/>
    </row>
    <row r="328">
      <c r="J328" s="26"/>
    </row>
    <row r="329">
      <c r="J329" s="26"/>
    </row>
    <row r="330">
      <c r="J330" s="26"/>
    </row>
    <row r="331">
      <c r="J331" s="26"/>
    </row>
    <row r="332">
      <c r="J332" s="26"/>
    </row>
    <row r="333">
      <c r="J333" s="26"/>
    </row>
    <row r="334">
      <c r="J334" s="26"/>
    </row>
    <row r="335">
      <c r="J335" s="26"/>
    </row>
    <row r="336">
      <c r="J336" s="26"/>
    </row>
    <row r="337">
      <c r="J337" s="26"/>
    </row>
    <row r="338">
      <c r="J338" s="26"/>
    </row>
    <row r="339">
      <c r="J339" s="26"/>
    </row>
    <row r="340">
      <c r="J340" s="26"/>
    </row>
    <row r="341">
      <c r="J341" s="26"/>
    </row>
    <row r="342">
      <c r="J342" s="26"/>
    </row>
    <row r="343">
      <c r="J343" s="26"/>
    </row>
    <row r="344">
      <c r="J344" s="26"/>
    </row>
    <row r="345">
      <c r="J345" s="26"/>
    </row>
    <row r="346">
      <c r="J346" s="26"/>
    </row>
    <row r="347">
      <c r="J347" s="26"/>
    </row>
    <row r="348">
      <c r="J348" s="26"/>
    </row>
    <row r="349">
      <c r="J349" s="26"/>
    </row>
    <row r="350">
      <c r="J350" s="26"/>
    </row>
    <row r="351">
      <c r="J351" s="26"/>
    </row>
    <row r="352">
      <c r="J352" s="26"/>
    </row>
    <row r="353">
      <c r="J353" s="26"/>
    </row>
    <row r="354">
      <c r="J354" s="26"/>
    </row>
    <row r="355">
      <c r="J355" s="26"/>
    </row>
    <row r="356">
      <c r="J356" s="26"/>
    </row>
    <row r="357">
      <c r="J357" s="26"/>
    </row>
    <row r="358">
      <c r="J358" s="26"/>
    </row>
    <row r="359">
      <c r="J359" s="26"/>
    </row>
    <row r="360">
      <c r="J360" s="26"/>
    </row>
    <row r="361">
      <c r="J361" s="26"/>
    </row>
    <row r="362">
      <c r="J362" s="26"/>
    </row>
    <row r="363">
      <c r="J363" s="26"/>
    </row>
    <row r="364">
      <c r="J364" s="26"/>
    </row>
    <row r="365">
      <c r="J365" s="26"/>
    </row>
    <row r="366">
      <c r="J366" s="26"/>
    </row>
    <row r="367">
      <c r="J367" s="26"/>
    </row>
    <row r="368">
      <c r="J368" s="26"/>
    </row>
    <row r="369">
      <c r="J369" s="26"/>
    </row>
    <row r="370">
      <c r="J370" s="26"/>
    </row>
    <row r="371">
      <c r="J371" s="26"/>
    </row>
    <row r="372">
      <c r="J372" s="26"/>
    </row>
    <row r="373">
      <c r="J373" s="26"/>
    </row>
    <row r="374">
      <c r="J374" s="26"/>
    </row>
    <row r="375">
      <c r="J375" s="26"/>
    </row>
    <row r="376">
      <c r="J376" s="26"/>
    </row>
    <row r="377">
      <c r="J377" s="26"/>
    </row>
    <row r="378">
      <c r="J378" s="26"/>
    </row>
    <row r="379">
      <c r="J379" s="26"/>
    </row>
    <row r="380">
      <c r="J380" s="26"/>
    </row>
    <row r="381">
      <c r="J381" s="26"/>
    </row>
    <row r="382">
      <c r="J382" s="26"/>
    </row>
    <row r="383">
      <c r="J383" s="26"/>
    </row>
    <row r="384">
      <c r="J384" s="26"/>
    </row>
    <row r="385">
      <c r="J385" s="26"/>
    </row>
    <row r="386">
      <c r="J386" s="26"/>
    </row>
    <row r="387">
      <c r="J387" s="26"/>
    </row>
    <row r="388">
      <c r="J388" s="26"/>
    </row>
    <row r="389">
      <c r="J389" s="26"/>
    </row>
    <row r="390">
      <c r="J390" s="26"/>
    </row>
    <row r="391">
      <c r="J391" s="26"/>
    </row>
    <row r="392">
      <c r="J392" s="26"/>
    </row>
    <row r="393">
      <c r="J393" s="26"/>
    </row>
    <row r="394">
      <c r="J394" s="26"/>
    </row>
    <row r="395">
      <c r="J395" s="26"/>
    </row>
    <row r="396">
      <c r="J396" s="26"/>
    </row>
    <row r="397">
      <c r="J397" s="26"/>
    </row>
    <row r="398">
      <c r="J398" s="26"/>
    </row>
    <row r="399">
      <c r="J399" s="26"/>
    </row>
    <row r="400">
      <c r="J400" s="26"/>
    </row>
    <row r="401">
      <c r="J401" s="26"/>
    </row>
    <row r="402">
      <c r="J402" s="26"/>
    </row>
    <row r="403">
      <c r="J403" s="26"/>
    </row>
    <row r="404">
      <c r="J404" s="26"/>
    </row>
    <row r="405">
      <c r="J405" s="26"/>
    </row>
    <row r="406">
      <c r="J406" s="26"/>
    </row>
    <row r="407">
      <c r="J407" s="26"/>
    </row>
    <row r="408">
      <c r="J408" s="26"/>
    </row>
    <row r="409">
      <c r="J409" s="26"/>
    </row>
    <row r="410">
      <c r="J410" s="26"/>
    </row>
    <row r="411">
      <c r="J411" s="26"/>
    </row>
    <row r="412">
      <c r="J412" s="26"/>
    </row>
    <row r="413">
      <c r="J413" s="26"/>
    </row>
    <row r="414">
      <c r="J414" s="26"/>
    </row>
    <row r="415">
      <c r="J415" s="26"/>
    </row>
    <row r="416">
      <c r="J416" s="26"/>
    </row>
    <row r="417">
      <c r="J417" s="26"/>
    </row>
    <row r="418">
      <c r="J418" s="26"/>
    </row>
    <row r="419">
      <c r="J419" s="26"/>
    </row>
    <row r="420">
      <c r="J420" s="26"/>
    </row>
    <row r="421">
      <c r="J421" s="26"/>
    </row>
    <row r="422">
      <c r="J422" s="26"/>
    </row>
    <row r="423">
      <c r="J423" s="26"/>
    </row>
    <row r="424">
      <c r="J424" s="26"/>
    </row>
    <row r="425">
      <c r="J425" s="26"/>
    </row>
    <row r="426">
      <c r="J426" s="26"/>
    </row>
    <row r="427">
      <c r="J427" s="26"/>
    </row>
    <row r="428">
      <c r="J428" s="26"/>
    </row>
    <row r="429">
      <c r="J429" s="26"/>
    </row>
    <row r="430">
      <c r="J430" s="26"/>
    </row>
    <row r="431">
      <c r="J431" s="26"/>
    </row>
    <row r="432">
      <c r="J432" s="26"/>
    </row>
    <row r="433">
      <c r="J433" s="26"/>
    </row>
    <row r="434">
      <c r="J434" s="26"/>
    </row>
    <row r="435">
      <c r="J435" s="26"/>
    </row>
    <row r="436">
      <c r="J436" s="26"/>
    </row>
    <row r="437">
      <c r="J437" s="26"/>
    </row>
    <row r="438">
      <c r="J438" s="26"/>
    </row>
    <row r="439">
      <c r="J439" s="26"/>
    </row>
    <row r="440">
      <c r="J440" s="26"/>
    </row>
    <row r="441">
      <c r="J441" s="26"/>
    </row>
    <row r="442">
      <c r="J442" s="26"/>
    </row>
    <row r="443">
      <c r="J443" s="26"/>
    </row>
    <row r="444">
      <c r="J444" s="26"/>
    </row>
    <row r="445">
      <c r="J445" s="26"/>
    </row>
    <row r="446">
      <c r="J446" s="26"/>
    </row>
    <row r="447">
      <c r="J447" s="26"/>
    </row>
    <row r="448">
      <c r="J448" s="26"/>
    </row>
    <row r="449">
      <c r="J449" s="26"/>
    </row>
    <row r="450">
      <c r="J450" s="26"/>
    </row>
    <row r="451">
      <c r="J451" s="26"/>
    </row>
    <row r="452">
      <c r="J452" s="26"/>
    </row>
    <row r="453">
      <c r="J453" s="26"/>
    </row>
    <row r="454">
      <c r="J454" s="26"/>
    </row>
    <row r="455">
      <c r="J455" s="26"/>
    </row>
    <row r="456">
      <c r="J456" s="26"/>
    </row>
    <row r="457">
      <c r="J457" s="26"/>
    </row>
    <row r="458">
      <c r="J458" s="26"/>
    </row>
    <row r="459">
      <c r="J459" s="26"/>
    </row>
    <row r="460">
      <c r="J460" s="26"/>
    </row>
    <row r="461">
      <c r="J461" s="26"/>
    </row>
    <row r="462">
      <c r="J462" s="26"/>
    </row>
    <row r="463">
      <c r="J463" s="26"/>
    </row>
    <row r="464">
      <c r="J464" s="26"/>
    </row>
    <row r="465">
      <c r="J465" s="26"/>
    </row>
    <row r="466">
      <c r="J466" s="26"/>
    </row>
    <row r="467">
      <c r="J467" s="26"/>
    </row>
    <row r="468">
      <c r="J468" s="26"/>
    </row>
    <row r="469">
      <c r="J469" s="26"/>
    </row>
    <row r="470">
      <c r="J470" s="26"/>
    </row>
    <row r="471">
      <c r="J471" s="26"/>
    </row>
    <row r="472">
      <c r="J472" s="26"/>
    </row>
    <row r="473">
      <c r="J473" s="26"/>
    </row>
    <row r="474">
      <c r="J474" s="26"/>
    </row>
    <row r="475">
      <c r="J475" s="26"/>
    </row>
    <row r="476">
      <c r="J476" s="26"/>
    </row>
    <row r="477">
      <c r="J477" s="26"/>
    </row>
    <row r="478">
      <c r="J478" s="26"/>
    </row>
    <row r="479">
      <c r="J479" s="26"/>
    </row>
    <row r="480">
      <c r="J480" s="26"/>
    </row>
    <row r="481">
      <c r="J481" s="26"/>
    </row>
    <row r="482">
      <c r="J482" s="26"/>
    </row>
    <row r="483">
      <c r="J483" s="26"/>
    </row>
    <row r="484">
      <c r="J484" s="26"/>
    </row>
    <row r="485">
      <c r="J485" s="26"/>
    </row>
    <row r="486">
      <c r="J486" s="26"/>
    </row>
    <row r="487">
      <c r="J487" s="26"/>
    </row>
    <row r="488">
      <c r="J488" s="26"/>
    </row>
    <row r="489">
      <c r="J489" s="26"/>
    </row>
    <row r="490">
      <c r="J490" s="26"/>
    </row>
    <row r="491">
      <c r="J491" s="26"/>
    </row>
    <row r="492">
      <c r="J492" s="26"/>
    </row>
    <row r="493">
      <c r="J493" s="26"/>
    </row>
    <row r="494">
      <c r="J494" s="26"/>
    </row>
    <row r="495">
      <c r="J495" s="26"/>
    </row>
    <row r="496">
      <c r="J496" s="26"/>
    </row>
    <row r="497">
      <c r="J497" s="26"/>
    </row>
    <row r="498">
      <c r="J498" s="26"/>
    </row>
    <row r="499">
      <c r="J499" s="26"/>
    </row>
    <row r="500">
      <c r="J500" s="26"/>
    </row>
    <row r="501">
      <c r="J501" s="26"/>
    </row>
    <row r="502">
      <c r="J502" s="26"/>
    </row>
    <row r="503">
      <c r="J503" s="26"/>
    </row>
    <row r="504">
      <c r="J504" s="26"/>
    </row>
    <row r="505">
      <c r="J505" s="26"/>
    </row>
    <row r="506">
      <c r="J506" s="26"/>
    </row>
    <row r="507">
      <c r="J507" s="26"/>
    </row>
    <row r="508">
      <c r="J508" s="26"/>
    </row>
    <row r="509">
      <c r="J509" s="26"/>
    </row>
    <row r="510">
      <c r="J510" s="26"/>
    </row>
    <row r="511">
      <c r="J511" s="26"/>
    </row>
    <row r="512">
      <c r="J512" s="26"/>
    </row>
    <row r="513">
      <c r="J513" s="26"/>
    </row>
    <row r="514">
      <c r="J514" s="26"/>
    </row>
    <row r="515">
      <c r="J515" s="26"/>
    </row>
    <row r="516">
      <c r="J516" s="26"/>
    </row>
    <row r="517">
      <c r="J517" s="26"/>
    </row>
    <row r="518">
      <c r="J518" s="26"/>
    </row>
    <row r="519">
      <c r="J519" s="26"/>
    </row>
    <row r="520">
      <c r="J520" s="26"/>
    </row>
    <row r="521">
      <c r="J521" s="26"/>
    </row>
    <row r="522">
      <c r="J522" s="26"/>
    </row>
    <row r="523">
      <c r="J523" s="26"/>
    </row>
    <row r="524">
      <c r="J524" s="26"/>
    </row>
    <row r="525">
      <c r="J525" s="26"/>
    </row>
    <row r="526">
      <c r="J526" s="26"/>
    </row>
    <row r="527">
      <c r="J527" s="26"/>
    </row>
    <row r="528">
      <c r="J528" s="26"/>
    </row>
    <row r="529">
      <c r="J529" s="26"/>
    </row>
    <row r="530">
      <c r="J530" s="26"/>
    </row>
    <row r="531">
      <c r="J531" s="26"/>
    </row>
    <row r="532">
      <c r="J532" s="26"/>
    </row>
    <row r="533">
      <c r="J533" s="26"/>
    </row>
    <row r="534">
      <c r="J534" s="26"/>
    </row>
    <row r="535">
      <c r="J535" s="26"/>
    </row>
    <row r="536">
      <c r="J536" s="26"/>
    </row>
    <row r="537">
      <c r="J537" s="26"/>
    </row>
    <row r="538">
      <c r="J538" s="26"/>
    </row>
    <row r="539">
      <c r="J539" s="26"/>
    </row>
    <row r="540">
      <c r="J540" s="26"/>
    </row>
    <row r="541">
      <c r="J541" s="26"/>
    </row>
    <row r="542">
      <c r="J542" s="26"/>
    </row>
    <row r="543">
      <c r="J543" s="26"/>
    </row>
    <row r="544">
      <c r="J544" s="26"/>
    </row>
    <row r="545">
      <c r="J545" s="26"/>
    </row>
    <row r="546">
      <c r="J546" s="26"/>
    </row>
    <row r="547">
      <c r="J547" s="26"/>
    </row>
    <row r="548">
      <c r="J548" s="26"/>
    </row>
    <row r="549">
      <c r="J549" s="26"/>
    </row>
    <row r="550">
      <c r="J550" s="26"/>
    </row>
    <row r="551">
      <c r="J551" s="26"/>
    </row>
    <row r="552">
      <c r="J552" s="26"/>
    </row>
    <row r="553">
      <c r="J553" s="26"/>
    </row>
    <row r="554">
      <c r="J554" s="26"/>
    </row>
    <row r="555">
      <c r="J555" s="26"/>
    </row>
    <row r="556">
      <c r="J556" s="26"/>
    </row>
    <row r="557">
      <c r="J557" s="26"/>
    </row>
    <row r="558">
      <c r="J558" s="26"/>
    </row>
    <row r="559">
      <c r="J559" s="26"/>
    </row>
    <row r="560">
      <c r="J560" s="26"/>
    </row>
    <row r="561">
      <c r="J561" s="26"/>
    </row>
    <row r="562">
      <c r="J562" s="26"/>
    </row>
    <row r="563">
      <c r="J563" s="26"/>
    </row>
    <row r="564">
      <c r="J564" s="26"/>
    </row>
    <row r="565">
      <c r="J565" s="26"/>
    </row>
    <row r="566">
      <c r="J566" s="26"/>
    </row>
    <row r="567">
      <c r="J567" s="26"/>
    </row>
    <row r="568">
      <c r="J568" s="26"/>
    </row>
    <row r="569">
      <c r="J569" s="26"/>
    </row>
    <row r="570">
      <c r="J570" s="26"/>
    </row>
    <row r="571">
      <c r="J571" s="26"/>
    </row>
    <row r="572">
      <c r="J572" s="26"/>
    </row>
    <row r="573">
      <c r="J573" s="26"/>
    </row>
    <row r="574">
      <c r="J574" s="26"/>
    </row>
    <row r="575">
      <c r="J575" s="26"/>
    </row>
    <row r="576">
      <c r="J576" s="26"/>
    </row>
    <row r="577">
      <c r="J577" s="26"/>
    </row>
    <row r="578">
      <c r="J578" s="26"/>
    </row>
    <row r="579">
      <c r="J579" s="26"/>
    </row>
    <row r="580">
      <c r="J580" s="26"/>
    </row>
    <row r="581">
      <c r="J581" s="26"/>
    </row>
    <row r="582">
      <c r="J582" s="26"/>
    </row>
    <row r="583">
      <c r="J583" s="26"/>
    </row>
    <row r="584">
      <c r="J584" s="26"/>
    </row>
    <row r="585">
      <c r="J585" s="26"/>
    </row>
    <row r="586">
      <c r="J586" s="26"/>
    </row>
    <row r="587">
      <c r="J587" s="26"/>
    </row>
    <row r="588">
      <c r="J588" s="26"/>
    </row>
    <row r="589">
      <c r="J589" s="26"/>
    </row>
    <row r="590">
      <c r="J590" s="26"/>
    </row>
    <row r="591">
      <c r="J591" s="26"/>
    </row>
    <row r="592">
      <c r="J592" s="26"/>
    </row>
    <row r="593">
      <c r="J593" s="26"/>
    </row>
    <row r="594">
      <c r="J594" s="26"/>
    </row>
    <row r="595">
      <c r="J595" s="26"/>
    </row>
    <row r="596">
      <c r="J596" s="26"/>
    </row>
    <row r="597">
      <c r="J597" s="26"/>
    </row>
    <row r="598">
      <c r="J598" s="26"/>
    </row>
    <row r="599">
      <c r="J599" s="26"/>
    </row>
    <row r="600">
      <c r="J600" s="26"/>
    </row>
    <row r="601">
      <c r="J601" s="26"/>
    </row>
    <row r="602">
      <c r="J602" s="26"/>
    </row>
    <row r="603">
      <c r="J603" s="26"/>
    </row>
    <row r="604">
      <c r="J604" s="26"/>
    </row>
    <row r="605">
      <c r="J605" s="26"/>
    </row>
    <row r="606">
      <c r="J606" s="26"/>
    </row>
    <row r="607">
      <c r="J607" s="26"/>
    </row>
    <row r="608">
      <c r="J608" s="26"/>
    </row>
    <row r="609">
      <c r="J609" s="26"/>
    </row>
    <row r="610">
      <c r="J610" s="26"/>
    </row>
    <row r="611">
      <c r="J611" s="26"/>
    </row>
    <row r="612">
      <c r="J612" s="26"/>
    </row>
    <row r="613">
      <c r="J613" s="26"/>
    </row>
    <row r="614">
      <c r="J614" s="26"/>
    </row>
    <row r="615">
      <c r="J615" s="26"/>
    </row>
    <row r="616">
      <c r="J616" s="26"/>
    </row>
    <row r="617">
      <c r="J617" s="26"/>
    </row>
    <row r="618">
      <c r="J618" s="26"/>
    </row>
    <row r="619">
      <c r="J619" s="26"/>
    </row>
    <row r="620">
      <c r="J620" s="26"/>
    </row>
    <row r="621">
      <c r="J621" s="26"/>
    </row>
    <row r="622">
      <c r="J622" s="26"/>
    </row>
    <row r="623">
      <c r="J623" s="26"/>
    </row>
    <row r="624">
      <c r="J624" s="26"/>
    </row>
    <row r="625">
      <c r="J625" s="26"/>
    </row>
    <row r="626">
      <c r="J626" s="26"/>
    </row>
    <row r="627">
      <c r="J627" s="26"/>
    </row>
    <row r="628">
      <c r="J628" s="26"/>
    </row>
    <row r="629">
      <c r="J629" s="26"/>
    </row>
    <row r="630">
      <c r="J630" s="26"/>
    </row>
    <row r="631">
      <c r="J631" s="26"/>
    </row>
    <row r="632">
      <c r="J632" s="26"/>
    </row>
    <row r="633">
      <c r="J633" s="26"/>
    </row>
    <row r="634">
      <c r="J634" s="26"/>
    </row>
    <row r="635">
      <c r="J635" s="26"/>
    </row>
    <row r="636">
      <c r="J636" s="26"/>
    </row>
    <row r="637">
      <c r="J637" s="26"/>
    </row>
    <row r="638">
      <c r="J638" s="26"/>
    </row>
    <row r="639">
      <c r="J639" s="26"/>
    </row>
    <row r="640">
      <c r="J640" s="26"/>
    </row>
    <row r="641">
      <c r="J641" s="26"/>
    </row>
    <row r="642">
      <c r="J642" s="26"/>
    </row>
    <row r="643">
      <c r="J643" s="26"/>
    </row>
    <row r="644">
      <c r="J644" s="26"/>
    </row>
    <row r="645">
      <c r="J645" s="26"/>
    </row>
    <row r="646">
      <c r="J646" s="26"/>
    </row>
    <row r="647">
      <c r="J647" s="26"/>
    </row>
    <row r="648">
      <c r="J648" s="26"/>
    </row>
    <row r="649">
      <c r="J649" s="26"/>
    </row>
    <row r="650">
      <c r="J650" s="26"/>
    </row>
    <row r="651">
      <c r="J651" s="26"/>
    </row>
    <row r="652">
      <c r="J652" s="26"/>
    </row>
    <row r="653">
      <c r="J653" s="26"/>
    </row>
    <row r="654">
      <c r="J654" s="26"/>
    </row>
    <row r="655">
      <c r="J655" s="26"/>
    </row>
    <row r="656">
      <c r="J656" s="26"/>
    </row>
    <row r="657">
      <c r="J657" s="26"/>
    </row>
    <row r="658">
      <c r="J658" s="26"/>
    </row>
    <row r="659">
      <c r="J659" s="26"/>
    </row>
    <row r="660">
      <c r="J660" s="26"/>
    </row>
    <row r="661">
      <c r="J661" s="26"/>
    </row>
    <row r="662">
      <c r="J662" s="26"/>
    </row>
    <row r="663">
      <c r="J663" s="26"/>
    </row>
    <row r="664">
      <c r="J664" s="26"/>
    </row>
    <row r="665">
      <c r="J665" s="26"/>
    </row>
    <row r="666">
      <c r="J666" s="26"/>
    </row>
    <row r="667">
      <c r="J667" s="26"/>
    </row>
    <row r="668">
      <c r="J668" s="26"/>
    </row>
    <row r="669">
      <c r="J669" s="26"/>
    </row>
    <row r="670">
      <c r="J670" s="26"/>
    </row>
    <row r="671">
      <c r="J671" s="26"/>
    </row>
    <row r="672">
      <c r="J672" s="26"/>
    </row>
    <row r="673">
      <c r="J673" s="26"/>
    </row>
    <row r="674">
      <c r="J674" s="26"/>
    </row>
    <row r="675">
      <c r="J675" s="26"/>
    </row>
    <row r="676">
      <c r="J676" s="26"/>
    </row>
    <row r="677">
      <c r="J677" s="26"/>
    </row>
    <row r="678">
      <c r="J678" s="26"/>
    </row>
    <row r="679">
      <c r="J679" s="26"/>
    </row>
    <row r="680">
      <c r="J680" s="26"/>
    </row>
    <row r="681">
      <c r="J681" s="26"/>
    </row>
    <row r="682">
      <c r="J682" s="26"/>
    </row>
    <row r="683">
      <c r="J683" s="26"/>
    </row>
    <row r="684">
      <c r="J684" s="26"/>
    </row>
    <row r="685">
      <c r="J685" s="26"/>
    </row>
    <row r="686">
      <c r="J686" s="26"/>
    </row>
    <row r="687">
      <c r="J687" s="26"/>
    </row>
    <row r="688">
      <c r="J688" s="26"/>
    </row>
    <row r="689">
      <c r="J689" s="26"/>
    </row>
    <row r="690">
      <c r="J690" s="26"/>
    </row>
    <row r="691">
      <c r="J691" s="26"/>
    </row>
    <row r="692">
      <c r="J692" s="26"/>
    </row>
    <row r="693">
      <c r="J693" s="26"/>
    </row>
    <row r="694">
      <c r="J694" s="26"/>
    </row>
    <row r="695">
      <c r="J695" s="26"/>
    </row>
    <row r="696">
      <c r="J696" s="26"/>
    </row>
    <row r="697">
      <c r="J697" s="26"/>
    </row>
    <row r="698">
      <c r="J698" s="26"/>
    </row>
    <row r="699">
      <c r="J699" s="26"/>
    </row>
    <row r="700">
      <c r="J700" s="26"/>
    </row>
    <row r="701">
      <c r="J701" s="26"/>
    </row>
    <row r="702">
      <c r="J702" s="26"/>
    </row>
    <row r="703">
      <c r="J703" s="26"/>
    </row>
    <row r="704">
      <c r="J704" s="26"/>
    </row>
    <row r="705">
      <c r="J705" s="26"/>
    </row>
    <row r="706">
      <c r="J706" s="26"/>
    </row>
    <row r="707">
      <c r="J707" s="26"/>
    </row>
    <row r="708">
      <c r="J708" s="26"/>
    </row>
    <row r="709">
      <c r="J709" s="26"/>
    </row>
    <row r="710">
      <c r="J710" s="26"/>
    </row>
    <row r="711">
      <c r="J711" s="26"/>
    </row>
    <row r="712">
      <c r="J712" s="26"/>
    </row>
    <row r="713">
      <c r="J713" s="26"/>
    </row>
    <row r="714">
      <c r="J714" s="26"/>
    </row>
    <row r="715">
      <c r="J715" s="26"/>
    </row>
    <row r="716">
      <c r="J716" s="26"/>
    </row>
    <row r="717">
      <c r="J717" s="26"/>
    </row>
    <row r="718">
      <c r="J718" s="26"/>
    </row>
    <row r="719">
      <c r="J719" s="26"/>
    </row>
    <row r="720">
      <c r="J720" s="26"/>
    </row>
    <row r="721">
      <c r="J721" s="26"/>
    </row>
    <row r="722">
      <c r="J722" s="26"/>
    </row>
    <row r="723">
      <c r="J723" s="26"/>
    </row>
    <row r="724">
      <c r="J724" s="26"/>
    </row>
    <row r="725">
      <c r="J725" s="26"/>
    </row>
    <row r="726">
      <c r="J726" s="26"/>
    </row>
    <row r="727">
      <c r="J727" s="26"/>
    </row>
    <row r="728">
      <c r="J728" s="26"/>
    </row>
    <row r="729">
      <c r="J729" s="26"/>
    </row>
    <row r="730">
      <c r="J730" s="26"/>
    </row>
    <row r="731">
      <c r="J731" s="26"/>
    </row>
    <row r="732">
      <c r="J732" s="26"/>
    </row>
    <row r="733">
      <c r="J733" s="26"/>
    </row>
    <row r="734">
      <c r="J734" s="26"/>
    </row>
    <row r="735">
      <c r="J735" s="26"/>
    </row>
    <row r="736">
      <c r="J736" s="26"/>
    </row>
    <row r="737">
      <c r="J737" s="26"/>
    </row>
    <row r="738">
      <c r="J738" s="26"/>
    </row>
    <row r="739">
      <c r="J739" s="26"/>
    </row>
    <row r="740">
      <c r="J740" s="26"/>
    </row>
    <row r="741">
      <c r="J741" s="26"/>
    </row>
    <row r="742">
      <c r="J742" s="26"/>
    </row>
    <row r="743">
      <c r="J743" s="26"/>
    </row>
    <row r="744">
      <c r="J744" s="26"/>
    </row>
    <row r="745">
      <c r="J745" s="26"/>
    </row>
    <row r="746">
      <c r="J746" s="26"/>
    </row>
    <row r="747">
      <c r="J747" s="26"/>
    </row>
    <row r="748">
      <c r="J748" s="26"/>
    </row>
    <row r="749">
      <c r="J749" s="26"/>
    </row>
    <row r="750">
      <c r="J750" s="26"/>
    </row>
    <row r="751">
      <c r="J751" s="26"/>
    </row>
    <row r="752">
      <c r="J752" s="26"/>
    </row>
    <row r="753">
      <c r="J753" s="26"/>
    </row>
    <row r="754">
      <c r="J754" s="26"/>
    </row>
    <row r="755">
      <c r="J755" s="26"/>
    </row>
    <row r="756">
      <c r="J756" s="26"/>
    </row>
    <row r="757">
      <c r="J757" s="26"/>
    </row>
    <row r="758">
      <c r="J758" s="26"/>
    </row>
    <row r="759">
      <c r="J759" s="26"/>
    </row>
    <row r="760">
      <c r="J760" s="26"/>
    </row>
    <row r="761">
      <c r="J761" s="26"/>
    </row>
    <row r="762">
      <c r="J762" s="26"/>
    </row>
    <row r="763">
      <c r="J763" s="26"/>
    </row>
    <row r="764">
      <c r="J764" s="26"/>
    </row>
    <row r="765">
      <c r="J765" s="26"/>
    </row>
    <row r="766">
      <c r="J766" s="26"/>
    </row>
    <row r="767">
      <c r="J767" s="26"/>
    </row>
    <row r="768">
      <c r="J768" s="26"/>
    </row>
    <row r="769">
      <c r="J769" s="26"/>
    </row>
    <row r="770">
      <c r="J770" s="26"/>
    </row>
    <row r="771">
      <c r="J771" s="26"/>
    </row>
    <row r="772">
      <c r="J772" s="26"/>
    </row>
    <row r="773">
      <c r="J773" s="26"/>
    </row>
    <row r="774">
      <c r="J774" s="26"/>
    </row>
    <row r="775">
      <c r="J775" s="26"/>
    </row>
    <row r="776">
      <c r="J776" s="26"/>
    </row>
    <row r="777">
      <c r="J777" s="26"/>
    </row>
    <row r="778">
      <c r="J778" s="26"/>
    </row>
    <row r="779">
      <c r="J779" s="26"/>
    </row>
    <row r="780">
      <c r="J780" s="26"/>
    </row>
    <row r="781">
      <c r="J781" s="26"/>
    </row>
    <row r="782">
      <c r="J782" s="26"/>
    </row>
    <row r="783">
      <c r="J783" s="26"/>
    </row>
    <row r="784">
      <c r="J784" s="26"/>
    </row>
    <row r="785">
      <c r="J785" s="26"/>
    </row>
    <row r="786">
      <c r="J786" s="26"/>
    </row>
    <row r="787">
      <c r="J787" s="26"/>
    </row>
    <row r="788">
      <c r="J788" s="26"/>
    </row>
    <row r="789">
      <c r="J789" s="26"/>
    </row>
    <row r="790">
      <c r="J790" s="26"/>
    </row>
    <row r="791">
      <c r="J791" s="26"/>
    </row>
    <row r="792">
      <c r="J792" s="26"/>
    </row>
    <row r="793">
      <c r="J793" s="26"/>
    </row>
    <row r="794">
      <c r="J794" s="26"/>
    </row>
    <row r="795">
      <c r="J795" s="26"/>
    </row>
    <row r="796">
      <c r="J796" s="26"/>
    </row>
    <row r="797">
      <c r="J797" s="26"/>
    </row>
    <row r="798">
      <c r="J798" s="26"/>
    </row>
    <row r="799">
      <c r="J799" s="26"/>
    </row>
    <row r="800">
      <c r="J800" s="26"/>
    </row>
    <row r="801">
      <c r="J801" s="26"/>
    </row>
    <row r="802">
      <c r="J802" s="26"/>
    </row>
    <row r="803">
      <c r="J803" s="26"/>
    </row>
    <row r="804">
      <c r="J804" s="26"/>
    </row>
    <row r="805">
      <c r="J805" s="26"/>
    </row>
    <row r="806">
      <c r="J806" s="26"/>
    </row>
    <row r="807">
      <c r="J807" s="26"/>
    </row>
    <row r="808">
      <c r="J808" s="26"/>
    </row>
    <row r="809">
      <c r="J809" s="26"/>
    </row>
    <row r="810">
      <c r="J810" s="26"/>
    </row>
    <row r="811">
      <c r="J811" s="26"/>
    </row>
    <row r="812">
      <c r="J812" s="26"/>
    </row>
    <row r="813">
      <c r="J813" s="26"/>
    </row>
    <row r="814">
      <c r="J814" s="26"/>
    </row>
    <row r="815">
      <c r="J815" s="26"/>
    </row>
    <row r="816">
      <c r="J816" s="26"/>
    </row>
    <row r="817">
      <c r="J817" s="26"/>
    </row>
    <row r="818">
      <c r="J818" s="26"/>
    </row>
    <row r="819">
      <c r="J819" s="26"/>
    </row>
    <row r="820">
      <c r="J820" s="26"/>
    </row>
    <row r="821">
      <c r="J821" s="26"/>
    </row>
    <row r="822">
      <c r="J822" s="26"/>
    </row>
    <row r="823">
      <c r="J823" s="26"/>
    </row>
    <row r="824">
      <c r="J824" s="26"/>
    </row>
    <row r="825">
      <c r="J825" s="26"/>
    </row>
    <row r="826">
      <c r="J826" s="26"/>
    </row>
    <row r="827">
      <c r="J827" s="26"/>
    </row>
    <row r="828">
      <c r="J828" s="26"/>
    </row>
    <row r="829">
      <c r="J829" s="26"/>
    </row>
    <row r="830">
      <c r="J830" s="26"/>
    </row>
    <row r="831">
      <c r="J831" s="26"/>
    </row>
    <row r="832">
      <c r="J832" s="26"/>
    </row>
    <row r="833">
      <c r="J833" s="26"/>
    </row>
    <row r="834">
      <c r="J834" s="26"/>
    </row>
    <row r="835">
      <c r="J835" s="26"/>
    </row>
    <row r="836">
      <c r="J836" s="26"/>
    </row>
    <row r="837">
      <c r="J837" s="26"/>
    </row>
    <row r="838">
      <c r="J838" s="26"/>
    </row>
    <row r="839">
      <c r="J839" s="26"/>
    </row>
    <row r="840">
      <c r="J840" s="26"/>
    </row>
    <row r="841">
      <c r="J841" s="26"/>
    </row>
    <row r="842">
      <c r="J842" s="26"/>
    </row>
    <row r="843">
      <c r="J843" s="26"/>
    </row>
    <row r="844">
      <c r="J844" s="26"/>
    </row>
    <row r="845">
      <c r="J845" s="26"/>
    </row>
    <row r="846">
      <c r="J846" s="26"/>
    </row>
    <row r="847">
      <c r="J847" s="26"/>
    </row>
    <row r="848">
      <c r="J848" s="26"/>
    </row>
    <row r="849">
      <c r="J849" s="26"/>
    </row>
    <row r="850">
      <c r="J850" s="26"/>
    </row>
    <row r="851">
      <c r="J851" s="26"/>
    </row>
    <row r="852">
      <c r="J852" s="26"/>
    </row>
    <row r="853">
      <c r="J853" s="26"/>
    </row>
    <row r="854">
      <c r="J854" s="26"/>
    </row>
    <row r="855">
      <c r="J855" s="26"/>
    </row>
    <row r="856">
      <c r="J856" s="26"/>
    </row>
    <row r="857">
      <c r="J857" s="26"/>
    </row>
    <row r="858">
      <c r="J858" s="26"/>
    </row>
    <row r="859">
      <c r="J859" s="26"/>
    </row>
    <row r="860">
      <c r="J860" s="26"/>
    </row>
    <row r="861">
      <c r="J861" s="26"/>
    </row>
    <row r="862">
      <c r="J862" s="26"/>
    </row>
    <row r="863">
      <c r="J863" s="26"/>
    </row>
    <row r="864">
      <c r="J864" s="26"/>
    </row>
    <row r="865">
      <c r="J865" s="26"/>
    </row>
    <row r="866">
      <c r="J866" s="26"/>
    </row>
    <row r="867">
      <c r="J867" s="26"/>
    </row>
    <row r="868">
      <c r="J868" s="26"/>
    </row>
    <row r="869">
      <c r="J869" s="26"/>
    </row>
    <row r="870">
      <c r="J870" s="26"/>
    </row>
    <row r="871">
      <c r="J871" s="26"/>
    </row>
    <row r="872">
      <c r="J872" s="26"/>
    </row>
    <row r="873">
      <c r="J873" s="26"/>
    </row>
    <row r="874">
      <c r="J874" s="26"/>
    </row>
    <row r="875">
      <c r="J875" s="26"/>
    </row>
    <row r="876">
      <c r="J876" s="26"/>
    </row>
    <row r="877">
      <c r="J877" s="26"/>
    </row>
    <row r="878">
      <c r="J878" s="26"/>
    </row>
    <row r="879">
      <c r="J879" s="26"/>
    </row>
    <row r="880">
      <c r="J880" s="26"/>
    </row>
    <row r="881">
      <c r="J881" s="26"/>
    </row>
    <row r="882">
      <c r="J882" s="26"/>
    </row>
    <row r="883">
      <c r="J883" s="26"/>
    </row>
    <row r="884">
      <c r="J884" s="26"/>
    </row>
    <row r="885">
      <c r="J885" s="26"/>
    </row>
    <row r="886">
      <c r="J886" s="26"/>
    </row>
    <row r="887">
      <c r="J887" s="26"/>
    </row>
    <row r="888">
      <c r="J888" s="26"/>
    </row>
    <row r="889">
      <c r="J889" s="26"/>
    </row>
    <row r="890">
      <c r="J890" s="26"/>
    </row>
    <row r="891">
      <c r="J891" s="26"/>
    </row>
    <row r="892">
      <c r="J892" s="26"/>
    </row>
    <row r="893">
      <c r="J893" s="26"/>
    </row>
    <row r="894">
      <c r="J894" s="26"/>
    </row>
    <row r="895">
      <c r="J895" s="26"/>
    </row>
    <row r="896">
      <c r="J896" s="26"/>
    </row>
    <row r="897">
      <c r="J897" s="26"/>
    </row>
    <row r="898">
      <c r="J898" s="26"/>
    </row>
    <row r="899">
      <c r="J899" s="26"/>
    </row>
    <row r="900">
      <c r="J900" s="26"/>
    </row>
    <row r="901">
      <c r="J901" s="26"/>
    </row>
    <row r="902">
      <c r="J902" s="26"/>
    </row>
    <row r="903">
      <c r="J903" s="26"/>
    </row>
    <row r="904">
      <c r="J904" s="26"/>
    </row>
    <row r="905">
      <c r="J905" s="26"/>
    </row>
    <row r="906">
      <c r="J906" s="26"/>
    </row>
    <row r="907">
      <c r="J907" s="26"/>
    </row>
    <row r="908">
      <c r="J908" s="26"/>
    </row>
    <row r="909">
      <c r="J909" s="26"/>
    </row>
    <row r="910">
      <c r="J910" s="26"/>
    </row>
    <row r="911">
      <c r="J911" s="26"/>
    </row>
    <row r="912">
      <c r="J912" s="26"/>
    </row>
    <row r="913">
      <c r="J913" s="26"/>
    </row>
    <row r="914">
      <c r="J914" s="26"/>
    </row>
    <row r="915">
      <c r="J915" s="26"/>
    </row>
    <row r="916">
      <c r="J916" s="26"/>
    </row>
    <row r="917">
      <c r="J917" s="26"/>
    </row>
    <row r="918">
      <c r="J918" s="26"/>
    </row>
    <row r="919">
      <c r="J919" s="26"/>
    </row>
    <row r="920">
      <c r="J920" s="26"/>
    </row>
    <row r="921">
      <c r="J921" s="26"/>
    </row>
    <row r="922">
      <c r="J922" s="26"/>
    </row>
    <row r="923">
      <c r="J923" s="26"/>
    </row>
    <row r="924">
      <c r="J924" s="26"/>
    </row>
    <row r="925">
      <c r="J925" s="26"/>
    </row>
    <row r="926">
      <c r="J926" s="26"/>
    </row>
    <row r="927">
      <c r="J927" s="26"/>
    </row>
    <row r="928">
      <c r="J928" s="26"/>
    </row>
    <row r="929">
      <c r="J929" s="26"/>
    </row>
    <row r="930">
      <c r="J930" s="26"/>
    </row>
    <row r="931">
      <c r="J931" s="26"/>
    </row>
    <row r="932">
      <c r="J932" s="26"/>
    </row>
    <row r="933">
      <c r="J933" s="26"/>
    </row>
    <row r="934">
      <c r="J934" s="26"/>
    </row>
    <row r="935">
      <c r="J935" s="26"/>
    </row>
    <row r="936">
      <c r="J936" s="26"/>
    </row>
    <row r="937">
      <c r="J937" s="26"/>
    </row>
    <row r="938">
      <c r="J938" s="26"/>
    </row>
    <row r="939">
      <c r="J939" s="26"/>
    </row>
    <row r="940">
      <c r="J940" s="26"/>
    </row>
    <row r="941">
      <c r="J941" s="26"/>
    </row>
    <row r="942">
      <c r="J942" s="26"/>
    </row>
    <row r="943">
      <c r="J943" s="26"/>
    </row>
    <row r="944">
      <c r="J944" s="26"/>
    </row>
    <row r="945">
      <c r="J945" s="26"/>
    </row>
    <row r="946">
      <c r="J946" s="26"/>
    </row>
    <row r="947">
      <c r="J947" s="26"/>
    </row>
    <row r="948">
      <c r="J948" s="26"/>
    </row>
    <row r="949">
      <c r="J949" s="26"/>
    </row>
    <row r="950">
      <c r="J950" s="26"/>
    </row>
    <row r="951">
      <c r="J951" s="26"/>
    </row>
    <row r="952">
      <c r="J952" s="26"/>
    </row>
    <row r="953">
      <c r="J953" s="26"/>
    </row>
    <row r="954">
      <c r="J954" s="26"/>
    </row>
    <row r="955">
      <c r="J955" s="26"/>
    </row>
    <row r="956">
      <c r="J956" s="26"/>
    </row>
    <row r="957">
      <c r="J957" s="26"/>
    </row>
    <row r="958">
      <c r="J958" s="26"/>
    </row>
    <row r="959">
      <c r="J959" s="26"/>
    </row>
    <row r="960">
      <c r="J960" s="26"/>
    </row>
    <row r="961">
      <c r="J961" s="26"/>
    </row>
    <row r="962">
      <c r="J962" s="26"/>
    </row>
    <row r="963">
      <c r="J963" s="26"/>
    </row>
    <row r="964">
      <c r="J964" s="26"/>
    </row>
    <row r="965">
      <c r="J965" s="26"/>
    </row>
    <row r="966">
      <c r="J966" s="26"/>
    </row>
    <row r="967">
      <c r="J967" s="26"/>
    </row>
    <row r="968">
      <c r="J968" s="26"/>
    </row>
    <row r="969">
      <c r="J969" s="26"/>
    </row>
    <row r="970">
      <c r="J970" s="26"/>
    </row>
    <row r="971">
      <c r="J971" s="26"/>
    </row>
    <row r="972">
      <c r="J972" s="26"/>
    </row>
    <row r="973">
      <c r="J973" s="26"/>
    </row>
    <row r="974">
      <c r="J974" s="26"/>
    </row>
    <row r="975">
      <c r="J975" s="26"/>
    </row>
    <row r="976">
      <c r="J976" s="26"/>
    </row>
    <row r="977">
      <c r="J977" s="26"/>
    </row>
    <row r="978">
      <c r="J978" s="26"/>
    </row>
    <row r="979">
      <c r="J979" s="26"/>
    </row>
    <row r="980">
      <c r="J980" s="26"/>
    </row>
    <row r="981">
      <c r="J981" s="26"/>
    </row>
    <row r="982">
      <c r="J982" s="26"/>
    </row>
    <row r="983">
      <c r="J983" s="26"/>
    </row>
    <row r="984">
      <c r="J984" s="26"/>
    </row>
    <row r="985">
      <c r="J985" s="26"/>
    </row>
    <row r="986">
      <c r="J986" s="26"/>
    </row>
    <row r="987">
      <c r="J987" s="26"/>
    </row>
    <row r="988">
      <c r="J988" s="26"/>
    </row>
    <row r="989">
      <c r="J989" s="26"/>
    </row>
    <row r="990">
      <c r="J990" s="26"/>
    </row>
    <row r="991">
      <c r="J991" s="26"/>
    </row>
    <row r="992">
      <c r="J992" s="26"/>
    </row>
    <row r="993">
      <c r="J993" s="26"/>
    </row>
    <row r="994">
      <c r="J994" s="26"/>
    </row>
    <row r="995">
      <c r="J995" s="26"/>
    </row>
    <row r="996">
      <c r="J996" s="26"/>
    </row>
    <row r="997">
      <c r="J997" s="26"/>
    </row>
    <row r="998">
      <c r="J998" s="26"/>
    </row>
    <row r="999">
      <c r="J999" s="26"/>
    </row>
    <row r="1000">
      <c r="J1000" s="2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14.63"/>
    <col customWidth="1" min="5" max="6" width="27.38"/>
    <col customWidth="1" min="8" max="8" width="17.0"/>
    <col customWidth="1" min="9" max="9" width="45.75"/>
    <col customWidth="1" min="10" max="10" width="42.63"/>
    <col customWidth="1" min="11" max="11" width="70.25"/>
    <col customWidth="1" min="12" max="12" width="20.63"/>
    <col customWidth="1" min="13" max="13" width="18.13"/>
    <col customWidth="1" min="14" max="14" width="16.5"/>
    <col customWidth="1" min="15" max="15" width="16.88"/>
    <col customWidth="1" min="16" max="16" width="62.5"/>
    <col customWidth="1" min="17" max="17" width="8.63"/>
    <col customWidth="1" min="18" max="18" width="8.5"/>
  </cols>
  <sheetData>
    <row r="1">
      <c r="A1" s="1" t="s">
        <v>0</v>
      </c>
      <c r="B1" s="21" t="s">
        <v>1</v>
      </c>
      <c r="C1" s="2" t="s">
        <v>2</v>
      </c>
      <c r="D1" s="22" t="s">
        <v>3</v>
      </c>
      <c r="E1" s="4" t="s">
        <v>4</v>
      </c>
      <c r="F1" s="4" t="s">
        <v>5</v>
      </c>
      <c r="G1" s="4" t="s">
        <v>6</v>
      </c>
      <c r="H1" s="3" t="s">
        <v>7</v>
      </c>
      <c r="I1" s="4" t="s">
        <v>8</v>
      </c>
      <c r="J1" s="23" t="s">
        <v>9</v>
      </c>
      <c r="K1" s="24" t="s">
        <v>10</v>
      </c>
      <c r="L1" s="3" t="s">
        <v>11</v>
      </c>
      <c r="M1" s="3" t="s">
        <v>12</v>
      </c>
      <c r="N1" s="3" t="s">
        <v>13</v>
      </c>
      <c r="O1" s="3" t="s">
        <v>14</v>
      </c>
      <c r="P1" s="3" t="s">
        <v>15</v>
      </c>
      <c r="Q1" s="3" t="s">
        <v>16</v>
      </c>
      <c r="R1" s="3" t="s">
        <v>17</v>
      </c>
    </row>
    <row r="2">
      <c r="A2" s="1">
        <v>1.0</v>
      </c>
      <c r="B2" s="21">
        <v>0.0</v>
      </c>
      <c r="C2" s="2">
        <v>0.0</v>
      </c>
      <c r="D2" s="22">
        <v>43985.63609226852</v>
      </c>
      <c r="E2" s="3" t="s">
        <v>18</v>
      </c>
      <c r="F2" s="3" t="s">
        <v>19</v>
      </c>
      <c r="G2" s="3" t="s">
        <v>20</v>
      </c>
      <c r="H2" s="9">
        <v>43374.0</v>
      </c>
      <c r="I2" s="3" t="s">
        <v>21</v>
      </c>
      <c r="J2" s="3" t="s">
        <v>22</v>
      </c>
      <c r="K2" s="25" t="s">
        <v>23</v>
      </c>
      <c r="P2" s="3" t="s">
        <v>23</v>
      </c>
      <c r="Q2" s="3" t="b">
        <v>1</v>
      </c>
      <c r="R2" s="3" t="b">
        <v>0</v>
      </c>
    </row>
    <row r="3">
      <c r="A3" s="1">
        <v>2.0</v>
      </c>
      <c r="B3" s="21">
        <v>0.0</v>
      </c>
      <c r="C3" s="2">
        <v>0.0</v>
      </c>
      <c r="D3" s="22">
        <v>43985.63609226852</v>
      </c>
      <c r="E3" s="3" t="s">
        <v>18</v>
      </c>
      <c r="F3" s="3" t="s">
        <v>24</v>
      </c>
      <c r="G3" s="3" t="s">
        <v>25</v>
      </c>
      <c r="H3" s="9">
        <v>43374.0</v>
      </c>
      <c r="I3" s="3" t="s">
        <v>26</v>
      </c>
      <c r="J3" s="7" t="s">
        <v>22</v>
      </c>
      <c r="K3" s="25" t="s">
        <v>27</v>
      </c>
      <c r="P3" s="3" t="s">
        <v>27</v>
      </c>
      <c r="Q3" s="3" t="b">
        <v>1</v>
      </c>
      <c r="R3" s="3" t="b">
        <v>0</v>
      </c>
    </row>
    <row r="4">
      <c r="A4" s="1">
        <v>3.0</v>
      </c>
      <c r="B4" s="21">
        <v>0.0</v>
      </c>
      <c r="C4" s="2">
        <v>0.0</v>
      </c>
      <c r="D4" s="22">
        <v>43985.636087962965</v>
      </c>
      <c r="E4" s="3" t="s">
        <v>18</v>
      </c>
      <c r="F4" s="3" t="s">
        <v>28</v>
      </c>
      <c r="G4" s="3" t="s">
        <v>29</v>
      </c>
      <c r="H4" s="9">
        <v>43396.0</v>
      </c>
      <c r="I4" s="3" t="s">
        <v>30</v>
      </c>
      <c r="J4" s="7" t="s">
        <v>31</v>
      </c>
      <c r="K4" s="25" t="s">
        <v>32</v>
      </c>
      <c r="P4" s="19" t="s">
        <v>32</v>
      </c>
      <c r="Q4" s="3" t="b">
        <v>1</v>
      </c>
      <c r="R4" s="3" t="b">
        <v>0</v>
      </c>
    </row>
    <row r="5">
      <c r="A5" s="1">
        <v>4.0</v>
      </c>
      <c r="B5" s="21">
        <v>0.0</v>
      </c>
      <c r="C5" s="2">
        <v>0.0</v>
      </c>
      <c r="D5" s="22">
        <v>43985.636087962965</v>
      </c>
      <c r="E5" s="3" t="s">
        <v>18</v>
      </c>
      <c r="F5" s="3" t="s">
        <v>33</v>
      </c>
      <c r="G5" s="3" t="s">
        <v>34</v>
      </c>
      <c r="H5" s="9">
        <v>43396.0</v>
      </c>
      <c r="I5" s="3" t="s">
        <v>35</v>
      </c>
      <c r="J5" s="7" t="s">
        <v>31</v>
      </c>
      <c r="K5" s="25" t="s">
        <v>36</v>
      </c>
      <c r="P5" s="19" t="s">
        <v>36</v>
      </c>
      <c r="Q5" s="3" t="b">
        <v>1</v>
      </c>
      <c r="R5" s="3" t="b">
        <v>0</v>
      </c>
    </row>
    <row r="6">
      <c r="A6" s="1">
        <v>5.0</v>
      </c>
      <c r="B6" s="21">
        <v>0.0</v>
      </c>
      <c r="C6" s="2">
        <v>0.0</v>
      </c>
      <c r="D6" s="22">
        <v>43985.636087962965</v>
      </c>
      <c r="E6" s="3" t="s">
        <v>18</v>
      </c>
      <c r="F6" s="3" t="s">
        <v>37</v>
      </c>
      <c r="G6" s="3" t="s">
        <v>34</v>
      </c>
      <c r="H6" s="9">
        <v>43396.0</v>
      </c>
      <c r="I6" s="3" t="s">
        <v>35</v>
      </c>
      <c r="J6" s="7" t="s">
        <v>31</v>
      </c>
      <c r="K6" s="25" t="s">
        <v>38</v>
      </c>
      <c r="P6" s="19" t="s">
        <v>38</v>
      </c>
      <c r="Q6" s="3" t="b">
        <v>1</v>
      </c>
      <c r="R6" s="3" t="b">
        <v>0</v>
      </c>
    </row>
    <row r="7">
      <c r="A7" s="1">
        <v>6.0</v>
      </c>
      <c r="B7" s="21">
        <v>0.0</v>
      </c>
      <c r="C7" s="2">
        <v>0.0</v>
      </c>
      <c r="D7" s="22">
        <v>43985.636087962965</v>
      </c>
      <c r="E7" s="3" t="s">
        <v>18</v>
      </c>
      <c r="F7" s="3" t="s">
        <v>39</v>
      </c>
      <c r="G7" s="3" t="s">
        <v>34</v>
      </c>
      <c r="H7" s="9">
        <v>43396.0</v>
      </c>
      <c r="I7" s="3" t="s">
        <v>40</v>
      </c>
      <c r="J7" s="7" t="s">
        <v>31</v>
      </c>
      <c r="K7" s="25" t="s">
        <v>41</v>
      </c>
      <c r="P7" s="19" t="s">
        <v>41</v>
      </c>
      <c r="Q7" s="3" t="b">
        <v>1</v>
      </c>
      <c r="R7" s="3" t="b">
        <v>0</v>
      </c>
    </row>
    <row r="8">
      <c r="A8" s="1">
        <v>7.0</v>
      </c>
      <c r="B8" s="21">
        <v>0.0</v>
      </c>
      <c r="C8" s="2">
        <v>0.0</v>
      </c>
      <c r="D8" s="22">
        <v>43985.636087962965</v>
      </c>
      <c r="E8" s="3" t="s">
        <v>18</v>
      </c>
      <c r="F8" s="3" t="s">
        <v>42</v>
      </c>
      <c r="G8" s="3" t="s">
        <v>34</v>
      </c>
      <c r="H8" s="9">
        <v>43396.0</v>
      </c>
      <c r="I8" s="3" t="s">
        <v>40</v>
      </c>
      <c r="J8" s="7" t="s">
        <v>31</v>
      </c>
      <c r="K8" s="25" t="s">
        <v>43</v>
      </c>
      <c r="P8" s="19" t="s">
        <v>43</v>
      </c>
      <c r="Q8" s="3" t="b">
        <v>1</v>
      </c>
      <c r="R8" s="3" t="b">
        <v>0</v>
      </c>
    </row>
    <row r="9">
      <c r="A9" s="1">
        <v>8.0</v>
      </c>
      <c r="B9" s="21">
        <v>0.0</v>
      </c>
      <c r="C9" s="2">
        <v>0.0</v>
      </c>
      <c r="D9" s="22">
        <v>43985.636087962965</v>
      </c>
      <c r="E9" s="3" t="s">
        <v>18</v>
      </c>
      <c r="F9" s="3" t="s">
        <v>44</v>
      </c>
      <c r="G9" s="3" t="s">
        <v>34</v>
      </c>
      <c r="H9" s="9">
        <v>43396.0</v>
      </c>
      <c r="I9" s="3" t="s">
        <v>40</v>
      </c>
      <c r="J9" s="7" t="s">
        <v>45</v>
      </c>
      <c r="K9" s="25" t="s">
        <v>46</v>
      </c>
      <c r="P9" s="19" t="s">
        <v>46</v>
      </c>
      <c r="Q9" s="3" t="b">
        <v>1</v>
      </c>
      <c r="R9" s="3" t="b">
        <v>0</v>
      </c>
    </row>
    <row r="10">
      <c r="A10" s="1">
        <v>9.0</v>
      </c>
      <c r="B10" s="21">
        <v>0.0</v>
      </c>
      <c r="C10" s="2">
        <v>0.0</v>
      </c>
      <c r="D10" s="22">
        <v>43985.636087962965</v>
      </c>
      <c r="E10" s="3" t="s">
        <v>18</v>
      </c>
      <c r="F10" s="3" t="s">
        <v>47</v>
      </c>
      <c r="G10" s="3" t="s">
        <v>34</v>
      </c>
      <c r="H10" s="9">
        <v>43396.0</v>
      </c>
      <c r="I10" s="3" t="s">
        <v>40</v>
      </c>
      <c r="J10" s="7" t="s">
        <v>31</v>
      </c>
      <c r="K10" s="25" t="s">
        <v>48</v>
      </c>
      <c r="P10" s="19" t="s">
        <v>48</v>
      </c>
      <c r="Q10" s="3" t="b">
        <v>1</v>
      </c>
      <c r="R10" s="3" t="b">
        <v>0</v>
      </c>
    </row>
    <row r="11">
      <c r="A11" s="1">
        <v>10.0</v>
      </c>
      <c r="B11" s="21">
        <v>0.0</v>
      </c>
      <c r="C11" s="2">
        <v>0.0</v>
      </c>
      <c r="D11" s="22">
        <v>43985.636087962965</v>
      </c>
      <c r="E11" s="3" t="s">
        <v>18</v>
      </c>
      <c r="F11" s="3" t="s">
        <v>49</v>
      </c>
      <c r="G11" s="3" t="s">
        <v>50</v>
      </c>
      <c r="H11" s="9">
        <v>43398.0</v>
      </c>
      <c r="I11" s="3" t="s">
        <v>21</v>
      </c>
      <c r="J11" s="7" t="s">
        <v>31</v>
      </c>
      <c r="K11" s="25" t="s">
        <v>51</v>
      </c>
      <c r="P11" s="19" t="s">
        <v>51</v>
      </c>
      <c r="Q11" s="3" t="b">
        <v>1</v>
      </c>
      <c r="R11" s="3" t="b">
        <v>0</v>
      </c>
    </row>
    <row r="12">
      <c r="A12" s="1">
        <v>11.0</v>
      </c>
      <c r="B12" s="21">
        <v>0.0</v>
      </c>
      <c r="C12" s="2">
        <v>0.0</v>
      </c>
      <c r="D12" s="22">
        <v>43985.636087962965</v>
      </c>
      <c r="E12" s="3" t="s">
        <v>18</v>
      </c>
      <c r="F12" s="3" t="s">
        <v>52</v>
      </c>
      <c r="G12" s="3" t="s">
        <v>50</v>
      </c>
      <c r="H12" s="9">
        <v>43398.0</v>
      </c>
      <c r="I12" s="3" t="s">
        <v>53</v>
      </c>
      <c r="J12" s="7" t="s">
        <v>31</v>
      </c>
      <c r="K12" s="25" t="s">
        <v>54</v>
      </c>
      <c r="P12" s="19" t="s">
        <v>54</v>
      </c>
      <c r="Q12" s="3" t="b">
        <v>1</v>
      </c>
      <c r="R12" s="3" t="b">
        <v>0</v>
      </c>
    </row>
    <row r="13">
      <c r="A13" s="1">
        <v>12.0</v>
      </c>
      <c r="B13" s="21">
        <v>0.0</v>
      </c>
      <c r="C13" s="2">
        <v>0.0</v>
      </c>
      <c r="D13" s="22">
        <v>43985.636087962965</v>
      </c>
      <c r="E13" s="3" t="s">
        <v>18</v>
      </c>
      <c r="F13" s="3" t="s">
        <v>55</v>
      </c>
      <c r="G13" s="3" t="s">
        <v>50</v>
      </c>
      <c r="H13" s="9">
        <v>43398.0</v>
      </c>
      <c r="I13" s="3" t="s">
        <v>56</v>
      </c>
      <c r="J13" s="7" t="s">
        <v>31</v>
      </c>
      <c r="K13" s="25" t="s">
        <v>57</v>
      </c>
      <c r="P13" s="19" t="s">
        <v>57</v>
      </c>
      <c r="Q13" s="3" t="b">
        <v>1</v>
      </c>
      <c r="R13" s="3" t="b">
        <v>0</v>
      </c>
    </row>
    <row r="14">
      <c r="A14" s="1">
        <v>13.0</v>
      </c>
      <c r="B14" s="21">
        <v>0.0</v>
      </c>
      <c r="C14" s="2">
        <v>0.0</v>
      </c>
      <c r="D14" s="22">
        <v>43985.636087962965</v>
      </c>
      <c r="E14" s="3" t="s">
        <v>18</v>
      </c>
      <c r="F14" s="3" t="s">
        <v>58</v>
      </c>
      <c r="G14" s="3" t="s">
        <v>50</v>
      </c>
      <c r="H14" s="9">
        <v>43398.0</v>
      </c>
      <c r="I14" s="3" t="s">
        <v>56</v>
      </c>
      <c r="J14" s="7" t="s">
        <v>31</v>
      </c>
      <c r="K14" s="25" t="s">
        <v>59</v>
      </c>
      <c r="P14" s="19" t="s">
        <v>59</v>
      </c>
      <c r="Q14" s="3" t="b">
        <v>1</v>
      </c>
      <c r="R14" s="3" t="b">
        <v>0</v>
      </c>
    </row>
    <row r="15">
      <c r="A15" s="1">
        <v>14.0</v>
      </c>
      <c r="B15" s="21">
        <v>0.0</v>
      </c>
      <c r="C15" s="2">
        <v>0.0</v>
      </c>
      <c r="D15" s="22">
        <v>43985.636087962965</v>
      </c>
      <c r="E15" s="3" t="s">
        <v>18</v>
      </c>
      <c r="F15" s="3" t="s">
        <v>60</v>
      </c>
      <c r="G15" s="3" t="s">
        <v>61</v>
      </c>
      <c r="H15" s="9">
        <v>43398.0</v>
      </c>
      <c r="I15" s="3" t="s">
        <v>62</v>
      </c>
      <c r="J15" s="7" t="s">
        <v>63</v>
      </c>
      <c r="K15" s="25" t="s">
        <v>64</v>
      </c>
      <c r="P15" s="19" t="s">
        <v>64</v>
      </c>
      <c r="Q15" s="3" t="b">
        <v>1</v>
      </c>
      <c r="R15" s="3" t="b">
        <v>0</v>
      </c>
    </row>
    <row r="16">
      <c r="A16" s="1">
        <v>15.0</v>
      </c>
      <c r="B16" s="21">
        <v>0.0</v>
      </c>
      <c r="C16" s="2">
        <v>0.0</v>
      </c>
      <c r="D16" s="22">
        <v>43985.636087962965</v>
      </c>
      <c r="E16" s="3" t="s">
        <v>18</v>
      </c>
      <c r="F16" s="3" t="s">
        <v>65</v>
      </c>
      <c r="G16" s="3" t="s">
        <v>66</v>
      </c>
      <c r="H16" s="9">
        <v>43399.0</v>
      </c>
      <c r="I16" s="3" t="s">
        <v>21</v>
      </c>
      <c r="J16" s="7" t="s">
        <v>22</v>
      </c>
      <c r="K16" s="25" t="s">
        <v>67</v>
      </c>
      <c r="P16" s="19" t="s">
        <v>67</v>
      </c>
      <c r="Q16" s="3" t="b">
        <v>1</v>
      </c>
      <c r="R16" s="3" t="b">
        <v>0</v>
      </c>
    </row>
    <row r="17">
      <c r="A17" s="1">
        <v>16.0</v>
      </c>
      <c r="B17" s="21">
        <v>0.0</v>
      </c>
      <c r="C17" s="2">
        <v>0.0</v>
      </c>
      <c r="D17" s="22">
        <v>43985.636087962965</v>
      </c>
      <c r="E17" s="3" t="s">
        <v>18</v>
      </c>
      <c r="F17" s="3" t="s">
        <v>68</v>
      </c>
      <c r="G17" s="3" t="s">
        <v>25</v>
      </c>
      <c r="H17" s="9">
        <v>43399.0</v>
      </c>
      <c r="I17" s="3" t="s">
        <v>21</v>
      </c>
      <c r="J17" s="7" t="s">
        <v>22</v>
      </c>
      <c r="K17" s="25" t="s">
        <v>69</v>
      </c>
      <c r="P17" s="19" t="s">
        <v>69</v>
      </c>
      <c r="Q17" s="3" t="b">
        <v>1</v>
      </c>
      <c r="R17" s="3" t="b">
        <v>0</v>
      </c>
    </row>
    <row r="18">
      <c r="A18" s="1">
        <v>17.0</v>
      </c>
      <c r="B18" s="21">
        <v>0.0</v>
      </c>
      <c r="C18" s="2">
        <v>0.0</v>
      </c>
      <c r="D18" s="22">
        <v>43985.636087962965</v>
      </c>
      <c r="E18" s="3" t="s">
        <v>18</v>
      </c>
      <c r="F18" s="3" t="s">
        <v>70</v>
      </c>
      <c r="G18" s="3" t="s">
        <v>71</v>
      </c>
      <c r="H18" s="9">
        <v>43403.0</v>
      </c>
      <c r="I18" s="3" t="s">
        <v>72</v>
      </c>
      <c r="J18" s="7" t="s">
        <v>31</v>
      </c>
      <c r="K18" s="25" t="s">
        <v>73</v>
      </c>
      <c r="P18" s="19" t="s">
        <v>73</v>
      </c>
      <c r="Q18" s="3" t="b">
        <v>1</v>
      </c>
      <c r="R18" s="3" t="b">
        <v>0</v>
      </c>
    </row>
    <row r="19">
      <c r="A19" s="1">
        <v>18.0</v>
      </c>
      <c r="B19" s="21">
        <v>0.0</v>
      </c>
      <c r="C19" s="2">
        <v>0.0</v>
      </c>
      <c r="D19" s="22">
        <v>43985.636087962965</v>
      </c>
      <c r="E19" s="3" t="s">
        <v>18</v>
      </c>
      <c r="F19" s="3" t="s">
        <v>74</v>
      </c>
      <c r="G19" s="3" t="s">
        <v>71</v>
      </c>
      <c r="H19" s="9">
        <v>43403.0</v>
      </c>
      <c r="I19" s="3" t="s">
        <v>75</v>
      </c>
      <c r="J19" s="7" t="s">
        <v>31</v>
      </c>
      <c r="K19" s="25" t="s">
        <v>76</v>
      </c>
      <c r="P19" s="19" t="s">
        <v>76</v>
      </c>
      <c r="Q19" s="3" t="b">
        <v>1</v>
      </c>
      <c r="R19" s="3" t="b">
        <v>0</v>
      </c>
    </row>
    <row r="20">
      <c r="A20" s="1">
        <v>19.0</v>
      </c>
      <c r="B20" s="21">
        <v>0.0</v>
      </c>
      <c r="C20" s="2">
        <v>0.0</v>
      </c>
      <c r="D20" s="22">
        <v>43985.636087962965</v>
      </c>
      <c r="E20" s="3" t="s">
        <v>18</v>
      </c>
      <c r="F20" s="3" t="s">
        <v>77</v>
      </c>
      <c r="G20" s="3" t="s">
        <v>71</v>
      </c>
      <c r="H20" s="9">
        <v>43403.0</v>
      </c>
      <c r="I20" s="3" t="s">
        <v>75</v>
      </c>
      <c r="J20" s="7" t="s">
        <v>31</v>
      </c>
      <c r="K20" s="25" t="s">
        <v>78</v>
      </c>
      <c r="P20" s="19" t="s">
        <v>78</v>
      </c>
      <c r="Q20" s="3" t="b">
        <v>1</v>
      </c>
      <c r="R20" s="3" t="b">
        <v>0</v>
      </c>
    </row>
    <row r="21">
      <c r="A21" s="1">
        <v>20.0</v>
      </c>
      <c r="B21" s="21">
        <v>0.0</v>
      </c>
      <c r="C21" s="2">
        <v>0.0</v>
      </c>
      <c r="D21" s="22">
        <v>43985.636087962965</v>
      </c>
      <c r="E21" s="3" t="s">
        <v>18</v>
      </c>
      <c r="F21" s="3" t="s">
        <v>79</v>
      </c>
      <c r="G21" s="3" t="s">
        <v>71</v>
      </c>
      <c r="H21" s="9">
        <v>43403.0</v>
      </c>
      <c r="I21" s="3" t="s">
        <v>80</v>
      </c>
      <c r="J21" s="7" t="s">
        <v>31</v>
      </c>
      <c r="K21" s="25" t="s">
        <v>81</v>
      </c>
      <c r="P21" s="19" t="s">
        <v>81</v>
      </c>
      <c r="Q21" s="3" t="b">
        <v>1</v>
      </c>
      <c r="R21" s="3" t="b">
        <v>0</v>
      </c>
    </row>
    <row r="22">
      <c r="A22" s="1">
        <v>21.0</v>
      </c>
      <c r="B22" s="21">
        <v>0.0</v>
      </c>
      <c r="C22" s="2">
        <v>0.0</v>
      </c>
      <c r="D22" s="22">
        <v>43985.636087962965</v>
      </c>
      <c r="E22" s="3" t="s">
        <v>18</v>
      </c>
      <c r="F22" s="3" t="s">
        <v>82</v>
      </c>
      <c r="G22" s="3" t="s">
        <v>71</v>
      </c>
      <c r="H22" s="9">
        <v>43403.0</v>
      </c>
      <c r="I22" s="3" t="s">
        <v>83</v>
      </c>
      <c r="J22" s="7" t="s">
        <v>31</v>
      </c>
      <c r="K22" s="25" t="s">
        <v>84</v>
      </c>
      <c r="P22" s="19" t="s">
        <v>84</v>
      </c>
      <c r="Q22" s="3" t="b">
        <v>1</v>
      </c>
      <c r="R22" s="3" t="b">
        <v>0</v>
      </c>
    </row>
    <row r="23">
      <c r="A23" s="1">
        <v>22.0</v>
      </c>
      <c r="B23" s="21">
        <v>0.0</v>
      </c>
      <c r="C23" s="2">
        <v>0.0</v>
      </c>
      <c r="D23" s="22">
        <v>43985.636087962965</v>
      </c>
      <c r="E23" s="3" t="s">
        <v>18</v>
      </c>
      <c r="F23" s="3" t="s">
        <v>85</v>
      </c>
      <c r="G23" s="3" t="s">
        <v>71</v>
      </c>
      <c r="H23" s="9">
        <v>43403.0</v>
      </c>
      <c r="I23" s="3" t="s">
        <v>83</v>
      </c>
      <c r="J23" s="7" t="s">
        <v>31</v>
      </c>
      <c r="K23" s="25" t="s">
        <v>86</v>
      </c>
      <c r="P23" s="19" t="s">
        <v>86</v>
      </c>
      <c r="Q23" s="3" t="b">
        <v>1</v>
      </c>
      <c r="R23" s="3" t="b">
        <v>0</v>
      </c>
    </row>
    <row r="24">
      <c r="A24" s="1">
        <v>23.0</v>
      </c>
      <c r="B24" s="21">
        <v>0.0</v>
      </c>
      <c r="C24" s="2">
        <v>0.0</v>
      </c>
      <c r="D24" s="22">
        <v>43985.636087962965</v>
      </c>
      <c r="E24" s="3" t="s">
        <v>18</v>
      </c>
      <c r="F24" s="3" t="s">
        <v>87</v>
      </c>
      <c r="G24" s="3" t="s">
        <v>71</v>
      </c>
      <c r="H24" s="9">
        <v>43403.0</v>
      </c>
      <c r="I24" s="3" t="s">
        <v>88</v>
      </c>
      <c r="J24" s="7" t="s">
        <v>31</v>
      </c>
      <c r="K24" s="25" t="s">
        <v>89</v>
      </c>
      <c r="P24" s="19" t="s">
        <v>89</v>
      </c>
      <c r="Q24" s="3" t="b">
        <v>1</v>
      </c>
      <c r="R24" s="3" t="b">
        <v>0</v>
      </c>
    </row>
    <row r="25">
      <c r="A25" s="1">
        <v>24.0</v>
      </c>
      <c r="B25" s="21">
        <v>0.0</v>
      </c>
      <c r="C25" s="2">
        <v>0.0</v>
      </c>
      <c r="D25" s="22">
        <v>43985.636087962965</v>
      </c>
      <c r="E25" s="3" t="s">
        <v>18</v>
      </c>
      <c r="F25" s="3" t="s">
        <v>90</v>
      </c>
      <c r="G25" s="3" t="s">
        <v>29</v>
      </c>
      <c r="H25" s="9">
        <v>43412.0</v>
      </c>
      <c r="I25" s="3" t="s">
        <v>30</v>
      </c>
      <c r="J25" s="7" t="s">
        <v>91</v>
      </c>
      <c r="K25" s="25" t="s">
        <v>92</v>
      </c>
      <c r="P25" s="19" t="s">
        <v>92</v>
      </c>
      <c r="Q25" s="3" t="b">
        <v>1</v>
      </c>
      <c r="R25" s="3" t="b">
        <v>0</v>
      </c>
    </row>
    <row r="26">
      <c r="A26" s="1">
        <v>25.0</v>
      </c>
      <c r="B26" s="21">
        <v>0.0</v>
      </c>
      <c r="C26" s="2">
        <v>0.0</v>
      </c>
      <c r="D26" s="22">
        <v>43985.636087962965</v>
      </c>
      <c r="E26" s="3" t="s">
        <v>18</v>
      </c>
      <c r="F26" s="3" t="s">
        <v>99</v>
      </c>
      <c r="G26" s="3" t="s">
        <v>29</v>
      </c>
      <c r="H26" s="9">
        <v>43413.0</v>
      </c>
      <c r="I26" s="3" t="s">
        <v>30</v>
      </c>
      <c r="J26" s="7" t="s">
        <v>91</v>
      </c>
      <c r="K26" s="25" t="s">
        <v>100</v>
      </c>
      <c r="P26" s="19" t="s">
        <v>100</v>
      </c>
      <c r="Q26" s="3" t="b">
        <v>1</v>
      </c>
      <c r="R26" s="3" t="b">
        <v>0</v>
      </c>
    </row>
    <row r="27">
      <c r="A27" s="1">
        <v>26.0</v>
      </c>
      <c r="B27" s="21">
        <v>0.0</v>
      </c>
      <c r="C27" s="2">
        <v>0.0</v>
      </c>
      <c r="D27" s="22">
        <v>43985.636087962965</v>
      </c>
      <c r="E27" s="3" t="s">
        <v>18</v>
      </c>
      <c r="F27" s="3" t="s">
        <v>93</v>
      </c>
      <c r="G27" s="3" t="s">
        <v>29</v>
      </c>
      <c r="H27" s="9">
        <v>43412.0</v>
      </c>
      <c r="I27" s="3" t="s">
        <v>30</v>
      </c>
      <c r="J27" s="7" t="s">
        <v>91</v>
      </c>
      <c r="K27" s="25" t="s">
        <v>94</v>
      </c>
      <c r="P27" s="19" t="s">
        <v>94</v>
      </c>
      <c r="Q27" s="3" t="b">
        <v>1</v>
      </c>
      <c r="R27" s="3" t="b">
        <v>0</v>
      </c>
    </row>
    <row r="28">
      <c r="A28" s="1">
        <v>27.0</v>
      </c>
      <c r="B28" s="21">
        <v>0.0</v>
      </c>
      <c r="C28" s="2">
        <v>0.0</v>
      </c>
      <c r="D28" s="22">
        <v>43985.636087962965</v>
      </c>
      <c r="E28" s="3" t="s">
        <v>18</v>
      </c>
      <c r="F28" s="3" t="s">
        <v>95</v>
      </c>
      <c r="G28" s="3" t="s">
        <v>29</v>
      </c>
      <c r="H28" s="9">
        <v>43412.0</v>
      </c>
      <c r="I28" s="3" t="s">
        <v>30</v>
      </c>
      <c r="J28" s="7" t="s">
        <v>91</v>
      </c>
      <c r="K28" s="25" t="s">
        <v>96</v>
      </c>
      <c r="P28" s="19" t="s">
        <v>96</v>
      </c>
      <c r="Q28" s="3" t="b">
        <v>1</v>
      </c>
      <c r="R28" s="3" t="b">
        <v>0</v>
      </c>
    </row>
    <row r="29">
      <c r="A29" s="1">
        <v>28.0</v>
      </c>
      <c r="B29" s="21">
        <v>0.0</v>
      </c>
      <c r="C29" s="2">
        <v>0.0</v>
      </c>
      <c r="D29" s="22">
        <v>43985.636087962965</v>
      </c>
      <c r="E29" s="3" t="s">
        <v>18</v>
      </c>
      <c r="F29" s="3" t="s">
        <v>97</v>
      </c>
      <c r="G29" s="3" t="s">
        <v>29</v>
      </c>
      <c r="H29" s="9">
        <v>43412.0</v>
      </c>
      <c r="I29" s="3" t="s">
        <v>30</v>
      </c>
      <c r="J29" s="7" t="s">
        <v>91</v>
      </c>
      <c r="K29" s="25" t="s">
        <v>98</v>
      </c>
      <c r="P29" s="19" t="s">
        <v>98</v>
      </c>
      <c r="Q29" s="3" t="b">
        <v>1</v>
      </c>
      <c r="R29" s="3" t="b">
        <v>0</v>
      </c>
    </row>
    <row r="30">
      <c r="A30" s="1">
        <v>29.0</v>
      </c>
      <c r="B30" s="21">
        <v>0.0</v>
      </c>
      <c r="C30" s="2">
        <v>0.0</v>
      </c>
      <c r="D30" s="22">
        <v>43985.636087962965</v>
      </c>
      <c r="E30" s="3" t="s">
        <v>18</v>
      </c>
      <c r="F30" s="3" t="s">
        <v>101</v>
      </c>
      <c r="G30" s="3" t="s">
        <v>29</v>
      </c>
      <c r="H30" s="9">
        <v>43413.0</v>
      </c>
      <c r="I30" s="3" t="s">
        <v>30</v>
      </c>
      <c r="J30" s="7" t="s">
        <v>63</v>
      </c>
      <c r="K30" s="25" t="s">
        <v>102</v>
      </c>
      <c r="P30" s="19" t="s">
        <v>102</v>
      </c>
      <c r="Q30" s="3" t="b">
        <v>1</v>
      </c>
      <c r="R30" s="3" t="b">
        <v>0</v>
      </c>
    </row>
    <row r="31">
      <c r="A31" s="1">
        <v>30.0</v>
      </c>
      <c r="B31" s="21">
        <v>0.0</v>
      </c>
      <c r="C31" s="2">
        <v>0.0</v>
      </c>
      <c r="D31" s="22">
        <v>43985.636087962965</v>
      </c>
      <c r="E31" s="3" t="s">
        <v>18</v>
      </c>
      <c r="F31" s="3" t="s">
        <v>103</v>
      </c>
      <c r="G31" s="3" t="s">
        <v>29</v>
      </c>
      <c r="H31" s="9">
        <v>43418.0</v>
      </c>
      <c r="I31" s="3" t="s">
        <v>30</v>
      </c>
      <c r="J31" s="7" t="s">
        <v>91</v>
      </c>
      <c r="K31" s="25" t="s">
        <v>104</v>
      </c>
      <c r="P31" s="19" t="s">
        <v>104</v>
      </c>
      <c r="Q31" s="3" t="b">
        <v>1</v>
      </c>
      <c r="R31" s="3" t="b">
        <v>0</v>
      </c>
    </row>
    <row r="32">
      <c r="A32" s="1">
        <v>31.0</v>
      </c>
      <c r="B32" s="21">
        <v>0.0</v>
      </c>
      <c r="C32" s="2">
        <v>0.0</v>
      </c>
      <c r="D32" s="22">
        <v>43985.636087962965</v>
      </c>
      <c r="E32" s="3" t="s">
        <v>18</v>
      </c>
      <c r="F32" s="3" t="s">
        <v>105</v>
      </c>
      <c r="G32" s="3" t="s">
        <v>29</v>
      </c>
      <c r="H32" s="9">
        <v>43418.0</v>
      </c>
      <c r="I32" s="3" t="s">
        <v>30</v>
      </c>
      <c r="J32" s="7" t="s">
        <v>91</v>
      </c>
      <c r="K32" s="25" t="s">
        <v>106</v>
      </c>
      <c r="P32" s="19" t="s">
        <v>106</v>
      </c>
      <c r="Q32" s="3" t="b">
        <v>1</v>
      </c>
      <c r="R32" s="3" t="b">
        <v>0</v>
      </c>
    </row>
    <row r="33">
      <c r="A33" s="1">
        <v>32.0</v>
      </c>
      <c r="B33" s="21">
        <v>0.0</v>
      </c>
      <c r="C33" s="2">
        <v>0.0</v>
      </c>
      <c r="D33" s="22">
        <v>43985.636087962965</v>
      </c>
      <c r="E33" s="3" t="s">
        <v>18</v>
      </c>
      <c r="F33" s="3" t="s">
        <v>107</v>
      </c>
      <c r="G33" s="3" t="s">
        <v>108</v>
      </c>
      <c r="H33" s="9">
        <v>43420.0</v>
      </c>
      <c r="I33" s="3" t="s">
        <v>109</v>
      </c>
      <c r="J33" s="7" t="s">
        <v>45</v>
      </c>
      <c r="K33" s="25" t="s">
        <v>110</v>
      </c>
      <c r="P33" s="19" t="s">
        <v>110</v>
      </c>
      <c r="Q33" s="3" t="b">
        <v>1</v>
      </c>
      <c r="R33" s="3" t="b">
        <v>0</v>
      </c>
    </row>
    <row r="34">
      <c r="A34" s="1">
        <v>33.0</v>
      </c>
      <c r="B34" s="21">
        <v>0.0</v>
      </c>
      <c r="C34" s="2">
        <v>0.0</v>
      </c>
      <c r="D34" s="22">
        <v>43985.636087962965</v>
      </c>
      <c r="E34" s="3" t="s">
        <v>18</v>
      </c>
      <c r="F34" s="3" t="s">
        <v>111</v>
      </c>
      <c r="G34" s="3" t="s">
        <v>108</v>
      </c>
      <c r="H34" s="9">
        <v>43420.0</v>
      </c>
      <c r="I34" s="3" t="s">
        <v>109</v>
      </c>
      <c r="J34" s="7" t="s">
        <v>45</v>
      </c>
      <c r="K34" s="25" t="s">
        <v>112</v>
      </c>
      <c r="P34" s="19" t="s">
        <v>112</v>
      </c>
      <c r="Q34" s="3" t="b">
        <v>1</v>
      </c>
      <c r="R34" s="3" t="b">
        <v>0</v>
      </c>
    </row>
    <row r="35">
      <c r="A35" s="1">
        <v>34.0</v>
      </c>
      <c r="B35" s="21">
        <v>0.0</v>
      </c>
      <c r="C35" s="2">
        <v>0.0</v>
      </c>
      <c r="D35" s="22">
        <v>43985.636087962965</v>
      </c>
      <c r="E35" s="3" t="s">
        <v>18</v>
      </c>
      <c r="F35" s="3" t="s">
        <v>113</v>
      </c>
      <c r="G35" s="3" t="s">
        <v>50</v>
      </c>
      <c r="H35" s="9">
        <v>43425.0</v>
      </c>
      <c r="I35" s="3" t="s">
        <v>53</v>
      </c>
      <c r="J35" s="7" t="s">
        <v>114</v>
      </c>
      <c r="K35" s="25" t="s">
        <v>115</v>
      </c>
      <c r="P35" s="19" t="s">
        <v>115</v>
      </c>
      <c r="Q35" s="3" t="b">
        <v>1</v>
      </c>
      <c r="R35" s="3" t="b">
        <v>0</v>
      </c>
    </row>
    <row r="36">
      <c r="A36" s="1">
        <v>35.0</v>
      </c>
      <c r="B36" s="21">
        <v>0.0</v>
      </c>
      <c r="C36" s="2">
        <v>0.0</v>
      </c>
      <c r="D36" s="22">
        <v>43985.636087962965</v>
      </c>
      <c r="E36" s="3" t="s">
        <v>18</v>
      </c>
      <c r="F36" s="3" t="s">
        <v>116</v>
      </c>
      <c r="G36" s="3" t="s">
        <v>50</v>
      </c>
      <c r="H36" s="9">
        <v>43425.0</v>
      </c>
      <c r="I36" s="3" t="s">
        <v>53</v>
      </c>
      <c r="J36" s="7" t="s">
        <v>114</v>
      </c>
      <c r="K36" s="25" t="s">
        <v>117</v>
      </c>
      <c r="P36" s="19" t="s">
        <v>117</v>
      </c>
      <c r="Q36" s="3" t="b">
        <v>1</v>
      </c>
      <c r="R36" s="3" t="b">
        <v>0</v>
      </c>
    </row>
    <row r="37">
      <c r="A37" s="1">
        <v>36.0</v>
      </c>
      <c r="B37" s="21">
        <v>0.0</v>
      </c>
      <c r="C37" s="2">
        <v>0.0</v>
      </c>
      <c r="D37" s="22">
        <v>43985.636087962965</v>
      </c>
      <c r="E37" s="3" t="s">
        <v>18</v>
      </c>
      <c r="F37" s="3" t="s">
        <v>118</v>
      </c>
      <c r="G37" s="3" t="s">
        <v>50</v>
      </c>
      <c r="H37" s="9">
        <v>43425.0</v>
      </c>
      <c r="I37" s="3" t="s">
        <v>53</v>
      </c>
      <c r="J37" s="7" t="s">
        <v>114</v>
      </c>
      <c r="K37" s="25" t="s">
        <v>119</v>
      </c>
      <c r="P37" s="19" t="s">
        <v>119</v>
      </c>
      <c r="Q37" s="3" t="b">
        <v>1</v>
      </c>
      <c r="R37" s="3" t="b">
        <v>0</v>
      </c>
    </row>
    <row r="38">
      <c r="A38" s="1">
        <v>37.0</v>
      </c>
      <c r="B38" s="21">
        <v>0.0</v>
      </c>
      <c r="C38" s="2">
        <v>0.0</v>
      </c>
      <c r="D38" s="22">
        <v>43985.636087962965</v>
      </c>
      <c r="E38" s="3" t="s">
        <v>18</v>
      </c>
      <c r="F38" s="3" t="s">
        <v>120</v>
      </c>
      <c r="G38" s="3" t="s">
        <v>50</v>
      </c>
      <c r="H38" s="9">
        <v>43425.0</v>
      </c>
      <c r="I38" s="3" t="s">
        <v>53</v>
      </c>
      <c r="J38" s="7" t="s">
        <v>91</v>
      </c>
      <c r="K38" s="25" t="s">
        <v>121</v>
      </c>
      <c r="P38" s="19" t="s">
        <v>121</v>
      </c>
      <c r="Q38" s="3" t="b">
        <v>1</v>
      </c>
      <c r="R38" s="3" t="b">
        <v>0</v>
      </c>
    </row>
    <row r="39">
      <c r="A39" s="1">
        <v>38.0</v>
      </c>
      <c r="B39" s="21">
        <v>0.0</v>
      </c>
      <c r="C39" s="2">
        <v>0.0</v>
      </c>
      <c r="D39" s="22">
        <v>43985.636087962965</v>
      </c>
      <c r="E39" s="3" t="s">
        <v>18</v>
      </c>
      <c r="F39" s="3" t="s">
        <v>122</v>
      </c>
      <c r="G39" s="3" t="s">
        <v>50</v>
      </c>
      <c r="H39" s="9">
        <v>43425.0</v>
      </c>
      <c r="I39" s="3" t="s">
        <v>53</v>
      </c>
      <c r="J39" s="7" t="s">
        <v>114</v>
      </c>
      <c r="K39" s="25" t="s">
        <v>123</v>
      </c>
      <c r="P39" s="19" t="s">
        <v>123</v>
      </c>
      <c r="Q39" s="3" t="b">
        <v>1</v>
      </c>
      <c r="R39" s="3" t="b">
        <v>0</v>
      </c>
    </row>
    <row r="40">
      <c r="A40" s="1">
        <v>39.0</v>
      </c>
      <c r="B40" s="21">
        <v>0.0</v>
      </c>
      <c r="C40" s="2">
        <v>0.0</v>
      </c>
      <c r="D40" s="22">
        <v>43985.636087962965</v>
      </c>
      <c r="E40" s="3" t="s">
        <v>18</v>
      </c>
      <c r="F40" s="3" t="s">
        <v>124</v>
      </c>
      <c r="G40" s="3" t="s">
        <v>50</v>
      </c>
      <c r="H40" s="9">
        <v>43425.0</v>
      </c>
      <c r="I40" s="3" t="s">
        <v>53</v>
      </c>
      <c r="J40" s="7" t="s">
        <v>114</v>
      </c>
      <c r="K40" s="25" t="s">
        <v>125</v>
      </c>
      <c r="P40" s="19" t="s">
        <v>125</v>
      </c>
      <c r="Q40" s="3" t="b">
        <v>1</v>
      </c>
      <c r="R40" s="3" t="b">
        <v>0</v>
      </c>
    </row>
    <row r="41">
      <c r="A41" s="1">
        <v>40.0</v>
      </c>
      <c r="B41" s="21">
        <v>0.0</v>
      </c>
      <c r="C41" s="2">
        <v>0.0</v>
      </c>
      <c r="D41" s="22">
        <v>43985.636087962965</v>
      </c>
      <c r="E41" s="3" t="s">
        <v>18</v>
      </c>
      <c r="F41" s="3" t="s">
        <v>126</v>
      </c>
      <c r="G41" s="3" t="s">
        <v>50</v>
      </c>
      <c r="H41" s="9">
        <v>43425.0</v>
      </c>
      <c r="I41" s="3" t="s">
        <v>56</v>
      </c>
      <c r="J41" s="7" t="s">
        <v>114</v>
      </c>
      <c r="K41" s="25" t="s">
        <v>127</v>
      </c>
      <c r="P41" s="19" t="s">
        <v>127</v>
      </c>
      <c r="Q41" s="3" t="b">
        <v>1</v>
      </c>
      <c r="R41" s="3" t="b">
        <v>0</v>
      </c>
    </row>
    <row r="42">
      <c r="A42" s="1">
        <v>41.0</v>
      </c>
      <c r="B42" s="21">
        <v>0.0</v>
      </c>
      <c r="C42" s="2">
        <v>0.0</v>
      </c>
      <c r="D42" s="22">
        <v>43985.636087962965</v>
      </c>
      <c r="E42" s="3" t="s">
        <v>18</v>
      </c>
      <c r="F42" s="3" t="s">
        <v>128</v>
      </c>
      <c r="G42" s="3" t="s">
        <v>50</v>
      </c>
      <c r="H42" s="9">
        <v>43425.0</v>
      </c>
      <c r="I42" s="3" t="s">
        <v>56</v>
      </c>
      <c r="J42" s="7" t="s">
        <v>114</v>
      </c>
      <c r="K42" s="25" t="s">
        <v>129</v>
      </c>
      <c r="P42" s="19" t="s">
        <v>129</v>
      </c>
      <c r="Q42" s="3" t="b">
        <v>1</v>
      </c>
      <c r="R42" s="3" t="b">
        <v>0</v>
      </c>
    </row>
    <row r="43">
      <c r="A43" s="1">
        <v>42.0</v>
      </c>
      <c r="B43" s="21">
        <v>0.0</v>
      </c>
      <c r="C43" s="2">
        <v>0.0</v>
      </c>
      <c r="D43" s="22">
        <v>43985.636087962965</v>
      </c>
      <c r="E43" s="3" t="s">
        <v>18</v>
      </c>
      <c r="F43" s="3" t="s">
        <v>130</v>
      </c>
      <c r="G43" s="3" t="s">
        <v>50</v>
      </c>
      <c r="H43" s="9">
        <v>43425.0</v>
      </c>
      <c r="I43" s="3" t="s">
        <v>56</v>
      </c>
      <c r="J43" s="7" t="s">
        <v>91</v>
      </c>
      <c r="K43" s="25" t="s">
        <v>131</v>
      </c>
      <c r="P43" s="19" t="s">
        <v>131</v>
      </c>
      <c r="Q43" s="3" t="b">
        <v>1</v>
      </c>
      <c r="R43" s="3" t="b">
        <v>0</v>
      </c>
    </row>
    <row r="44">
      <c r="A44" s="1">
        <v>43.0</v>
      </c>
      <c r="B44" s="21">
        <v>0.0</v>
      </c>
      <c r="C44" s="2">
        <v>0.0</v>
      </c>
      <c r="D44" s="22">
        <v>43985.636087962965</v>
      </c>
      <c r="E44" s="3" t="s">
        <v>18</v>
      </c>
      <c r="F44" s="3" t="s">
        <v>132</v>
      </c>
      <c r="G44" s="3" t="s">
        <v>50</v>
      </c>
      <c r="H44" s="9">
        <v>43425.0</v>
      </c>
      <c r="I44" s="3" t="s">
        <v>56</v>
      </c>
      <c r="J44" s="7" t="s">
        <v>91</v>
      </c>
      <c r="K44" s="25" t="s">
        <v>133</v>
      </c>
      <c r="P44" s="19" t="s">
        <v>133</v>
      </c>
      <c r="Q44" s="3" t="b">
        <v>1</v>
      </c>
      <c r="R44" s="3" t="b">
        <v>0</v>
      </c>
    </row>
    <row r="45">
      <c r="A45" s="1">
        <v>44.0</v>
      </c>
      <c r="B45" s="21">
        <v>0.0</v>
      </c>
      <c r="C45" s="2">
        <v>0.0</v>
      </c>
      <c r="D45" s="22">
        <v>43985.636087962965</v>
      </c>
      <c r="E45" s="3" t="s">
        <v>18</v>
      </c>
      <c r="F45" s="3" t="s">
        <v>134</v>
      </c>
      <c r="G45" s="3" t="s">
        <v>50</v>
      </c>
      <c r="H45" s="9">
        <v>43425.0</v>
      </c>
      <c r="I45" s="3" t="s">
        <v>56</v>
      </c>
      <c r="J45" s="7" t="s">
        <v>91</v>
      </c>
      <c r="K45" s="25" t="s">
        <v>135</v>
      </c>
      <c r="P45" s="19" t="s">
        <v>135</v>
      </c>
      <c r="Q45" s="3" t="b">
        <v>1</v>
      </c>
      <c r="R45" s="3" t="b">
        <v>0</v>
      </c>
    </row>
    <row r="46">
      <c r="A46" s="1">
        <v>45.0</v>
      </c>
      <c r="B46" s="21">
        <v>0.0</v>
      </c>
      <c r="C46" s="2">
        <v>0.0</v>
      </c>
      <c r="D46" s="22">
        <v>43985.636087962965</v>
      </c>
      <c r="E46" s="3" t="s">
        <v>18</v>
      </c>
      <c r="F46" s="3" t="s">
        <v>136</v>
      </c>
      <c r="G46" s="3" t="s">
        <v>50</v>
      </c>
      <c r="H46" s="9">
        <v>43425.0</v>
      </c>
      <c r="I46" s="3" t="s">
        <v>56</v>
      </c>
      <c r="J46" s="7" t="s">
        <v>114</v>
      </c>
      <c r="K46" s="25" t="s">
        <v>137</v>
      </c>
      <c r="P46" s="19" t="s">
        <v>137</v>
      </c>
      <c r="Q46" s="3" t="b">
        <v>1</v>
      </c>
      <c r="R46" s="3" t="b">
        <v>0</v>
      </c>
    </row>
    <row r="47">
      <c r="A47" s="1">
        <v>46.0</v>
      </c>
      <c r="B47" s="21">
        <v>0.0</v>
      </c>
      <c r="C47" s="2">
        <v>0.0</v>
      </c>
      <c r="D47" s="22">
        <v>43985.636087962965</v>
      </c>
      <c r="E47" s="3" t="s">
        <v>18</v>
      </c>
      <c r="F47" s="3" t="s">
        <v>138</v>
      </c>
      <c r="G47" s="3" t="s">
        <v>50</v>
      </c>
      <c r="H47" s="9">
        <v>43425.0</v>
      </c>
      <c r="I47" s="3" t="s">
        <v>56</v>
      </c>
      <c r="J47" s="7" t="s">
        <v>114</v>
      </c>
      <c r="K47" s="25" t="s">
        <v>139</v>
      </c>
      <c r="P47" s="19" t="s">
        <v>139</v>
      </c>
      <c r="Q47" s="3" t="b">
        <v>1</v>
      </c>
      <c r="R47" s="3" t="b">
        <v>0</v>
      </c>
    </row>
    <row r="48">
      <c r="A48" s="1">
        <v>47.0</v>
      </c>
      <c r="B48" s="21">
        <v>0.0</v>
      </c>
      <c r="C48" s="2">
        <v>0.0</v>
      </c>
      <c r="D48" s="22">
        <v>43985.636087962965</v>
      </c>
      <c r="E48" s="3" t="s">
        <v>18</v>
      </c>
      <c r="F48" s="3" t="s">
        <v>140</v>
      </c>
      <c r="G48" s="3" t="s">
        <v>50</v>
      </c>
      <c r="H48" s="9">
        <v>43425.0</v>
      </c>
      <c r="I48" s="3" t="s">
        <v>56</v>
      </c>
      <c r="J48" s="7" t="s">
        <v>31</v>
      </c>
      <c r="K48" s="25" t="s">
        <v>141</v>
      </c>
      <c r="P48" s="19" t="s">
        <v>141</v>
      </c>
      <c r="Q48" s="3" t="b">
        <v>1</v>
      </c>
      <c r="R48" s="3" t="b">
        <v>0</v>
      </c>
    </row>
    <row r="49">
      <c r="A49" s="1">
        <v>48.0</v>
      </c>
      <c r="B49" s="21">
        <v>0.0</v>
      </c>
      <c r="C49" s="2">
        <v>0.0</v>
      </c>
      <c r="D49" s="22">
        <v>43985.636087962965</v>
      </c>
      <c r="E49" s="3" t="s">
        <v>18</v>
      </c>
      <c r="F49" s="3" t="s">
        <v>144</v>
      </c>
      <c r="G49" s="3" t="s">
        <v>145</v>
      </c>
      <c r="H49" s="9">
        <v>43432.0</v>
      </c>
      <c r="I49" s="3" t="s">
        <v>53</v>
      </c>
      <c r="J49" s="7" t="s">
        <v>91</v>
      </c>
      <c r="K49" s="25" t="s">
        <v>146</v>
      </c>
      <c r="P49" s="19" t="s">
        <v>146</v>
      </c>
      <c r="Q49" s="3" t="b">
        <v>1</v>
      </c>
      <c r="R49" s="3" t="b">
        <v>0</v>
      </c>
    </row>
    <row r="50">
      <c r="A50" s="1">
        <v>49.0</v>
      </c>
      <c r="B50" s="21">
        <v>0.0</v>
      </c>
      <c r="C50" s="2">
        <v>0.0</v>
      </c>
      <c r="D50" s="22">
        <v>43985.636087962965</v>
      </c>
      <c r="E50" s="3" t="s">
        <v>18</v>
      </c>
      <c r="F50" s="3" t="s">
        <v>147</v>
      </c>
      <c r="G50" s="3" t="s">
        <v>145</v>
      </c>
      <c r="H50" s="9">
        <v>43432.0</v>
      </c>
      <c r="I50" s="3" t="s">
        <v>53</v>
      </c>
      <c r="J50" s="7" t="s">
        <v>91</v>
      </c>
      <c r="K50" s="25" t="s">
        <v>148</v>
      </c>
      <c r="P50" s="19" t="s">
        <v>148</v>
      </c>
      <c r="Q50" s="3" t="b">
        <v>1</v>
      </c>
      <c r="R50" s="3" t="b">
        <v>0</v>
      </c>
    </row>
    <row r="51">
      <c r="A51" s="1">
        <v>50.0</v>
      </c>
      <c r="B51" s="21">
        <v>0.0</v>
      </c>
      <c r="C51" s="2">
        <v>0.0</v>
      </c>
      <c r="D51" s="22">
        <v>43985.636087962965</v>
      </c>
      <c r="E51" s="3" t="s">
        <v>18</v>
      </c>
      <c r="F51" s="3" t="s">
        <v>149</v>
      </c>
      <c r="G51" s="3" t="s">
        <v>145</v>
      </c>
      <c r="H51" s="9">
        <v>43432.0</v>
      </c>
      <c r="I51" s="3" t="s">
        <v>53</v>
      </c>
      <c r="J51" s="7" t="s">
        <v>91</v>
      </c>
      <c r="K51" s="25" t="s">
        <v>150</v>
      </c>
      <c r="P51" s="19" t="s">
        <v>150</v>
      </c>
      <c r="Q51" s="3" t="b">
        <v>1</v>
      </c>
      <c r="R51" s="3" t="b">
        <v>0</v>
      </c>
    </row>
    <row r="52">
      <c r="A52" s="1">
        <v>51.0</v>
      </c>
      <c r="B52" s="21">
        <v>0.0</v>
      </c>
      <c r="C52" s="2">
        <v>0.0</v>
      </c>
      <c r="D52" s="22">
        <v>43985.636087962965</v>
      </c>
      <c r="E52" s="3" t="s">
        <v>18</v>
      </c>
      <c r="F52" s="3" t="s">
        <v>151</v>
      </c>
      <c r="G52" s="3" t="s">
        <v>145</v>
      </c>
      <c r="H52" s="9">
        <v>43432.0</v>
      </c>
      <c r="I52" s="3" t="s">
        <v>53</v>
      </c>
      <c r="J52" s="7" t="s">
        <v>91</v>
      </c>
      <c r="K52" s="25" t="s">
        <v>152</v>
      </c>
      <c r="P52" s="19" t="s">
        <v>152</v>
      </c>
      <c r="Q52" s="3" t="b">
        <v>1</v>
      </c>
      <c r="R52" s="3" t="b">
        <v>0</v>
      </c>
    </row>
    <row r="53">
      <c r="A53" s="1">
        <v>52.0</v>
      </c>
      <c r="B53" s="21">
        <v>0.0</v>
      </c>
      <c r="C53" s="2">
        <v>0.0</v>
      </c>
      <c r="D53" s="22">
        <v>43985.636087962965</v>
      </c>
      <c r="E53" s="3" t="s">
        <v>18</v>
      </c>
      <c r="F53" s="3" t="s">
        <v>153</v>
      </c>
      <c r="G53" s="3" t="s">
        <v>145</v>
      </c>
      <c r="H53" s="9">
        <v>43432.0</v>
      </c>
      <c r="I53" s="3" t="s">
        <v>53</v>
      </c>
      <c r="J53" s="7" t="s">
        <v>91</v>
      </c>
      <c r="K53" s="25" t="s">
        <v>154</v>
      </c>
      <c r="P53" s="19" t="s">
        <v>154</v>
      </c>
      <c r="Q53" s="3" t="b">
        <v>1</v>
      </c>
      <c r="R53" s="3" t="b">
        <v>0</v>
      </c>
    </row>
    <row r="54">
      <c r="A54" s="1">
        <v>53.0</v>
      </c>
      <c r="B54" s="21">
        <v>0.0</v>
      </c>
      <c r="C54" s="2">
        <v>0.0</v>
      </c>
      <c r="D54" s="22">
        <v>43985.636087962965</v>
      </c>
      <c r="E54" s="3" t="s">
        <v>18</v>
      </c>
      <c r="F54" s="3" t="s">
        <v>155</v>
      </c>
      <c r="G54" s="3" t="s">
        <v>145</v>
      </c>
      <c r="H54" s="9">
        <v>43432.0</v>
      </c>
      <c r="I54" s="3" t="s">
        <v>88</v>
      </c>
      <c r="J54" s="7" t="s">
        <v>91</v>
      </c>
      <c r="K54" s="25" t="s">
        <v>156</v>
      </c>
      <c r="P54" s="19" t="s">
        <v>156</v>
      </c>
      <c r="Q54" s="3" t="b">
        <v>1</v>
      </c>
      <c r="R54" s="3" t="b">
        <v>0</v>
      </c>
    </row>
    <row r="55">
      <c r="A55" s="1">
        <v>54.0</v>
      </c>
      <c r="B55" s="21">
        <v>0.0</v>
      </c>
      <c r="C55" s="2">
        <v>0.0</v>
      </c>
      <c r="D55" s="22">
        <v>43985.636087962965</v>
      </c>
      <c r="E55" s="3" t="s">
        <v>18</v>
      </c>
      <c r="F55" s="3" t="s">
        <v>157</v>
      </c>
      <c r="G55" s="3" t="s">
        <v>145</v>
      </c>
      <c r="H55" s="9">
        <v>43432.0</v>
      </c>
      <c r="I55" s="3" t="s">
        <v>88</v>
      </c>
      <c r="J55" s="7" t="s">
        <v>91</v>
      </c>
      <c r="K55" s="25" t="s">
        <v>158</v>
      </c>
      <c r="P55" s="19" t="s">
        <v>158</v>
      </c>
      <c r="Q55" s="3" t="b">
        <v>1</v>
      </c>
      <c r="R55" s="3" t="b">
        <v>0</v>
      </c>
    </row>
    <row r="56">
      <c r="A56" s="1">
        <v>55.0</v>
      </c>
      <c r="B56" s="21">
        <v>0.0</v>
      </c>
      <c r="C56" s="2">
        <v>0.0</v>
      </c>
      <c r="D56" s="22">
        <v>43985.636087962965</v>
      </c>
      <c r="E56" s="3" t="s">
        <v>18</v>
      </c>
      <c r="F56" s="3" t="s">
        <v>159</v>
      </c>
      <c r="G56" s="3" t="s">
        <v>145</v>
      </c>
      <c r="H56" s="9">
        <v>43432.0</v>
      </c>
      <c r="I56" s="3" t="s">
        <v>88</v>
      </c>
      <c r="J56" s="7" t="s">
        <v>114</v>
      </c>
      <c r="K56" s="25" t="s">
        <v>160</v>
      </c>
      <c r="P56" s="19" t="s">
        <v>160</v>
      </c>
      <c r="Q56" s="3" t="b">
        <v>1</v>
      </c>
      <c r="R56" s="3" t="b">
        <v>0</v>
      </c>
    </row>
    <row r="57">
      <c r="A57" s="1">
        <v>56.0</v>
      </c>
      <c r="B57" s="21">
        <v>0.0</v>
      </c>
      <c r="C57" s="2">
        <v>0.0</v>
      </c>
      <c r="D57" s="22">
        <v>43985.636087962965</v>
      </c>
      <c r="E57" s="3" t="s">
        <v>18</v>
      </c>
      <c r="F57" s="3" t="s">
        <v>161</v>
      </c>
      <c r="G57" s="3" t="s">
        <v>145</v>
      </c>
      <c r="H57" s="9">
        <v>43432.0</v>
      </c>
      <c r="I57" s="3" t="s">
        <v>88</v>
      </c>
      <c r="J57" s="7" t="s">
        <v>91</v>
      </c>
      <c r="K57" s="25" t="s">
        <v>162</v>
      </c>
      <c r="P57" s="19" t="s">
        <v>162</v>
      </c>
      <c r="Q57" s="3" t="b">
        <v>1</v>
      </c>
      <c r="R57" s="3" t="b">
        <v>0</v>
      </c>
    </row>
    <row r="58">
      <c r="A58" s="1">
        <v>57.0</v>
      </c>
      <c r="B58" s="21">
        <v>0.0</v>
      </c>
      <c r="C58" s="2">
        <v>0.0</v>
      </c>
      <c r="D58" s="22">
        <v>43985.636087962965</v>
      </c>
      <c r="E58" s="3" t="s">
        <v>18</v>
      </c>
      <c r="F58" s="3" t="s">
        <v>163</v>
      </c>
      <c r="G58" s="3" t="s">
        <v>145</v>
      </c>
      <c r="H58" s="9">
        <v>43432.0</v>
      </c>
      <c r="I58" s="3" t="s">
        <v>88</v>
      </c>
      <c r="J58" s="7" t="s">
        <v>91</v>
      </c>
      <c r="K58" s="25" t="s">
        <v>164</v>
      </c>
      <c r="P58" s="19" t="s">
        <v>164</v>
      </c>
      <c r="Q58" s="3" t="b">
        <v>1</v>
      </c>
      <c r="R58" s="3" t="b">
        <v>0</v>
      </c>
    </row>
    <row r="59">
      <c r="A59" s="1">
        <v>58.0</v>
      </c>
      <c r="B59" s="21">
        <v>0.0</v>
      </c>
      <c r="C59" s="2">
        <v>0.0</v>
      </c>
      <c r="D59" s="22">
        <v>43985.636087962965</v>
      </c>
      <c r="E59" s="3" t="s">
        <v>18</v>
      </c>
      <c r="F59" s="3" t="s">
        <v>165</v>
      </c>
      <c r="G59" s="3" t="s">
        <v>71</v>
      </c>
      <c r="H59" s="9">
        <v>43432.0</v>
      </c>
      <c r="I59" s="3" t="s">
        <v>53</v>
      </c>
      <c r="J59" s="7" t="s">
        <v>91</v>
      </c>
      <c r="K59" s="25" t="s">
        <v>166</v>
      </c>
      <c r="P59" s="19" t="s">
        <v>166</v>
      </c>
      <c r="Q59" s="3" t="b">
        <v>1</v>
      </c>
      <c r="R59" s="3" t="b">
        <v>0</v>
      </c>
    </row>
    <row r="60">
      <c r="A60" s="1">
        <v>59.0</v>
      </c>
      <c r="B60" s="21">
        <v>0.0</v>
      </c>
      <c r="C60" s="2">
        <v>0.0</v>
      </c>
      <c r="D60" s="22">
        <v>43985.636087962965</v>
      </c>
      <c r="E60" s="3" t="s">
        <v>18</v>
      </c>
      <c r="F60" s="3" t="s">
        <v>167</v>
      </c>
      <c r="G60" s="3" t="s">
        <v>71</v>
      </c>
      <c r="H60" s="9">
        <v>43432.0</v>
      </c>
      <c r="I60" s="3" t="s">
        <v>88</v>
      </c>
      <c r="J60" s="7" t="s">
        <v>114</v>
      </c>
      <c r="K60" s="25" t="s">
        <v>168</v>
      </c>
      <c r="P60" s="19" t="s">
        <v>168</v>
      </c>
      <c r="Q60" s="3" t="b">
        <v>1</v>
      </c>
      <c r="R60" s="3" t="b">
        <v>0</v>
      </c>
    </row>
    <row r="61">
      <c r="A61" s="1">
        <v>60.0</v>
      </c>
      <c r="B61" s="21">
        <v>0.0</v>
      </c>
      <c r="C61" s="2">
        <v>0.0</v>
      </c>
      <c r="D61" s="22">
        <v>43985.636087962965</v>
      </c>
      <c r="E61" s="3"/>
      <c r="F61" s="3" t="s">
        <v>169</v>
      </c>
      <c r="G61" s="3" t="s">
        <v>71</v>
      </c>
      <c r="H61" s="9">
        <v>43432.0</v>
      </c>
      <c r="I61" s="3" t="s">
        <v>170</v>
      </c>
      <c r="J61" s="7"/>
      <c r="K61" s="25" t="s">
        <v>171</v>
      </c>
      <c r="P61" s="3" t="s">
        <v>171</v>
      </c>
      <c r="Q61" s="3" t="b">
        <v>1</v>
      </c>
      <c r="R61" s="3" t="b">
        <v>0</v>
      </c>
    </row>
    <row r="62">
      <c r="A62" s="1">
        <v>61.0</v>
      </c>
      <c r="B62" s="21">
        <v>0.0</v>
      </c>
      <c r="C62" s="2">
        <v>0.0</v>
      </c>
      <c r="D62" s="22">
        <v>43985.636087962965</v>
      </c>
      <c r="E62" s="3" t="s">
        <v>18</v>
      </c>
      <c r="F62" s="3" t="s">
        <v>172</v>
      </c>
      <c r="G62" s="3" t="s">
        <v>71</v>
      </c>
      <c r="H62" s="9">
        <v>43432.0</v>
      </c>
      <c r="I62" s="3" t="s">
        <v>170</v>
      </c>
      <c r="J62" s="7" t="s">
        <v>114</v>
      </c>
      <c r="K62" s="25" t="s">
        <v>173</v>
      </c>
      <c r="P62" s="19" t="s">
        <v>173</v>
      </c>
      <c r="Q62" s="3" t="b">
        <v>1</v>
      </c>
      <c r="R62" s="3" t="b">
        <v>0</v>
      </c>
    </row>
    <row r="63">
      <c r="A63" s="1">
        <v>62.0</v>
      </c>
      <c r="B63" s="21">
        <v>0.0</v>
      </c>
      <c r="C63" s="2">
        <v>0.0</v>
      </c>
      <c r="D63" s="22">
        <v>43985.636087962965</v>
      </c>
      <c r="E63" s="3" t="s">
        <v>18</v>
      </c>
      <c r="F63" s="3" t="s">
        <v>174</v>
      </c>
      <c r="G63" s="3" t="s">
        <v>175</v>
      </c>
      <c r="H63" s="9">
        <v>43437.0</v>
      </c>
      <c r="I63" s="3" t="s">
        <v>176</v>
      </c>
      <c r="J63" s="7" t="s">
        <v>45</v>
      </c>
      <c r="K63" s="25" t="s">
        <v>177</v>
      </c>
      <c r="P63" s="19" t="s">
        <v>177</v>
      </c>
      <c r="Q63" s="3" t="b">
        <v>1</v>
      </c>
      <c r="R63" s="3" t="b">
        <v>0</v>
      </c>
    </row>
    <row r="64">
      <c r="A64" s="1">
        <v>63.0</v>
      </c>
      <c r="B64" s="21">
        <v>0.0</v>
      </c>
      <c r="C64" s="2">
        <v>0.0</v>
      </c>
      <c r="D64" s="22">
        <v>43985.636087962965</v>
      </c>
      <c r="E64" s="3" t="s">
        <v>18</v>
      </c>
      <c r="F64" s="3" t="s">
        <v>178</v>
      </c>
      <c r="G64" s="3" t="s">
        <v>25</v>
      </c>
      <c r="H64" s="9">
        <v>43441.0</v>
      </c>
      <c r="I64" s="3" t="s">
        <v>21</v>
      </c>
      <c r="J64" s="7" t="s">
        <v>22</v>
      </c>
      <c r="K64" s="25" t="s">
        <v>179</v>
      </c>
      <c r="P64" s="19" t="s">
        <v>179</v>
      </c>
      <c r="Q64" s="3" t="b">
        <v>1</v>
      </c>
      <c r="R64" s="3" t="b">
        <v>0</v>
      </c>
    </row>
    <row r="65">
      <c r="A65" s="1">
        <v>64.0</v>
      </c>
      <c r="B65" s="21">
        <v>0.0</v>
      </c>
      <c r="C65" s="2">
        <v>0.0</v>
      </c>
      <c r="D65" s="22">
        <v>43985.636087962965</v>
      </c>
      <c r="E65" s="3" t="s">
        <v>18</v>
      </c>
      <c r="F65" s="3" t="s">
        <v>180</v>
      </c>
      <c r="G65" s="3" t="s">
        <v>71</v>
      </c>
      <c r="H65" s="9">
        <v>43451.0</v>
      </c>
      <c r="I65" s="3" t="s">
        <v>170</v>
      </c>
      <c r="J65" s="7" t="s">
        <v>91</v>
      </c>
      <c r="K65" s="25" t="s">
        <v>181</v>
      </c>
      <c r="P65" s="19" t="s">
        <v>181</v>
      </c>
      <c r="Q65" s="3" t="b">
        <v>1</v>
      </c>
      <c r="R65" s="3" t="b">
        <v>0</v>
      </c>
    </row>
    <row r="66">
      <c r="A66" s="1">
        <v>65.0</v>
      </c>
      <c r="B66" s="21">
        <v>0.0</v>
      </c>
      <c r="C66" s="2">
        <v>0.0</v>
      </c>
      <c r="D66" s="22">
        <v>43985.636087962965</v>
      </c>
      <c r="E66" s="3" t="s">
        <v>18</v>
      </c>
      <c r="F66" s="3" t="s">
        <v>182</v>
      </c>
      <c r="G66" s="3" t="s">
        <v>71</v>
      </c>
      <c r="H66" s="9">
        <v>43451.0</v>
      </c>
      <c r="I66" s="3" t="s">
        <v>170</v>
      </c>
      <c r="J66" s="7" t="s">
        <v>91</v>
      </c>
      <c r="K66" s="25" t="s">
        <v>183</v>
      </c>
      <c r="P66" s="19" t="s">
        <v>183</v>
      </c>
      <c r="Q66" s="3" t="b">
        <v>1</v>
      </c>
      <c r="R66" s="3" t="b">
        <v>0</v>
      </c>
    </row>
    <row r="67">
      <c r="A67" s="1">
        <v>66.0</v>
      </c>
      <c r="B67" s="21">
        <v>0.0</v>
      </c>
      <c r="C67" s="2">
        <v>0.0</v>
      </c>
      <c r="D67" s="22">
        <v>43985.636087962965</v>
      </c>
      <c r="E67" s="3" t="s">
        <v>18</v>
      </c>
      <c r="F67" s="3" t="s">
        <v>184</v>
      </c>
      <c r="G67" s="3" t="s">
        <v>71</v>
      </c>
      <c r="H67" s="9">
        <v>43451.0</v>
      </c>
      <c r="I67" s="3" t="s">
        <v>170</v>
      </c>
      <c r="J67" s="7" t="s">
        <v>91</v>
      </c>
      <c r="K67" s="25" t="s">
        <v>185</v>
      </c>
      <c r="P67" s="19" t="s">
        <v>185</v>
      </c>
      <c r="Q67" s="3" t="b">
        <v>1</v>
      </c>
      <c r="R67" s="3" t="b">
        <v>0</v>
      </c>
    </row>
    <row r="68">
      <c r="A68" s="1">
        <v>67.0</v>
      </c>
      <c r="B68" s="21">
        <v>0.0</v>
      </c>
      <c r="C68" s="2">
        <v>0.0</v>
      </c>
      <c r="D68" s="22">
        <v>43985.636087962965</v>
      </c>
      <c r="E68" s="3" t="s">
        <v>18</v>
      </c>
      <c r="F68" s="3" t="s">
        <v>186</v>
      </c>
      <c r="G68" s="3" t="s">
        <v>71</v>
      </c>
      <c r="H68" s="9">
        <v>43451.0</v>
      </c>
      <c r="I68" s="3" t="s">
        <v>170</v>
      </c>
      <c r="J68" s="7" t="s">
        <v>91</v>
      </c>
      <c r="K68" s="25" t="s">
        <v>187</v>
      </c>
      <c r="P68" s="19" t="s">
        <v>187</v>
      </c>
      <c r="Q68" s="3" t="b">
        <v>1</v>
      </c>
      <c r="R68" s="3" t="b">
        <v>0</v>
      </c>
    </row>
    <row r="69">
      <c r="A69" s="1">
        <v>68.0</v>
      </c>
      <c r="B69" s="21">
        <v>0.0</v>
      </c>
      <c r="C69" s="2">
        <v>0.0</v>
      </c>
      <c r="D69" s="22">
        <v>43985.636087962965</v>
      </c>
      <c r="E69" s="3" t="s">
        <v>18</v>
      </c>
      <c r="F69" s="3" t="s">
        <v>188</v>
      </c>
      <c r="G69" s="3" t="s">
        <v>71</v>
      </c>
      <c r="H69" s="9">
        <v>43451.0</v>
      </c>
      <c r="I69" s="3" t="s">
        <v>170</v>
      </c>
      <c r="J69" s="7" t="s">
        <v>91</v>
      </c>
      <c r="K69" s="25" t="s">
        <v>189</v>
      </c>
      <c r="P69" s="19" t="s">
        <v>189</v>
      </c>
      <c r="Q69" s="3" t="b">
        <v>1</v>
      </c>
      <c r="R69" s="3" t="b">
        <v>0</v>
      </c>
    </row>
    <row r="70">
      <c r="A70" s="1">
        <v>69.0</v>
      </c>
      <c r="B70" s="21">
        <v>0.0</v>
      </c>
      <c r="C70" s="2">
        <v>0.0</v>
      </c>
      <c r="D70" s="22">
        <v>43985.636087962965</v>
      </c>
      <c r="E70" s="3" t="s">
        <v>18</v>
      </c>
      <c r="F70" s="3" t="s">
        <v>190</v>
      </c>
      <c r="G70" s="3" t="s">
        <v>71</v>
      </c>
      <c r="H70" s="9">
        <v>43451.0</v>
      </c>
      <c r="I70" s="3" t="s">
        <v>170</v>
      </c>
      <c r="J70" s="7" t="s">
        <v>114</v>
      </c>
      <c r="K70" s="25" t="s">
        <v>191</v>
      </c>
      <c r="P70" s="19" t="s">
        <v>191</v>
      </c>
      <c r="Q70" s="3" t="b">
        <v>1</v>
      </c>
      <c r="R70" s="3" t="b">
        <v>0</v>
      </c>
    </row>
    <row r="71">
      <c r="A71" s="1">
        <v>70.0</v>
      </c>
      <c r="B71" s="21">
        <v>0.0</v>
      </c>
      <c r="C71" s="2">
        <v>0.0</v>
      </c>
      <c r="D71" s="22">
        <v>43985.636087962965</v>
      </c>
      <c r="E71" s="3" t="s">
        <v>18</v>
      </c>
      <c r="F71" s="3" t="s">
        <v>192</v>
      </c>
      <c r="G71" s="3" t="s">
        <v>193</v>
      </c>
      <c r="H71" s="9">
        <v>43451.0</v>
      </c>
      <c r="I71" s="3" t="s">
        <v>170</v>
      </c>
      <c r="J71" s="7" t="s">
        <v>91</v>
      </c>
      <c r="K71" s="25" t="s">
        <v>194</v>
      </c>
      <c r="P71" s="19" t="s">
        <v>194</v>
      </c>
      <c r="Q71" s="3" t="b">
        <v>1</v>
      </c>
      <c r="R71" s="3" t="b">
        <v>0</v>
      </c>
    </row>
    <row r="72">
      <c r="A72" s="1">
        <v>71.0</v>
      </c>
      <c r="B72" s="21">
        <v>0.0</v>
      </c>
      <c r="C72" s="2">
        <v>0.0</v>
      </c>
      <c r="D72" s="22">
        <v>43985.636087962965</v>
      </c>
      <c r="E72" s="3" t="s">
        <v>18</v>
      </c>
      <c r="F72" s="3" t="s">
        <v>195</v>
      </c>
      <c r="G72" s="3" t="s">
        <v>71</v>
      </c>
      <c r="H72" s="9">
        <v>43451.0</v>
      </c>
      <c r="I72" s="3" t="s">
        <v>170</v>
      </c>
      <c r="J72" s="7" t="s">
        <v>91</v>
      </c>
      <c r="K72" s="25" t="s">
        <v>196</v>
      </c>
      <c r="P72" s="19" t="s">
        <v>196</v>
      </c>
      <c r="Q72" s="3" t="b">
        <v>1</v>
      </c>
      <c r="R72" s="3" t="b">
        <v>0</v>
      </c>
    </row>
    <row r="73">
      <c r="A73" s="1">
        <v>72.0</v>
      </c>
      <c r="B73" s="21">
        <v>0.0</v>
      </c>
      <c r="C73" s="2">
        <v>0.0</v>
      </c>
      <c r="D73" s="22">
        <v>43985.636087962965</v>
      </c>
      <c r="E73" s="3" t="s">
        <v>18</v>
      </c>
      <c r="F73" s="3" t="s">
        <v>197</v>
      </c>
      <c r="G73" s="3" t="s">
        <v>71</v>
      </c>
      <c r="H73" s="9">
        <v>43451.0</v>
      </c>
      <c r="I73" s="3" t="s">
        <v>170</v>
      </c>
      <c r="J73" s="7" t="s">
        <v>114</v>
      </c>
      <c r="K73" s="25" t="s">
        <v>198</v>
      </c>
      <c r="P73" s="19" t="s">
        <v>198</v>
      </c>
      <c r="Q73" s="3" t="b">
        <v>1</v>
      </c>
      <c r="R73" s="3" t="b">
        <v>0</v>
      </c>
    </row>
    <row r="74">
      <c r="A74" s="1">
        <v>73.0</v>
      </c>
      <c r="B74" s="21">
        <v>0.0</v>
      </c>
      <c r="C74" s="2">
        <v>0.0</v>
      </c>
      <c r="D74" s="22">
        <v>43985.636087962965</v>
      </c>
      <c r="E74" s="3" t="s">
        <v>18</v>
      </c>
      <c r="F74" s="3" t="s">
        <v>199</v>
      </c>
      <c r="G74" s="3" t="s">
        <v>71</v>
      </c>
      <c r="H74" s="9">
        <v>43451.0</v>
      </c>
      <c r="I74" s="3" t="s">
        <v>170</v>
      </c>
      <c r="J74" s="7" t="s">
        <v>91</v>
      </c>
      <c r="K74" s="25" t="s">
        <v>200</v>
      </c>
      <c r="P74" s="19" t="s">
        <v>200</v>
      </c>
      <c r="Q74" s="3" t="b">
        <v>1</v>
      </c>
      <c r="R74" s="3" t="b">
        <v>0</v>
      </c>
    </row>
    <row r="75">
      <c r="A75" s="1">
        <v>74.0</v>
      </c>
      <c r="B75" s="21">
        <v>0.0</v>
      </c>
      <c r="C75" s="2">
        <v>0.0</v>
      </c>
      <c r="D75" s="22">
        <v>43985.636087962965</v>
      </c>
      <c r="E75" s="3" t="s">
        <v>18</v>
      </c>
      <c r="F75" s="3" t="s">
        <v>201</v>
      </c>
      <c r="G75" s="3" t="s">
        <v>71</v>
      </c>
      <c r="H75" s="9">
        <v>43451.0</v>
      </c>
      <c r="I75" s="3" t="s">
        <v>88</v>
      </c>
      <c r="J75" s="7" t="s">
        <v>114</v>
      </c>
      <c r="K75" s="25" t="s">
        <v>202</v>
      </c>
      <c r="P75" s="19" t="s">
        <v>202</v>
      </c>
      <c r="Q75" s="3" t="b">
        <v>1</v>
      </c>
      <c r="R75" s="3" t="b">
        <v>0</v>
      </c>
    </row>
    <row r="76">
      <c r="A76" s="1">
        <v>75.0</v>
      </c>
      <c r="B76" s="21">
        <v>0.0</v>
      </c>
      <c r="C76" s="2">
        <v>0.0</v>
      </c>
      <c r="D76" s="22">
        <v>43985.636087962965</v>
      </c>
      <c r="E76" s="3" t="s">
        <v>18</v>
      </c>
      <c r="F76" s="3" t="s">
        <v>203</v>
      </c>
      <c r="G76" s="3" t="s">
        <v>71</v>
      </c>
      <c r="H76" s="9">
        <v>43451.0</v>
      </c>
      <c r="I76" s="3" t="s">
        <v>88</v>
      </c>
      <c r="J76" s="7" t="s">
        <v>114</v>
      </c>
      <c r="K76" s="25" t="s">
        <v>204</v>
      </c>
      <c r="P76" s="19" t="s">
        <v>204</v>
      </c>
      <c r="Q76" s="3" t="b">
        <v>1</v>
      </c>
      <c r="R76" s="3" t="b">
        <v>0</v>
      </c>
    </row>
    <row r="77">
      <c r="A77" s="1">
        <v>76.0</v>
      </c>
      <c r="B77" s="21">
        <v>0.0</v>
      </c>
      <c r="C77" s="2">
        <v>0.0</v>
      </c>
      <c r="D77" s="22">
        <v>43985.636087962965</v>
      </c>
      <c r="E77" s="3" t="s">
        <v>18</v>
      </c>
      <c r="F77" s="3" t="s">
        <v>205</v>
      </c>
      <c r="G77" s="3" t="s">
        <v>71</v>
      </c>
      <c r="H77" s="9">
        <v>43451.0</v>
      </c>
      <c r="I77" s="3" t="s">
        <v>88</v>
      </c>
      <c r="J77" s="7" t="s">
        <v>91</v>
      </c>
      <c r="K77" s="25" t="s">
        <v>206</v>
      </c>
      <c r="P77" s="19" t="s">
        <v>206</v>
      </c>
      <c r="Q77" s="3" t="b">
        <v>1</v>
      </c>
      <c r="R77" s="3" t="b">
        <v>0</v>
      </c>
    </row>
    <row r="78">
      <c r="A78" s="1">
        <v>77.0</v>
      </c>
      <c r="B78" s="21">
        <v>0.0</v>
      </c>
      <c r="C78" s="2">
        <v>0.0</v>
      </c>
      <c r="D78" s="22">
        <v>43985.636087962965</v>
      </c>
      <c r="E78" s="3" t="s">
        <v>18</v>
      </c>
      <c r="F78" s="3" t="s">
        <v>207</v>
      </c>
      <c r="G78" s="3" t="s">
        <v>71</v>
      </c>
      <c r="H78" s="9">
        <v>43451.0</v>
      </c>
      <c r="I78" s="3" t="s">
        <v>170</v>
      </c>
      <c r="J78" s="7" t="s">
        <v>114</v>
      </c>
      <c r="K78" s="25" t="s">
        <v>208</v>
      </c>
      <c r="P78" s="19" t="s">
        <v>208</v>
      </c>
      <c r="Q78" s="3" t="b">
        <v>1</v>
      </c>
      <c r="R78" s="3" t="b">
        <v>0</v>
      </c>
    </row>
    <row r="79">
      <c r="A79" s="1">
        <v>78.0</v>
      </c>
      <c r="B79" s="21">
        <v>0.0</v>
      </c>
      <c r="C79" s="2">
        <v>0.0</v>
      </c>
      <c r="D79" s="22">
        <v>43985.636087962965</v>
      </c>
      <c r="E79" s="3" t="s">
        <v>18</v>
      </c>
      <c r="F79" s="3" t="s">
        <v>209</v>
      </c>
      <c r="G79" s="3" t="s">
        <v>193</v>
      </c>
      <c r="H79" s="9">
        <v>43451.0</v>
      </c>
      <c r="I79" s="3" t="s">
        <v>170</v>
      </c>
      <c r="J79" s="7" t="s">
        <v>91</v>
      </c>
      <c r="K79" s="25" t="s">
        <v>210</v>
      </c>
      <c r="P79" s="19" t="s">
        <v>210</v>
      </c>
      <c r="Q79" s="3" t="b">
        <v>1</v>
      </c>
      <c r="R79" s="3" t="b">
        <v>0</v>
      </c>
    </row>
    <row r="80">
      <c r="A80" s="1">
        <v>79.0</v>
      </c>
      <c r="B80" s="21">
        <v>0.0</v>
      </c>
      <c r="C80" s="2">
        <v>0.0</v>
      </c>
      <c r="D80" s="22">
        <v>43985.636087962965</v>
      </c>
      <c r="E80" s="3" t="s">
        <v>18</v>
      </c>
      <c r="F80" s="3" t="s">
        <v>211</v>
      </c>
      <c r="G80" s="3" t="s">
        <v>193</v>
      </c>
      <c r="H80" s="9">
        <v>43451.0</v>
      </c>
      <c r="I80" s="3" t="s">
        <v>53</v>
      </c>
      <c r="J80" s="7" t="s">
        <v>91</v>
      </c>
      <c r="K80" s="25" t="s">
        <v>212</v>
      </c>
      <c r="P80" s="19" t="s">
        <v>212</v>
      </c>
      <c r="Q80" s="3" t="b">
        <v>1</v>
      </c>
      <c r="R80" s="3" t="b">
        <v>0</v>
      </c>
    </row>
    <row r="81">
      <c r="A81" s="1">
        <v>80.0</v>
      </c>
      <c r="B81" s="21">
        <v>0.0</v>
      </c>
      <c r="C81" s="2">
        <v>0.0</v>
      </c>
      <c r="D81" s="22">
        <v>43985.636087962965</v>
      </c>
      <c r="E81" s="3" t="s">
        <v>18</v>
      </c>
      <c r="F81" s="3" t="s">
        <v>213</v>
      </c>
      <c r="G81" s="3" t="s">
        <v>193</v>
      </c>
      <c r="H81" s="9">
        <v>43451.0</v>
      </c>
      <c r="I81" s="3" t="s">
        <v>53</v>
      </c>
      <c r="J81" s="7" t="s">
        <v>91</v>
      </c>
      <c r="K81" s="25" t="s">
        <v>214</v>
      </c>
      <c r="P81" s="19" t="s">
        <v>214</v>
      </c>
      <c r="Q81" s="3" t="b">
        <v>1</v>
      </c>
      <c r="R81" s="3" t="b">
        <v>0</v>
      </c>
    </row>
    <row r="82">
      <c r="A82" s="1">
        <v>81.0</v>
      </c>
      <c r="B82" s="21">
        <v>0.0</v>
      </c>
      <c r="C82" s="2">
        <v>0.0</v>
      </c>
      <c r="D82" s="22">
        <v>43985.636087962965</v>
      </c>
      <c r="E82" s="3" t="s">
        <v>18</v>
      </c>
      <c r="F82" s="3" t="s">
        <v>215</v>
      </c>
      <c r="G82" s="3" t="s">
        <v>216</v>
      </c>
      <c r="H82" s="9">
        <v>43454.0</v>
      </c>
      <c r="I82" s="3" t="s">
        <v>217</v>
      </c>
      <c r="J82" s="7" t="s">
        <v>91</v>
      </c>
      <c r="K82" s="25" t="s">
        <v>218</v>
      </c>
      <c r="P82" s="19" t="s">
        <v>218</v>
      </c>
      <c r="Q82" s="3" t="b">
        <v>1</v>
      </c>
      <c r="R82" s="3" t="b">
        <v>0</v>
      </c>
    </row>
    <row r="83">
      <c r="A83" s="1">
        <v>82.0</v>
      </c>
      <c r="B83" s="21">
        <v>0.0</v>
      </c>
      <c r="C83" s="2">
        <v>0.0</v>
      </c>
      <c r="D83" s="22">
        <v>43985.636087962965</v>
      </c>
      <c r="E83" s="3" t="s">
        <v>18</v>
      </c>
      <c r="F83" s="3" t="s">
        <v>219</v>
      </c>
      <c r="G83" s="3" t="s">
        <v>216</v>
      </c>
      <c r="H83" s="9">
        <v>43454.0</v>
      </c>
      <c r="I83" s="3" t="s">
        <v>217</v>
      </c>
      <c r="J83" s="7" t="s">
        <v>114</v>
      </c>
      <c r="K83" s="25" t="s">
        <v>220</v>
      </c>
      <c r="P83" s="19" t="s">
        <v>220</v>
      </c>
      <c r="Q83" s="3" t="b">
        <v>1</v>
      </c>
      <c r="R83" s="3" t="b">
        <v>0</v>
      </c>
    </row>
    <row r="84">
      <c r="A84" s="1">
        <v>83.0</v>
      </c>
      <c r="B84" s="21">
        <v>0.0</v>
      </c>
      <c r="C84" s="2">
        <v>0.0</v>
      </c>
      <c r="D84" s="22">
        <v>43985.636087962965</v>
      </c>
      <c r="E84" s="3" t="s">
        <v>18</v>
      </c>
      <c r="F84" s="3" t="s">
        <v>221</v>
      </c>
      <c r="G84" s="3" t="s">
        <v>216</v>
      </c>
      <c r="H84" s="9">
        <v>43454.0</v>
      </c>
      <c r="I84" s="3" t="s">
        <v>217</v>
      </c>
      <c r="J84" s="7" t="s">
        <v>91</v>
      </c>
      <c r="K84" s="25" t="s">
        <v>222</v>
      </c>
      <c r="P84" s="19" t="s">
        <v>222</v>
      </c>
      <c r="Q84" s="3" t="b">
        <v>1</v>
      </c>
      <c r="R84" s="3" t="b">
        <v>0</v>
      </c>
    </row>
    <row r="85">
      <c r="A85" s="1">
        <v>84.0</v>
      </c>
      <c r="B85" s="21">
        <v>0.0</v>
      </c>
      <c r="C85" s="2">
        <v>0.0</v>
      </c>
      <c r="D85" s="22">
        <v>43985.636087962965</v>
      </c>
      <c r="E85" s="3" t="s">
        <v>18</v>
      </c>
      <c r="F85" s="3" t="s">
        <v>223</v>
      </c>
      <c r="G85" s="3" t="s">
        <v>216</v>
      </c>
      <c r="H85" s="9">
        <v>43454.0</v>
      </c>
      <c r="I85" s="3" t="s">
        <v>217</v>
      </c>
      <c r="J85" s="7" t="s">
        <v>91</v>
      </c>
      <c r="K85" s="25" t="s">
        <v>224</v>
      </c>
      <c r="P85" s="19" t="s">
        <v>224</v>
      </c>
      <c r="Q85" s="3" t="b">
        <v>1</v>
      </c>
      <c r="R85" s="3" t="b">
        <v>0</v>
      </c>
    </row>
    <row r="86">
      <c r="A86" s="1">
        <v>85.0</v>
      </c>
      <c r="B86" s="21">
        <v>0.0</v>
      </c>
      <c r="C86" s="2">
        <v>0.0</v>
      </c>
      <c r="D86" s="22">
        <v>43985.636087962965</v>
      </c>
      <c r="E86" s="3" t="s">
        <v>18</v>
      </c>
      <c r="F86" s="3" t="s">
        <v>225</v>
      </c>
      <c r="G86" s="3" t="s">
        <v>216</v>
      </c>
      <c r="H86" s="9">
        <v>43454.0</v>
      </c>
      <c r="I86" s="3" t="s">
        <v>217</v>
      </c>
      <c r="J86" s="7" t="s">
        <v>91</v>
      </c>
      <c r="K86" s="25" t="s">
        <v>226</v>
      </c>
      <c r="P86" s="19" t="s">
        <v>226</v>
      </c>
      <c r="Q86" s="3" t="b">
        <v>1</v>
      </c>
      <c r="R86" s="3" t="b">
        <v>0</v>
      </c>
    </row>
    <row r="87">
      <c r="A87" s="1">
        <v>86.0</v>
      </c>
      <c r="B87" s="21">
        <v>0.0</v>
      </c>
      <c r="C87" s="2">
        <v>0.0</v>
      </c>
      <c r="D87" s="22">
        <v>43985.636087962965</v>
      </c>
      <c r="E87" s="3" t="s">
        <v>18</v>
      </c>
      <c r="F87" s="3" t="s">
        <v>227</v>
      </c>
      <c r="G87" s="3" t="s">
        <v>216</v>
      </c>
      <c r="H87" s="9">
        <v>43454.0</v>
      </c>
      <c r="I87" s="3" t="s">
        <v>217</v>
      </c>
      <c r="J87" s="7" t="s">
        <v>91</v>
      </c>
      <c r="K87" s="25" t="s">
        <v>228</v>
      </c>
      <c r="P87" s="19" t="s">
        <v>228</v>
      </c>
      <c r="Q87" s="3" t="b">
        <v>1</v>
      </c>
      <c r="R87" s="3" t="b">
        <v>0</v>
      </c>
    </row>
    <row r="88">
      <c r="A88" s="1">
        <v>87.0</v>
      </c>
      <c r="B88" s="21">
        <v>0.0</v>
      </c>
      <c r="C88" s="2">
        <v>0.0</v>
      </c>
      <c r="D88" s="22">
        <v>43985.636087962965</v>
      </c>
      <c r="E88" s="3" t="s">
        <v>18</v>
      </c>
      <c r="F88" s="3" t="s">
        <v>229</v>
      </c>
      <c r="G88" s="3" t="s">
        <v>216</v>
      </c>
      <c r="H88" s="9">
        <v>43454.0</v>
      </c>
      <c r="I88" s="3" t="s">
        <v>217</v>
      </c>
      <c r="J88" s="7" t="s">
        <v>91</v>
      </c>
      <c r="K88" s="25" t="s">
        <v>230</v>
      </c>
      <c r="P88" s="19" t="s">
        <v>230</v>
      </c>
      <c r="Q88" s="3" t="b">
        <v>1</v>
      </c>
      <c r="R88" s="3" t="b">
        <v>0</v>
      </c>
    </row>
    <row r="89">
      <c r="A89" s="1">
        <v>88.0</v>
      </c>
      <c r="B89" s="21">
        <v>0.0</v>
      </c>
      <c r="C89" s="2">
        <v>0.0</v>
      </c>
      <c r="D89" s="22">
        <v>43985.636087962965</v>
      </c>
      <c r="E89" s="3" t="s">
        <v>18</v>
      </c>
      <c r="F89" s="3" t="s">
        <v>231</v>
      </c>
      <c r="G89" s="3" t="s">
        <v>216</v>
      </c>
      <c r="H89" s="9">
        <v>43454.0</v>
      </c>
      <c r="I89" s="3" t="s">
        <v>217</v>
      </c>
      <c r="J89" s="7" t="s">
        <v>91</v>
      </c>
      <c r="K89" s="25" t="s">
        <v>232</v>
      </c>
      <c r="P89" s="19" t="s">
        <v>232</v>
      </c>
      <c r="Q89" s="3" t="b">
        <v>1</v>
      </c>
      <c r="R89" s="3" t="b">
        <v>0</v>
      </c>
    </row>
    <row r="90">
      <c r="A90" s="1">
        <v>89.0</v>
      </c>
      <c r="B90" s="21">
        <v>0.0</v>
      </c>
      <c r="C90" s="2">
        <v>0.0</v>
      </c>
      <c r="D90" s="22">
        <v>43985.636087962965</v>
      </c>
      <c r="E90" s="3" t="s">
        <v>18</v>
      </c>
      <c r="F90" s="3" t="s">
        <v>233</v>
      </c>
      <c r="G90" s="3" t="s">
        <v>216</v>
      </c>
      <c r="H90" s="9">
        <v>43454.0</v>
      </c>
      <c r="I90" s="3" t="s">
        <v>217</v>
      </c>
      <c r="J90" s="7" t="s">
        <v>91</v>
      </c>
      <c r="K90" s="25" t="s">
        <v>234</v>
      </c>
      <c r="P90" s="19" t="s">
        <v>234</v>
      </c>
      <c r="Q90" s="3" t="b">
        <v>1</v>
      </c>
      <c r="R90" s="3" t="b">
        <v>0</v>
      </c>
    </row>
    <row r="91">
      <c r="A91" s="1">
        <v>90.0</v>
      </c>
      <c r="B91" s="21">
        <v>0.0</v>
      </c>
      <c r="C91" s="2">
        <v>0.0</v>
      </c>
      <c r="D91" s="22">
        <v>43985.636087962965</v>
      </c>
      <c r="E91" s="3" t="s">
        <v>18</v>
      </c>
      <c r="F91" s="3" t="s">
        <v>235</v>
      </c>
      <c r="G91" s="3" t="s">
        <v>216</v>
      </c>
      <c r="H91" s="9">
        <v>43454.0</v>
      </c>
      <c r="I91" s="3" t="s">
        <v>217</v>
      </c>
      <c r="J91" s="7" t="s">
        <v>91</v>
      </c>
      <c r="K91" s="25" t="s">
        <v>236</v>
      </c>
      <c r="P91" s="19" t="s">
        <v>236</v>
      </c>
      <c r="Q91" s="3" t="b">
        <v>1</v>
      </c>
      <c r="R91" s="3" t="b">
        <v>0</v>
      </c>
    </row>
    <row r="92">
      <c r="A92" s="1">
        <v>91.0</v>
      </c>
      <c r="B92" s="21">
        <v>0.0</v>
      </c>
      <c r="C92" s="2">
        <v>0.0</v>
      </c>
      <c r="D92" s="22">
        <v>43985.636087962965</v>
      </c>
      <c r="E92" s="3" t="s">
        <v>18</v>
      </c>
      <c r="F92" s="3" t="s">
        <v>237</v>
      </c>
      <c r="G92" s="3" t="s">
        <v>216</v>
      </c>
      <c r="H92" s="9">
        <v>43454.0</v>
      </c>
      <c r="I92" s="3" t="s">
        <v>217</v>
      </c>
      <c r="J92" s="7" t="s">
        <v>91</v>
      </c>
      <c r="K92" s="25" t="s">
        <v>238</v>
      </c>
      <c r="P92" s="19" t="s">
        <v>238</v>
      </c>
      <c r="Q92" s="3" t="b">
        <v>1</v>
      </c>
      <c r="R92" s="3" t="b">
        <v>0</v>
      </c>
    </row>
    <row r="93">
      <c r="A93" s="1">
        <v>92.0</v>
      </c>
      <c r="B93" s="21">
        <v>0.0</v>
      </c>
      <c r="C93" s="2">
        <v>0.0</v>
      </c>
      <c r="D93" s="22">
        <v>43985.636087962965</v>
      </c>
      <c r="E93" s="3" t="s">
        <v>18</v>
      </c>
      <c r="F93" s="3" t="s">
        <v>341</v>
      </c>
      <c r="G93" s="3" t="s">
        <v>342</v>
      </c>
      <c r="H93" s="9">
        <v>43493.0</v>
      </c>
      <c r="I93" s="3" t="s">
        <v>170</v>
      </c>
      <c r="J93" s="7" t="s">
        <v>45</v>
      </c>
      <c r="K93" s="25" t="s">
        <v>343</v>
      </c>
      <c r="P93" s="19" t="s">
        <v>343</v>
      </c>
      <c r="Q93" s="3" t="b">
        <v>1</v>
      </c>
      <c r="R93" s="3" t="b">
        <v>0</v>
      </c>
    </row>
    <row r="94">
      <c r="A94" s="1">
        <v>93.0</v>
      </c>
      <c r="B94" s="21">
        <v>0.0</v>
      </c>
      <c r="C94" s="2">
        <v>0.0</v>
      </c>
      <c r="D94" s="22">
        <v>43985.636087962965</v>
      </c>
      <c r="E94" s="3" t="s">
        <v>18</v>
      </c>
      <c r="F94" s="3" t="s">
        <v>142</v>
      </c>
      <c r="G94" s="3" t="s">
        <v>50</v>
      </c>
      <c r="H94" s="10">
        <v>43425.0</v>
      </c>
      <c r="I94" s="3" t="s">
        <v>56</v>
      </c>
      <c r="J94" s="7" t="s">
        <v>31</v>
      </c>
      <c r="K94" s="25" t="s">
        <v>143</v>
      </c>
      <c r="P94" s="19" t="s">
        <v>143</v>
      </c>
      <c r="Q94" s="3" t="b">
        <v>1</v>
      </c>
      <c r="R94" s="3" t="b">
        <v>0</v>
      </c>
    </row>
    <row r="95">
      <c r="A95" s="1">
        <v>94.0</v>
      </c>
      <c r="B95" s="21">
        <v>0.0</v>
      </c>
      <c r="C95" s="2">
        <v>0.0</v>
      </c>
      <c r="D95" s="22">
        <v>43985.636087962965</v>
      </c>
      <c r="E95" s="3" t="s">
        <v>18</v>
      </c>
      <c r="F95" s="3" t="s">
        <v>239</v>
      </c>
      <c r="G95" s="3" t="s">
        <v>240</v>
      </c>
      <c r="H95" s="9">
        <v>43476.0</v>
      </c>
      <c r="I95" s="3" t="s">
        <v>30</v>
      </c>
      <c r="J95" s="7" t="s">
        <v>45</v>
      </c>
      <c r="K95" s="25" t="s">
        <v>241</v>
      </c>
      <c r="P95" s="19" t="s">
        <v>241</v>
      </c>
      <c r="Q95" s="3" t="b">
        <v>1</v>
      </c>
      <c r="R95" s="3" t="b">
        <v>0</v>
      </c>
    </row>
    <row r="96">
      <c r="A96" s="1">
        <v>95.0</v>
      </c>
      <c r="B96" s="21">
        <v>0.0</v>
      </c>
      <c r="C96" s="2">
        <v>0.0</v>
      </c>
      <c r="D96" s="22">
        <v>43985.636087962965</v>
      </c>
      <c r="E96" s="3" t="s">
        <v>18</v>
      </c>
      <c r="F96" s="3" t="s">
        <v>242</v>
      </c>
      <c r="G96" s="3" t="s">
        <v>243</v>
      </c>
      <c r="H96" s="9">
        <v>43476.0</v>
      </c>
      <c r="I96" s="3" t="s">
        <v>244</v>
      </c>
      <c r="J96" s="7" t="s">
        <v>31</v>
      </c>
      <c r="K96" s="25" t="s">
        <v>245</v>
      </c>
      <c r="P96" s="19" t="s">
        <v>245</v>
      </c>
      <c r="Q96" s="3" t="b">
        <v>1</v>
      </c>
      <c r="R96" s="3" t="b">
        <v>0</v>
      </c>
    </row>
    <row r="97">
      <c r="A97" s="1">
        <v>96.0</v>
      </c>
      <c r="B97" s="21">
        <v>0.0</v>
      </c>
      <c r="C97" s="2">
        <v>0.0</v>
      </c>
      <c r="D97" s="22">
        <v>43985.636087962965</v>
      </c>
      <c r="E97" s="3" t="s">
        <v>18</v>
      </c>
      <c r="F97" s="3" t="s">
        <v>246</v>
      </c>
      <c r="G97" s="3" t="s">
        <v>243</v>
      </c>
      <c r="H97" s="9">
        <v>43476.0</v>
      </c>
      <c r="I97" s="3" t="s">
        <v>244</v>
      </c>
      <c r="J97" s="7" t="s">
        <v>31</v>
      </c>
      <c r="K97" s="25" t="s">
        <v>247</v>
      </c>
      <c r="P97" s="19" t="s">
        <v>247</v>
      </c>
      <c r="Q97" s="3" t="b">
        <v>1</v>
      </c>
      <c r="R97" s="3" t="b">
        <v>0</v>
      </c>
    </row>
    <row r="98">
      <c r="A98" s="1">
        <v>97.0</v>
      </c>
      <c r="B98" s="21">
        <v>0.0</v>
      </c>
      <c r="C98" s="2">
        <v>0.0</v>
      </c>
      <c r="D98" s="22">
        <v>43985.636087962965</v>
      </c>
      <c r="E98" s="3" t="s">
        <v>18</v>
      </c>
      <c r="F98" s="3" t="s">
        <v>248</v>
      </c>
      <c r="G98" s="3" t="s">
        <v>243</v>
      </c>
      <c r="H98" s="9">
        <v>43476.0</v>
      </c>
      <c r="I98" s="3" t="s">
        <v>244</v>
      </c>
      <c r="J98" s="7" t="s">
        <v>31</v>
      </c>
      <c r="K98" s="25" t="s">
        <v>249</v>
      </c>
      <c r="P98" s="19" t="s">
        <v>249</v>
      </c>
      <c r="Q98" s="3" t="b">
        <v>1</v>
      </c>
      <c r="R98" s="3" t="b">
        <v>0</v>
      </c>
    </row>
    <row r="99">
      <c r="A99" s="1">
        <v>98.0</v>
      </c>
      <c r="B99" s="21">
        <v>0.0</v>
      </c>
      <c r="C99" s="2">
        <v>0.0</v>
      </c>
      <c r="D99" s="22">
        <v>43985.636087962965</v>
      </c>
      <c r="E99" s="3" t="s">
        <v>18</v>
      </c>
      <c r="F99" s="3" t="s">
        <v>250</v>
      </c>
      <c r="G99" s="3" t="s">
        <v>243</v>
      </c>
      <c r="H99" s="9">
        <v>43476.0</v>
      </c>
      <c r="I99" s="3" t="s">
        <v>244</v>
      </c>
      <c r="J99" s="7" t="s">
        <v>31</v>
      </c>
      <c r="K99" s="25" t="s">
        <v>251</v>
      </c>
      <c r="P99" s="19" t="s">
        <v>251</v>
      </c>
      <c r="Q99" s="3" t="b">
        <v>1</v>
      </c>
      <c r="R99" s="3" t="b">
        <v>0</v>
      </c>
    </row>
    <row r="100">
      <c r="A100" s="1">
        <v>99.0</v>
      </c>
      <c r="B100" s="21">
        <v>0.0</v>
      </c>
      <c r="C100" s="2">
        <v>0.0</v>
      </c>
      <c r="D100" s="22">
        <v>43985.636087962965</v>
      </c>
      <c r="E100" s="3" t="s">
        <v>18</v>
      </c>
      <c r="F100" s="3" t="s">
        <v>252</v>
      </c>
      <c r="G100" s="3" t="s">
        <v>243</v>
      </c>
      <c r="H100" s="9">
        <v>43476.0</v>
      </c>
      <c r="I100" s="3" t="s">
        <v>244</v>
      </c>
      <c r="J100" s="7" t="s">
        <v>31</v>
      </c>
      <c r="K100" s="25" t="s">
        <v>253</v>
      </c>
      <c r="P100" s="19" t="s">
        <v>253</v>
      </c>
      <c r="Q100" s="3" t="b">
        <v>1</v>
      </c>
      <c r="R100" s="3" t="b">
        <v>0</v>
      </c>
    </row>
    <row r="101">
      <c r="A101" s="1">
        <v>100.0</v>
      </c>
      <c r="B101" s="21">
        <v>0.0</v>
      </c>
      <c r="C101" s="2">
        <v>0.0</v>
      </c>
      <c r="D101" s="22">
        <v>43985.636087962965</v>
      </c>
      <c r="E101" s="3" t="s">
        <v>18</v>
      </c>
      <c r="F101" s="3" t="s">
        <v>254</v>
      </c>
      <c r="G101" s="3" t="s">
        <v>243</v>
      </c>
      <c r="H101" s="9">
        <v>43476.0</v>
      </c>
      <c r="I101" s="3" t="s">
        <v>244</v>
      </c>
      <c r="J101" s="7" t="s">
        <v>31</v>
      </c>
      <c r="K101" s="25" t="s">
        <v>255</v>
      </c>
      <c r="P101" s="19" t="s">
        <v>255</v>
      </c>
      <c r="Q101" s="3" t="b">
        <v>1</v>
      </c>
      <c r="R101" s="3" t="b">
        <v>0</v>
      </c>
    </row>
    <row r="102">
      <c r="A102" s="1">
        <v>101.0</v>
      </c>
      <c r="B102" s="21">
        <v>0.0</v>
      </c>
      <c r="C102" s="2">
        <v>0.0</v>
      </c>
      <c r="D102" s="22">
        <v>43985.636087962965</v>
      </c>
      <c r="E102" s="3" t="s">
        <v>18</v>
      </c>
      <c r="F102" s="3" t="s">
        <v>256</v>
      </c>
      <c r="G102" s="3" t="s">
        <v>243</v>
      </c>
      <c r="H102" s="9">
        <v>43476.0</v>
      </c>
      <c r="I102" s="3" t="s">
        <v>244</v>
      </c>
      <c r="J102" s="7" t="s">
        <v>31</v>
      </c>
      <c r="K102" s="25" t="s">
        <v>257</v>
      </c>
      <c r="P102" s="19" t="s">
        <v>257</v>
      </c>
      <c r="Q102" s="3" t="b">
        <v>1</v>
      </c>
      <c r="R102" s="3" t="b">
        <v>0</v>
      </c>
    </row>
    <row r="103">
      <c r="A103" s="1">
        <v>102.0</v>
      </c>
      <c r="B103" s="21">
        <v>0.0</v>
      </c>
      <c r="C103" s="2">
        <v>0.0</v>
      </c>
      <c r="D103" s="22">
        <v>43985.636087962965</v>
      </c>
      <c r="E103" s="3" t="s">
        <v>18</v>
      </c>
      <c r="F103" s="3" t="s">
        <v>258</v>
      </c>
      <c r="G103" s="3" t="s">
        <v>243</v>
      </c>
      <c r="H103" s="9">
        <v>43476.0</v>
      </c>
      <c r="I103" s="3" t="s">
        <v>244</v>
      </c>
      <c r="J103" s="7" t="s">
        <v>31</v>
      </c>
      <c r="K103" s="25" t="s">
        <v>259</v>
      </c>
      <c r="P103" s="19" t="s">
        <v>259</v>
      </c>
      <c r="Q103" s="3" t="b">
        <v>1</v>
      </c>
      <c r="R103" s="3" t="b">
        <v>0</v>
      </c>
    </row>
    <row r="104">
      <c r="A104" s="1">
        <v>103.0</v>
      </c>
      <c r="B104" s="21">
        <v>0.0</v>
      </c>
      <c r="C104" s="2">
        <v>0.0</v>
      </c>
      <c r="D104" s="22">
        <v>43985.636087962965</v>
      </c>
      <c r="E104" s="3" t="s">
        <v>18</v>
      </c>
      <c r="F104" s="3" t="s">
        <v>260</v>
      </c>
      <c r="G104" s="3" t="s">
        <v>243</v>
      </c>
      <c r="H104" s="9">
        <v>43476.0</v>
      </c>
      <c r="I104" s="3" t="s">
        <v>244</v>
      </c>
      <c r="J104" s="7" t="s">
        <v>31</v>
      </c>
      <c r="K104" s="25" t="s">
        <v>261</v>
      </c>
      <c r="P104" s="19" t="s">
        <v>261</v>
      </c>
      <c r="Q104" s="3" t="b">
        <v>1</v>
      </c>
      <c r="R104" s="3" t="b">
        <v>0</v>
      </c>
    </row>
    <row r="105">
      <c r="A105" s="1">
        <v>104.0</v>
      </c>
      <c r="B105" s="21">
        <v>0.0</v>
      </c>
      <c r="C105" s="2">
        <v>0.0</v>
      </c>
      <c r="D105" s="22">
        <v>43985.636087962965</v>
      </c>
      <c r="E105" s="3" t="s">
        <v>18</v>
      </c>
      <c r="F105" s="3" t="s">
        <v>262</v>
      </c>
      <c r="G105" s="3" t="s">
        <v>243</v>
      </c>
      <c r="H105" s="9">
        <v>43476.0</v>
      </c>
      <c r="I105" s="3" t="s">
        <v>244</v>
      </c>
      <c r="J105" s="7" t="s">
        <v>31</v>
      </c>
      <c r="K105" s="25" t="s">
        <v>263</v>
      </c>
      <c r="P105" s="19" t="s">
        <v>263</v>
      </c>
      <c r="Q105" s="3" t="b">
        <v>1</v>
      </c>
      <c r="R105" s="3" t="b">
        <v>0</v>
      </c>
    </row>
    <row r="106">
      <c r="A106" s="1">
        <v>105.0</v>
      </c>
      <c r="B106" s="21">
        <v>0.0</v>
      </c>
      <c r="C106" s="2">
        <v>0.0</v>
      </c>
      <c r="D106" s="22">
        <v>43985.636087962965</v>
      </c>
      <c r="E106" s="3" t="s">
        <v>18</v>
      </c>
      <c r="F106" s="3" t="s">
        <v>264</v>
      </c>
      <c r="G106" s="3" t="s">
        <v>265</v>
      </c>
      <c r="H106" s="9">
        <v>43487.0</v>
      </c>
      <c r="I106" s="3" t="s">
        <v>35</v>
      </c>
      <c r="J106" s="7" t="s">
        <v>266</v>
      </c>
      <c r="K106" s="25" t="s">
        <v>267</v>
      </c>
      <c r="P106" s="19" t="s">
        <v>267</v>
      </c>
      <c r="Q106" s="3" t="b">
        <v>1</v>
      </c>
      <c r="R106" s="3" t="b">
        <v>0</v>
      </c>
    </row>
    <row r="107">
      <c r="A107" s="1">
        <v>106.0</v>
      </c>
      <c r="B107" s="21">
        <v>0.0</v>
      </c>
      <c r="C107" s="2">
        <v>0.0</v>
      </c>
      <c r="D107" s="22">
        <v>43985.636087962965</v>
      </c>
      <c r="E107" s="3" t="s">
        <v>18</v>
      </c>
      <c r="F107" s="3" t="s">
        <v>268</v>
      </c>
      <c r="G107" s="3" t="s">
        <v>269</v>
      </c>
      <c r="H107" s="9">
        <v>43487.0</v>
      </c>
      <c r="I107" s="3" t="s">
        <v>35</v>
      </c>
      <c r="J107" s="3" t="s">
        <v>270</v>
      </c>
      <c r="K107" s="25" t="s">
        <v>271</v>
      </c>
      <c r="P107" s="19" t="s">
        <v>271</v>
      </c>
      <c r="Q107" s="3" t="b">
        <v>1</v>
      </c>
      <c r="R107" s="3" t="b">
        <v>0</v>
      </c>
    </row>
    <row r="108">
      <c r="A108" s="1">
        <v>107.0</v>
      </c>
      <c r="B108" s="21">
        <v>0.0</v>
      </c>
      <c r="C108" s="2">
        <v>0.0</v>
      </c>
      <c r="D108" s="22">
        <v>43985.636087962965</v>
      </c>
      <c r="E108" s="3" t="s">
        <v>18</v>
      </c>
      <c r="F108" s="3" t="s">
        <v>272</v>
      </c>
      <c r="G108" s="3" t="s">
        <v>269</v>
      </c>
      <c r="H108" s="9">
        <v>43487.0</v>
      </c>
      <c r="I108" s="3" t="s">
        <v>35</v>
      </c>
      <c r="J108" s="3" t="s">
        <v>270</v>
      </c>
      <c r="K108" s="25" t="s">
        <v>273</v>
      </c>
      <c r="P108" s="19" t="s">
        <v>273</v>
      </c>
      <c r="Q108" s="3" t="b">
        <v>1</v>
      </c>
      <c r="R108" s="3" t="b">
        <v>0</v>
      </c>
    </row>
    <row r="109">
      <c r="A109" s="1">
        <v>108.0</v>
      </c>
      <c r="B109" s="21">
        <v>0.0</v>
      </c>
      <c r="C109" s="2">
        <v>0.0</v>
      </c>
      <c r="D109" s="22">
        <v>43985.636087962965</v>
      </c>
      <c r="E109" s="3" t="s">
        <v>18</v>
      </c>
      <c r="F109" s="3" t="s">
        <v>274</v>
      </c>
      <c r="G109" s="3" t="s">
        <v>269</v>
      </c>
      <c r="H109" s="9">
        <v>43487.0</v>
      </c>
      <c r="I109" s="3" t="s">
        <v>275</v>
      </c>
      <c r="J109" s="3" t="s">
        <v>270</v>
      </c>
      <c r="K109" s="25" t="s">
        <v>276</v>
      </c>
      <c r="P109" s="19" t="s">
        <v>276</v>
      </c>
      <c r="Q109" s="3" t="b">
        <v>1</v>
      </c>
      <c r="R109" s="3" t="b">
        <v>0</v>
      </c>
    </row>
    <row r="110">
      <c r="A110" s="1">
        <v>109.0</v>
      </c>
      <c r="B110" s="21">
        <v>0.0</v>
      </c>
      <c r="C110" s="2">
        <v>0.0</v>
      </c>
      <c r="D110" s="22">
        <v>43985.636087962965</v>
      </c>
      <c r="E110" s="3" t="s">
        <v>18</v>
      </c>
      <c r="F110" s="3" t="s">
        <v>277</v>
      </c>
      <c r="G110" s="3" t="s">
        <v>269</v>
      </c>
      <c r="H110" s="9">
        <v>43487.0</v>
      </c>
      <c r="I110" s="3" t="s">
        <v>35</v>
      </c>
      <c r="J110" s="3" t="s">
        <v>270</v>
      </c>
      <c r="K110" s="25" t="s">
        <v>278</v>
      </c>
      <c r="P110" s="19" t="s">
        <v>278</v>
      </c>
      <c r="Q110" s="3" t="b">
        <v>1</v>
      </c>
      <c r="R110" s="3" t="b">
        <v>0</v>
      </c>
    </row>
    <row r="111">
      <c r="A111" s="1">
        <v>110.0</v>
      </c>
      <c r="B111" s="21">
        <v>0.0</v>
      </c>
      <c r="C111" s="2">
        <v>0.0</v>
      </c>
      <c r="D111" s="22">
        <v>43985.636087962965</v>
      </c>
      <c r="E111" s="3" t="s">
        <v>18</v>
      </c>
      <c r="F111" s="3" t="s">
        <v>279</v>
      </c>
      <c r="G111" s="3" t="s">
        <v>269</v>
      </c>
      <c r="H111" s="9">
        <v>43487.0</v>
      </c>
      <c r="I111" s="3" t="s">
        <v>280</v>
      </c>
      <c r="J111" s="3" t="s">
        <v>270</v>
      </c>
      <c r="K111" s="25" t="s">
        <v>281</v>
      </c>
      <c r="P111" s="19" t="s">
        <v>281</v>
      </c>
      <c r="Q111" s="3" t="b">
        <v>1</v>
      </c>
      <c r="R111" s="3" t="b">
        <v>0</v>
      </c>
    </row>
    <row r="112">
      <c r="A112" s="1">
        <v>111.0</v>
      </c>
      <c r="B112" s="21">
        <v>0.0</v>
      </c>
      <c r="C112" s="2">
        <v>0.0</v>
      </c>
      <c r="D112" s="22">
        <v>43985.636087962965</v>
      </c>
      <c r="E112" s="3" t="s">
        <v>18</v>
      </c>
      <c r="F112" s="3" t="s">
        <v>282</v>
      </c>
      <c r="G112" s="3" t="s">
        <v>269</v>
      </c>
      <c r="H112" s="9">
        <v>43487.0</v>
      </c>
      <c r="I112" s="3" t="s">
        <v>35</v>
      </c>
      <c r="J112" s="3" t="s">
        <v>270</v>
      </c>
      <c r="K112" s="25" t="s">
        <v>283</v>
      </c>
      <c r="P112" s="19" t="s">
        <v>283</v>
      </c>
      <c r="Q112" s="3" t="b">
        <v>1</v>
      </c>
      <c r="R112" s="3" t="b">
        <v>0</v>
      </c>
    </row>
    <row r="113">
      <c r="A113" s="1">
        <v>112.0</v>
      </c>
      <c r="B113" s="21">
        <v>0.0</v>
      </c>
      <c r="C113" s="2">
        <v>0.0</v>
      </c>
      <c r="D113" s="22">
        <v>43985.636087962965</v>
      </c>
      <c r="E113" s="3" t="s">
        <v>18</v>
      </c>
      <c r="F113" s="3" t="s">
        <v>284</v>
      </c>
      <c r="G113" s="3" t="s">
        <v>269</v>
      </c>
      <c r="H113" s="9">
        <v>43487.0</v>
      </c>
      <c r="I113" s="3" t="s">
        <v>35</v>
      </c>
      <c r="J113" s="3" t="s">
        <v>270</v>
      </c>
      <c r="K113" s="25" t="s">
        <v>285</v>
      </c>
      <c r="P113" s="19" t="s">
        <v>285</v>
      </c>
      <c r="Q113" s="3" t="b">
        <v>1</v>
      </c>
      <c r="R113" s="3" t="b">
        <v>0</v>
      </c>
    </row>
    <row r="114">
      <c r="A114" s="1">
        <v>113.0</v>
      </c>
      <c r="B114" s="21">
        <v>0.0</v>
      </c>
      <c r="C114" s="2">
        <v>0.0</v>
      </c>
      <c r="D114" s="22">
        <v>43985.636087962965</v>
      </c>
      <c r="E114" s="3" t="s">
        <v>18</v>
      </c>
      <c r="F114" s="3" t="s">
        <v>286</v>
      </c>
      <c r="G114" s="3" t="s">
        <v>269</v>
      </c>
      <c r="H114" s="9">
        <v>43487.0</v>
      </c>
      <c r="I114" s="3" t="s">
        <v>35</v>
      </c>
      <c r="J114" s="3" t="s">
        <v>270</v>
      </c>
      <c r="K114" s="25" t="s">
        <v>287</v>
      </c>
      <c r="P114" s="19" t="s">
        <v>287</v>
      </c>
      <c r="Q114" s="3" t="b">
        <v>1</v>
      </c>
      <c r="R114" s="3" t="b">
        <v>0</v>
      </c>
    </row>
    <row r="115">
      <c r="A115" s="1">
        <v>114.0</v>
      </c>
      <c r="B115" s="21">
        <v>0.0</v>
      </c>
      <c r="C115" s="2">
        <v>0.0</v>
      </c>
      <c r="D115" s="22">
        <v>43985.636087962965</v>
      </c>
      <c r="E115" s="3" t="s">
        <v>18</v>
      </c>
      <c r="F115" s="3" t="s">
        <v>288</v>
      </c>
      <c r="G115" s="3" t="s">
        <v>269</v>
      </c>
      <c r="H115" s="9">
        <v>43487.0</v>
      </c>
      <c r="I115" s="3" t="s">
        <v>35</v>
      </c>
      <c r="J115" s="3" t="s">
        <v>270</v>
      </c>
      <c r="K115" s="25" t="s">
        <v>289</v>
      </c>
      <c r="P115" s="19" t="s">
        <v>289</v>
      </c>
      <c r="Q115" s="3" t="b">
        <v>1</v>
      </c>
      <c r="R115" s="3" t="b">
        <v>0</v>
      </c>
    </row>
    <row r="116">
      <c r="A116" s="1">
        <v>115.0</v>
      </c>
      <c r="B116" s="21">
        <v>0.0</v>
      </c>
      <c r="C116" s="2">
        <v>0.0</v>
      </c>
      <c r="D116" s="22">
        <v>43985.636087962965</v>
      </c>
      <c r="E116" s="3" t="s">
        <v>18</v>
      </c>
      <c r="F116" s="3" t="s">
        <v>290</v>
      </c>
      <c r="G116" s="3" t="s">
        <v>50</v>
      </c>
      <c r="H116" s="9">
        <v>43488.0</v>
      </c>
      <c r="I116" s="3" t="s">
        <v>56</v>
      </c>
      <c r="J116" s="7" t="s">
        <v>114</v>
      </c>
      <c r="K116" s="25" t="s">
        <v>291</v>
      </c>
      <c r="P116" s="19" t="s">
        <v>291</v>
      </c>
      <c r="Q116" s="3" t="b">
        <v>1</v>
      </c>
      <c r="R116" s="3" t="b">
        <v>0</v>
      </c>
    </row>
    <row r="117">
      <c r="A117" s="1">
        <v>116.0</v>
      </c>
      <c r="B117" s="21">
        <v>0.0</v>
      </c>
      <c r="C117" s="2">
        <v>0.0</v>
      </c>
      <c r="D117" s="22">
        <v>43985.636087962965</v>
      </c>
      <c r="E117" s="3" t="s">
        <v>18</v>
      </c>
      <c r="F117" s="3" t="s">
        <v>292</v>
      </c>
      <c r="G117" s="3" t="s">
        <v>50</v>
      </c>
      <c r="H117" s="9">
        <v>43488.0</v>
      </c>
      <c r="I117" s="3" t="s">
        <v>56</v>
      </c>
      <c r="J117" s="7" t="s">
        <v>114</v>
      </c>
      <c r="K117" s="25" t="s">
        <v>293</v>
      </c>
      <c r="P117" s="19" t="s">
        <v>293</v>
      </c>
      <c r="Q117" s="3" t="b">
        <v>1</v>
      </c>
      <c r="R117" s="3" t="b">
        <v>0</v>
      </c>
    </row>
    <row r="118">
      <c r="A118" s="1">
        <v>117.0</v>
      </c>
      <c r="B118" s="21">
        <v>0.0</v>
      </c>
      <c r="C118" s="2">
        <v>0.0</v>
      </c>
      <c r="D118" s="22">
        <v>43985.636087962965</v>
      </c>
      <c r="E118" s="3" t="s">
        <v>18</v>
      </c>
      <c r="F118" s="3" t="s">
        <v>294</v>
      </c>
      <c r="G118" s="3" t="s">
        <v>50</v>
      </c>
      <c r="H118" s="9">
        <v>43488.0</v>
      </c>
      <c r="I118" s="3" t="s">
        <v>56</v>
      </c>
      <c r="J118" s="7" t="s">
        <v>114</v>
      </c>
      <c r="K118" s="25" t="s">
        <v>295</v>
      </c>
      <c r="P118" s="19" t="s">
        <v>295</v>
      </c>
      <c r="Q118" s="3" t="b">
        <v>1</v>
      </c>
      <c r="R118" s="3" t="b">
        <v>0</v>
      </c>
    </row>
    <row r="119">
      <c r="A119" s="1">
        <v>118.0</v>
      </c>
      <c r="B119" s="21">
        <v>0.0</v>
      </c>
      <c r="C119" s="2">
        <v>0.0</v>
      </c>
      <c r="D119" s="22">
        <v>43985.636087962965</v>
      </c>
      <c r="E119" s="3" t="s">
        <v>18</v>
      </c>
      <c r="F119" s="3" t="s">
        <v>296</v>
      </c>
      <c r="G119" s="3" t="s">
        <v>50</v>
      </c>
      <c r="H119" s="9">
        <v>43488.0</v>
      </c>
      <c r="I119" s="3" t="s">
        <v>56</v>
      </c>
      <c r="J119" s="7" t="s">
        <v>114</v>
      </c>
      <c r="K119" s="25" t="s">
        <v>297</v>
      </c>
      <c r="P119" s="19" t="s">
        <v>297</v>
      </c>
      <c r="Q119" s="3" t="b">
        <v>1</v>
      </c>
      <c r="R119" s="3" t="b">
        <v>0</v>
      </c>
    </row>
    <row r="120">
      <c r="A120" s="1">
        <v>119.0</v>
      </c>
      <c r="B120" s="21">
        <v>0.0</v>
      </c>
      <c r="C120" s="2">
        <v>0.0</v>
      </c>
      <c r="D120" s="22">
        <v>43985.636087962965</v>
      </c>
      <c r="E120" s="3" t="s">
        <v>18</v>
      </c>
      <c r="F120" s="3" t="s">
        <v>298</v>
      </c>
      <c r="G120" s="3" t="s">
        <v>50</v>
      </c>
      <c r="H120" s="9">
        <v>43488.0</v>
      </c>
      <c r="I120" s="3" t="s">
        <v>56</v>
      </c>
      <c r="J120" s="7" t="s">
        <v>114</v>
      </c>
      <c r="K120" s="25" t="s">
        <v>299</v>
      </c>
      <c r="P120" s="19" t="s">
        <v>299</v>
      </c>
      <c r="Q120" s="3" t="b">
        <v>1</v>
      </c>
      <c r="R120" s="3" t="b">
        <v>0</v>
      </c>
    </row>
    <row r="121">
      <c r="A121" s="1">
        <v>120.0</v>
      </c>
      <c r="B121" s="21">
        <v>0.0</v>
      </c>
      <c r="C121" s="2">
        <v>0.0</v>
      </c>
      <c r="D121" s="22">
        <v>43985.636087962965</v>
      </c>
      <c r="E121" s="3" t="s">
        <v>18</v>
      </c>
      <c r="F121" s="3" t="s">
        <v>300</v>
      </c>
      <c r="G121" s="3" t="s">
        <v>50</v>
      </c>
      <c r="H121" s="9">
        <v>43488.0</v>
      </c>
      <c r="I121" s="3" t="s">
        <v>56</v>
      </c>
      <c r="J121" s="7" t="s">
        <v>114</v>
      </c>
      <c r="K121" s="25" t="s">
        <v>301</v>
      </c>
      <c r="P121" s="19" t="s">
        <v>301</v>
      </c>
      <c r="Q121" s="3" t="b">
        <v>1</v>
      </c>
      <c r="R121" s="3" t="b">
        <v>0</v>
      </c>
    </row>
    <row r="122">
      <c r="A122" s="1">
        <v>121.0</v>
      </c>
      <c r="B122" s="21">
        <v>0.0</v>
      </c>
      <c r="C122" s="2">
        <v>0.0</v>
      </c>
      <c r="D122" s="22">
        <v>43985.636087962965</v>
      </c>
      <c r="E122" s="3" t="s">
        <v>18</v>
      </c>
      <c r="F122" s="3" t="s">
        <v>302</v>
      </c>
      <c r="G122" s="3" t="s">
        <v>50</v>
      </c>
      <c r="H122" s="9">
        <v>43488.0</v>
      </c>
      <c r="I122" s="3" t="s">
        <v>56</v>
      </c>
      <c r="J122" s="7" t="s">
        <v>114</v>
      </c>
      <c r="K122" s="25" t="s">
        <v>303</v>
      </c>
      <c r="P122" s="19" t="s">
        <v>303</v>
      </c>
      <c r="Q122" s="3" t="b">
        <v>1</v>
      </c>
      <c r="R122" s="3" t="b">
        <v>0</v>
      </c>
    </row>
    <row r="123">
      <c r="A123" s="1">
        <v>122.0</v>
      </c>
      <c r="B123" s="21">
        <v>0.0</v>
      </c>
      <c r="C123" s="2">
        <v>0.0</v>
      </c>
      <c r="D123" s="22">
        <v>43985.636087962965</v>
      </c>
      <c r="E123" s="3" t="s">
        <v>18</v>
      </c>
      <c r="F123" s="3" t="s">
        <v>304</v>
      </c>
      <c r="G123" s="3" t="s">
        <v>50</v>
      </c>
      <c r="H123" s="9">
        <v>43488.0</v>
      </c>
      <c r="I123" s="3" t="s">
        <v>56</v>
      </c>
      <c r="J123" s="7" t="s">
        <v>114</v>
      </c>
      <c r="K123" s="25" t="s">
        <v>305</v>
      </c>
      <c r="P123" s="19" t="s">
        <v>305</v>
      </c>
      <c r="Q123" s="3" t="b">
        <v>1</v>
      </c>
      <c r="R123" s="3" t="b">
        <v>0</v>
      </c>
    </row>
    <row r="124">
      <c r="A124" s="1">
        <v>123.0</v>
      </c>
      <c r="B124" s="21">
        <v>0.0</v>
      </c>
      <c r="C124" s="2">
        <v>0.0</v>
      </c>
      <c r="D124" s="22">
        <v>43985.636087962965</v>
      </c>
      <c r="E124" s="3" t="s">
        <v>18</v>
      </c>
      <c r="F124" s="3" t="s">
        <v>306</v>
      </c>
      <c r="G124" s="3" t="s">
        <v>50</v>
      </c>
      <c r="H124" s="9">
        <v>43488.0</v>
      </c>
      <c r="I124" s="3" t="s">
        <v>56</v>
      </c>
      <c r="J124" s="7" t="s">
        <v>114</v>
      </c>
      <c r="K124" s="25" t="s">
        <v>307</v>
      </c>
      <c r="P124" s="19" t="s">
        <v>307</v>
      </c>
      <c r="Q124" s="3" t="b">
        <v>1</v>
      </c>
      <c r="R124" s="3" t="b">
        <v>0</v>
      </c>
    </row>
    <row r="125">
      <c r="A125" s="1">
        <v>124.0</v>
      </c>
      <c r="B125" s="21">
        <v>0.0</v>
      </c>
      <c r="C125" s="2">
        <v>0.0</v>
      </c>
      <c r="D125" s="22">
        <v>43985.636087962965</v>
      </c>
      <c r="E125" s="3" t="s">
        <v>18</v>
      </c>
      <c r="F125" s="3" t="s">
        <v>308</v>
      </c>
      <c r="G125" s="3" t="s">
        <v>50</v>
      </c>
      <c r="H125" s="9">
        <v>43488.0</v>
      </c>
      <c r="I125" s="3" t="s">
        <v>56</v>
      </c>
      <c r="J125" s="7" t="s">
        <v>114</v>
      </c>
      <c r="K125" s="25" t="s">
        <v>309</v>
      </c>
      <c r="P125" s="19" t="s">
        <v>309</v>
      </c>
      <c r="Q125" s="3" t="b">
        <v>1</v>
      </c>
      <c r="R125" s="3" t="b">
        <v>0</v>
      </c>
    </row>
    <row r="126">
      <c r="A126" s="1">
        <v>125.0</v>
      </c>
      <c r="B126" s="21">
        <v>0.0</v>
      </c>
      <c r="C126" s="2">
        <v>0.0</v>
      </c>
      <c r="D126" s="22">
        <v>43985.636087962965</v>
      </c>
      <c r="E126" s="3" t="s">
        <v>18</v>
      </c>
      <c r="F126" s="3" t="s">
        <v>310</v>
      </c>
      <c r="G126" s="3" t="s">
        <v>50</v>
      </c>
      <c r="H126" s="9">
        <v>43488.0</v>
      </c>
      <c r="I126" s="3" t="s">
        <v>56</v>
      </c>
      <c r="J126" s="7" t="s">
        <v>114</v>
      </c>
      <c r="K126" s="25" t="s">
        <v>311</v>
      </c>
      <c r="P126" s="19" t="s">
        <v>311</v>
      </c>
      <c r="Q126" s="3" t="b">
        <v>1</v>
      </c>
      <c r="R126" s="3" t="b">
        <v>0</v>
      </c>
    </row>
    <row r="127">
      <c r="A127" s="1">
        <v>126.0</v>
      </c>
      <c r="B127" s="21">
        <v>0.0</v>
      </c>
      <c r="C127" s="2">
        <v>0.0</v>
      </c>
      <c r="D127" s="22">
        <v>43985.636087962965</v>
      </c>
      <c r="E127" s="3" t="s">
        <v>18</v>
      </c>
      <c r="F127" s="3" t="s">
        <v>312</v>
      </c>
      <c r="G127" s="3" t="s">
        <v>50</v>
      </c>
      <c r="H127" s="9">
        <v>43488.0</v>
      </c>
      <c r="I127" s="3" t="s">
        <v>56</v>
      </c>
      <c r="J127" s="7" t="s">
        <v>114</v>
      </c>
      <c r="K127" s="25" t="s">
        <v>313</v>
      </c>
      <c r="P127" s="19" t="s">
        <v>313</v>
      </c>
      <c r="Q127" s="3" t="b">
        <v>1</v>
      </c>
      <c r="R127" s="3" t="b">
        <v>0</v>
      </c>
    </row>
    <row r="128">
      <c r="A128" s="1">
        <v>127.0</v>
      </c>
      <c r="B128" s="21">
        <v>0.0</v>
      </c>
      <c r="C128" s="2">
        <v>0.0</v>
      </c>
      <c r="D128" s="22">
        <v>43985.636087962965</v>
      </c>
      <c r="E128" s="3" t="s">
        <v>18</v>
      </c>
      <c r="F128" s="3" t="s">
        <v>314</v>
      </c>
      <c r="G128" s="3" t="s">
        <v>50</v>
      </c>
      <c r="H128" s="9">
        <v>43488.0</v>
      </c>
      <c r="I128" s="3" t="s">
        <v>56</v>
      </c>
      <c r="J128" s="7" t="s">
        <v>114</v>
      </c>
      <c r="K128" s="25" t="s">
        <v>315</v>
      </c>
      <c r="P128" s="19" t="s">
        <v>315</v>
      </c>
      <c r="Q128" s="3" t="b">
        <v>1</v>
      </c>
      <c r="R128" s="3" t="b">
        <v>0</v>
      </c>
    </row>
    <row r="129">
      <c r="A129" s="1">
        <v>128.0</v>
      </c>
      <c r="B129" s="21">
        <v>0.0</v>
      </c>
      <c r="C129" s="2">
        <v>0.0</v>
      </c>
      <c r="D129" s="22">
        <v>43985.636087962965</v>
      </c>
      <c r="E129" s="3" t="s">
        <v>18</v>
      </c>
      <c r="F129" s="3" t="s">
        <v>316</v>
      </c>
      <c r="G129" s="3" t="s">
        <v>50</v>
      </c>
      <c r="H129" s="9">
        <v>43488.0</v>
      </c>
      <c r="I129" s="3" t="s">
        <v>56</v>
      </c>
      <c r="J129" s="7" t="s">
        <v>114</v>
      </c>
      <c r="K129" s="25" t="s">
        <v>317</v>
      </c>
      <c r="P129" s="19" t="s">
        <v>317</v>
      </c>
      <c r="Q129" s="3" t="b">
        <v>1</v>
      </c>
      <c r="R129" s="3" t="b">
        <v>0</v>
      </c>
    </row>
    <row r="130">
      <c r="A130" s="1">
        <v>129.0</v>
      </c>
      <c r="B130" s="21">
        <v>0.0</v>
      </c>
      <c r="C130" s="2">
        <v>0.0</v>
      </c>
      <c r="D130" s="22">
        <v>43985.636087962965</v>
      </c>
      <c r="E130" s="3" t="s">
        <v>18</v>
      </c>
      <c r="F130" s="3" t="s">
        <v>318</v>
      </c>
      <c r="G130" s="3" t="s">
        <v>50</v>
      </c>
      <c r="H130" s="9">
        <v>43488.0</v>
      </c>
      <c r="I130" s="3" t="s">
        <v>56</v>
      </c>
      <c r="J130" s="7" t="s">
        <v>114</v>
      </c>
      <c r="K130" s="25" t="s">
        <v>319</v>
      </c>
      <c r="P130" s="19" t="s">
        <v>319</v>
      </c>
      <c r="Q130" s="3" t="b">
        <v>1</v>
      </c>
      <c r="R130" s="3" t="b">
        <v>0</v>
      </c>
    </row>
    <row r="131">
      <c r="A131" s="1">
        <v>130.0</v>
      </c>
      <c r="B131" s="21">
        <v>0.0</v>
      </c>
      <c r="C131" s="2">
        <v>0.0</v>
      </c>
      <c r="D131" s="22">
        <v>43985.636087962965</v>
      </c>
      <c r="E131" s="3" t="s">
        <v>18</v>
      </c>
      <c r="F131" s="3" t="s">
        <v>320</v>
      </c>
      <c r="G131" s="3" t="s">
        <v>50</v>
      </c>
      <c r="H131" s="9">
        <v>43488.0</v>
      </c>
      <c r="I131" s="3" t="s">
        <v>56</v>
      </c>
      <c r="J131" s="7" t="s">
        <v>114</v>
      </c>
      <c r="K131" s="25" t="s">
        <v>321</v>
      </c>
      <c r="P131" s="19" t="s">
        <v>321</v>
      </c>
      <c r="Q131" s="3" t="b">
        <v>1</v>
      </c>
      <c r="R131" s="3" t="b">
        <v>0</v>
      </c>
    </row>
    <row r="132">
      <c r="A132" s="1">
        <v>131.0</v>
      </c>
      <c r="B132" s="21">
        <v>0.0</v>
      </c>
      <c r="C132" s="2">
        <v>0.0</v>
      </c>
      <c r="D132" s="22">
        <v>43985.636087962965</v>
      </c>
      <c r="E132" s="3" t="s">
        <v>18</v>
      </c>
      <c r="F132" s="3" t="s">
        <v>322</v>
      </c>
      <c r="G132" s="3" t="s">
        <v>50</v>
      </c>
      <c r="H132" s="9">
        <v>43488.0</v>
      </c>
      <c r="I132" s="3" t="s">
        <v>56</v>
      </c>
      <c r="J132" s="7" t="s">
        <v>114</v>
      </c>
      <c r="K132" s="25" t="s">
        <v>323</v>
      </c>
      <c r="P132" s="19" t="s">
        <v>323</v>
      </c>
      <c r="Q132" s="3" t="b">
        <v>1</v>
      </c>
      <c r="R132" s="3" t="b">
        <v>0</v>
      </c>
    </row>
    <row r="133">
      <c r="A133" s="1">
        <v>132.0</v>
      </c>
      <c r="B133" s="21">
        <v>0.0</v>
      </c>
      <c r="C133" s="2">
        <v>0.0</v>
      </c>
      <c r="D133" s="22">
        <v>43985.636087962965</v>
      </c>
      <c r="E133" s="3" t="s">
        <v>18</v>
      </c>
      <c r="F133" s="3" t="s">
        <v>324</v>
      </c>
      <c r="G133" s="3" t="s">
        <v>50</v>
      </c>
      <c r="H133" s="9">
        <v>43488.0</v>
      </c>
      <c r="I133" s="3" t="s">
        <v>56</v>
      </c>
      <c r="J133" s="7" t="s">
        <v>114</v>
      </c>
      <c r="K133" s="25" t="s">
        <v>325</v>
      </c>
      <c r="P133" s="19" t="s">
        <v>325</v>
      </c>
      <c r="Q133" s="3" t="b">
        <v>1</v>
      </c>
      <c r="R133" s="3" t="b">
        <v>0</v>
      </c>
    </row>
    <row r="134">
      <c r="A134" s="1">
        <v>133.0</v>
      </c>
      <c r="B134" s="21">
        <v>0.0</v>
      </c>
      <c r="C134" s="2">
        <v>0.0</v>
      </c>
      <c r="D134" s="22">
        <v>43985.636087962965</v>
      </c>
      <c r="E134" s="3" t="s">
        <v>18</v>
      </c>
      <c r="F134" s="3" t="s">
        <v>326</v>
      </c>
      <c r="G134" s="3" t="s">
        <v>50</v>
      </c>
      <c r="H134" s="9">
        <v>43488.0</v>
      </c>
      <c r="I134" s="3" t="s">
        <v>56</v>
      </c>
      <c r="J134" s="7" t="s">
        <v>114</v>
      </c>
      <c r="K134" s="25" t="s">
        <v>327</v>
      </c>
      <c r="P134" s="19" t="s">
        <v>327</v>
      </c>
      <c r="Q134" s="3" t="b">
        <v>1</v>
      </c>
      <c r="R134" s="3" t="b">
        <v>0</v>
      </c>
    </row>
    <row r="135">
      <c r="A135" s="1">
        <v>134.0</v>
      </c>
      <c r="B135" s="21">
        <v>0.0</v>
      </c>
      <c r="C135" s="2">
        <v>0.0</v>
      </c>
      <c r="D135" s="22">
        <v>43985.636087962965</v>
      </c>
      <c r="E135" s="3" t="s">
        <v>18</v>
      </c>
      <c r="F135" s="3" t="s">
        <v>328</v>
      </c>
      <c r="G135" s="3" t="s">
        <v>50</v>
      </c>
      <c r="H135" s="9">
        <v>43488.0</v>
      </c>
      <c r="I135" s="3" t="s">
        <v>56</v>
      </c>
      <c r="J135" s="7" t="s">
        <v>114</v>
      </c>
      <c r="K135" s="25" t="s">
        <v>329</v>
      </c>
      <c r="P135" s="19" t="s">
        <v>329</v>
      </c>
      <c r="Q135" s="3" t="b">
        <v>1</v>
      </c>
      <c r="R135" s="3" t="b">
        <v>0</v>
      </c>
    </row>
    <row r="136">
      <c r="A136" s="1">
        <v>135.0</v>
      </c>
      <c r="B136" s="21">
        <v>0.0</v>
      </c>
      <c r="C136" s="2">
        <v>0.0</v>
      </c>
      <c r="D136" s="22">
        <v>43985.636087962965</v>
      </c>
      <c r="E136" s="3" t="s">
        <v>18</v>
      </c>
      <c r="F136" s="3" t="s">
        <v>330</v>
      </c>
      <c r="G136" s="3" t="s">
        <v>50</v>
      </c>
      <c r="H136" s="9">
        <v>43488.0</v>
      </c>
      <c r="I136" s="3" t="s">
        <v>56</v>
      </c>
      <c r="J136" s="7" t="s">
        <v>114</v>
      </c>
      <c r="K136" s="25" t="s">
        <v>331</v>
      </c>
      <c r="P136" s="19" t="s">
        <v>331</v>
      </c>
      <c r="Q136" s="3" t="b">
        <v>1</v>
      </c>
      <c r="R136" s="3" t="b">
        <v>0</v>
      </c>
    </row>
    <row r="137">
      <c r="A137" s="1">
        <v>136.0</v>
      </c>
      <c r="B137" s="21">
        <v>0.0</v>
      </c>
      <c r="C137" s="2">
        <v>0.0</v>
      </c>
      <c r="D137" s="22">
        <v>43985.636087962965</v>
      </c>
      <c r="E137" s="3" t="s">
        <v>18</v>
      </c>
      <c r="F137" s="3" t="s">
        <v>332</v>
      </c>
      <c r="G137" s="3" t="s">
        <v>50</v>
      </c>
      <c r="H137" s="9">
        <v>43488.0</v>
      </c>
      <c r="I137" s="3" t="s">
        <v>56</v>
      </c>
      <c r="J137" s="7" t="s">
        <v>114</v>
      </c>
      <c r="K137" s="25" t="s">
        <v>333</v>
      </c>
      <c r="P137" s="19" t="s">
        <v>333</v>
      </c>
      <c r="Q137" s="3" t="b">
        <v>1</v>
      </c>
      <c r="R137" s="3" t="b">
        <v>0</v>
      </c>
    </row>
    <row r="138">
      <c r="A138" s="1">
        <v>137.0</v>
      </c>
      <c r="B138" s="21">
        <v>0.0</v>
      </c>
      <c r="C138" s="2">
        <v>0.0</v>
      </c>
      <c r="D138" s="22">
        <v>43985.636087962965</v>
      </c>
      <c r="E138" s="3" t="s">
        <v>18</v>
      </c>
      <c r="F138" s="3" t="s">
        <v>334</v>
      </c>
      <c r="G138" s="3" t="s">
        <v>50</v>
      </c>
      <c r="H138" s="9">
        <v>43488.0</v>
      </c>
      <c r="I138" s="3" t="s">
        <v>56</v>
      </c>
      <c r="J138" s="7" t="s">
        <v>114</v>
      </c>
      <c r="K138" s="25" t="s">
        <v>335</v>
      </c>
      <c r="P138" s="19" t="s">
        <v>335</v>
      </c>
      <c r="Q138" s="3" t="b">
        <v>1</v>
      </c>
      <c r="R138" s="3" t="b">
        <v>0</v>
      </c>
    </row>
    <row r="139">
      <c r="A139" s="1">
        <v>138.0</v>
      </c>
      <c r="B139" s="21">
        <v>0.0</v>
      </c>
      <c r="C139" s="2">
        <v>0.0</v>
      </c>
      <c r="D139" s="22">
        <v>43985.636087962965</v>
      </c>
      <c r="E139" s="3" t="s">
        <v>18</v>
      </c>
      <c r="F139" s="3" t="s">
        <v>336</v>
      </c>
      <c r="G139" s="3" t="s">
        <v>337</v>
      </c>
      <c r="H139" s="9">
        <v>43488.0</v>
      </c>
      <c r="I139" s="3" t="s">
        <v>35</v>
      </c>
      <c r="J139" s="7" t="s">
        <v>22</v>
      </c>
      <c r="K139" s="25" t="s">
        <v>338</v>
      </c>
      <c r="P139" s="19" t="s">
        <v>338</v>
      </c>
      <c r="Q139" s="3" t="b">
        <v>1</v>
      </c>
      <c r="R139" s="3" t="b">
        <v>0</v>
      </c>
    </row>
    <row r="140">
      <c r="A140" s="1">
        <v>139.0</v>
      </c>
      <c r="B140" s="21">
        <v>0.0</v>
      </c>
      <c r="C140" s="2">
        <v>0.0</v>
      </c>
      <c r="D140" s="22">
        <v>43985.636087962965</v>
      </c>
      <c r="E140" s="3" t="s">
        <v>18</v>
      </c>
      <c r="F140" s="3" t="s">
        <v>344</v>
      </c>
      <c r="G140" s="3" t="s">
        <v>193</v>
      </c>
      <c r="H140" s="9">
        <v>43493.0</v>
      </c>
      <c r="I140" s="3" t="s">
        <v>170</v>
      </c>
      <c r="J140" s="7" t="s">
        <v>31</v>
      </c>
      <c r="K140" s="25" t="s">
        <v>345</v>
      </c>
      <c r="P140" s="19" t="s">
        <v>345</v>
      </c>
      <c r="Q140" s="3" t="b">
        <v>1</v>
      </c>
      <c r="R140" s="3" t="b">
        <v>0</v>
      </c>
    </row>
    <row r="141">
      <c r="A141" s="1">
        <v>140.0</v>
      </c>
      <c r="B141" s="21">
        <v>0.0</v>
      </c>
      <c r="C141" s="2">
        <v>0.0</v>
      </c>
      <c r="D141" s="22">
        <v>43985.636087962965</v>
      </c>
      <c r="E141" s="3" t="s">
        <v>18</v>
      </c>
      <c r="F141" s="3" t="s">
        <v>346</v>
      </c>
      <c r="G141" s="3" t="s">
        <v>193</v>
      </c>
      <c r="H141" s="9">
        <v>43493.0</v>
      </c>
      <c r="I141" s="3" t="s">
        <v>170</v>
      </c>
      <c r="J141" s="7" t="s">
        <v>31</v>
      </c>
      <c r="K141" s="25" t="s">
        <v>347</v>
      </c>
      <c r="P141" s="19" t="s">
        <v>347</v>
      </c>
      <c r="Q141" s="3" t="b">
        <v>1</v>
      </c>
      <c r="R141" s="3" t="b">
        <v>0</v>
      </c>
    </row>
    <row r="142">
      <c r="A142" s="1">
        <v>141.0</v>
      </c>
      <c r="B142" s="21">
        <v>0.0</v>
      </c>
      <c r="C142" s="2">
        <v>0.0</v>
      </c>
      <c r="D142" s="22">
        <v>43985.636087962965</v>
      </c>
      <c r="E142" s="3" t="s">
        <v>18</v>
      </c>
      <c r="F142" s="3" t="s">
        <v>348</v>
      </c>
      <c r="G142" s="3" t="s">
        <v>193</v>
      </c>
      <c r="H142" s="9">
        <v>43493.0</v>
      </c>
      <c r="I142" s="3" t="s">
        <v>170</v>
      </c>
      <c r="J142" s="7" t="s">
        <v>31</v>
      </c>
      <c r="K142" s="25" t="s">
        <v>349</v>
      </c>
      <c r="P142" s="19" t="s">
        <v>349</v>
      </c>
      <c r="Q142" s="3" t="b">
        <v>1</v>
      </c>
      <c r="R142" s="3" t="b">
        <v>0</v>
      </c>
    </row>
    <row r="143">
      <c r="A143" s="1">
        <v>142.0</v>
      </c>
      <c r="B143" s="21">
        <v>0.0</v>
      </c>
      <c r="C143" s="2">
        <v>0.0</v>
      </c>
      <c r="D143" s="22">
        <v>43985.636087962965</v>
      </c>
      <c r="E143" s="3" t="s">
        <v>18</v>
      </c>
      <c r="F143" s="3" t="s">
        <v>339</v>
      </c>
      <c r="G143" s="3" t="s">
        <v>29</v>
      </c>
      <c r="H143" s="9">
        <v>43490.0</v>
      </c>
      <c r="I143" s="3" t="s">
        <v>30</v>
      </c>
      <c r="J143" s="7" t="s">
        <v>114</v>
      </c>
      <c r="K143" s="25" t="s">
        <v>340</v>
      </c>
      <c r="P143" s="19" t="s">
        <v>340</v>
      </c>
      <c r="Q143" s="3" t="b">
        <v>1</v>
      </c>
      <c r="R143" s="3" t="b">
        <v>0</v>
      </c>
    </row>
    <row r="144">
      <c r="A144" s="1">
        <v>143.0</v>
      </c>
      <c r="B144" s="21">
        <v>0.0</v>
      </c>
      <c r="C144" s="2">
        <v>0.0</v>
      </c>
      <c r="D144" s="22">
        <v>43985.636087962965</v>
      </c>
      <c r="E144" s="3" t="s">
        <v>18</v>
      </c>
      <c r="F144" s="3" t="s">
        <v>424</v>
      </c>
      <c r="G144" s="3" t="s">
        <v>29</v>
      </c>
      <c r="H144" s="9">
        <v>43495.0</v>
      </c>
      <c r="I144" s="3" t="s">
        <v>30</v>
      </c>
      <c r="J144" s="7" t="s">
        <v>91</v>
      </c>
      <c r="K144" s="25" t="s">
        <v>425</v>
      </c>
      <c r="P144" s="19" t="s">
        <v>425</v>
      </c>
      <c r="Q144" s="3" t="b">
        <v>1</v>
      </c>
      <c r="R144" s="3" t="b">
        <v>0</v>
      </c>
    </row>
    <row r="145">
      <c r="A145" s="1">
        <v>144.0</v>
      </c>
      <c r="B145" s="21">
        <v>0.0</v>
      </c>
      <c r="C145" s="2">
        <v>0.0</v>
      </c>
      <c r="D145" s="22">
        <v>43985.636087962965</v>
      </c>
      <c r="E145" s="3" t="s">
        <v>18</v>
      </c>
      <c r="F145" s="3" t="s">
        <v>426</v>
      </c>
      <c r="G145" s="3" t="s">
        <v>29</v>
      </c>
      <c r="H145" s="9">
        <v>43495.0</v>
      </c>
      <c r="I145" s="3" t="s">
        <v>30</v>
      </c>
      <c r="J145" s="7" t="s">
        <v>114</v>
      </c>
      <c r="K145" s="25" t="s">
        <v>427</v>
      </c>
      <c r="P145" s="19" t="s">
        <v>427</v>
      </c>
      <c r="Q145" s="3" t="b">
        <v>1</v>
      </c>
      <c r="R145" s="3" t="b">
        <v>0</v>
      </c>
    </row>
    <row r="146">
      <c r="A146" s="1">
        <v>145.0</v>
      </c>
      <c r="B146" s="21">
        <v>0.0</v>
      </c>
      <c r="C146" s="2">
        <v>0.0</v>
      </c>
      <c r="D146" s="22">
        <v>43985.636087962965</v>
      </c>
      <c r="E146" s="3" t="s">
        <v>18</v>
      </c>
      <c r="F146" s="3" t="s">
        <v>428</v>
      </c>
      <c r="G146" s="3" t="s">
        <v>29</v>
      </c>
      <c r="H146" s="9">
        <v>43495.0</v>
      </c>
      <c r="I146" s="3" t="s">
        <v>30</v>
      </c>
      <c r="J146" s="7" t="s">
        <v>114</v>
      </c>
      <c r="K146" s="25" t="s">
        <v>429</v>
      </c>
      <c r="P146" s="19" t="s">
        <v>429</v>
      </c>
      <c r="Q146" s="3" t="b">
        <v>1</v>
      </c>
      <c r="R146" s="3" t="b">
        <v>0</v>
      </c>
    </row>
    <row r="147">
      <c r="A147" s="1">
        <v>146.0</v>
      </c>
      <c r="B147" s="21">
        <v>0.0</v>
      </c>
      <c r="C147" s="2">
        <v>0.0</v>
      </c>
      <c r="D147" s="22">
        <v>43985.636087962965</v>
      </c>
      <c r="E147" s="3" t="s">
        <v>18</v>
      </c>
      <c r="F147" s="3" t="s">
        <v>430</v>
      </c>
      <c r="G147" s="3" t="s">
        <v>29</v>
      </c>
      <c r="H147" s="9">
        <v>43495.0</v>
      </c>
      <c r="I147" s="3" t="s">
        <v>30</v>
      </c>
      <c r="J147" s="7" t="s">
        <v>114</v>
      </c>
      <c r="K147" s="25" t="s">
        <v>431</v>
      </c>
      <c r="P147" s="19" t="s">
        <v>431</v>
      </c>
      <c r="Q147" s="3" t="b">
        <v>1</v>
      </c>
      <c r="R147" s="3" t="b">
        <v>0</v>
      </c>
    </row>
    <row r="148">
      <c r="A148" s="1">
        <v>147.0</v>
      </c>
      <c r="B148" s="21">
        <v>0.0</v>
      </c>
      <c r="C148" s="2">
        <v>0.0</v>
      </c>
      <c r="D148" s="22">
        <v>43985.636087962965</v>
      </c>
      <c r="E148" s="3" t="s">
        <v>18</v>
      </c>
      <c r="F148" s="3" t="s">
        <v>432</v>
      </c>
      <c r="G148" s="3" t="s">
        <v>29</v>
      </c>
      <c r="H148" s="9">
        <v>43495.0</v>
      </c>
      <c r="I148" s="3" t="s">
        <v>30</v>
      </c>
      <c r="J148" s="7" t="s">
        <v>114</v>
      </c>
      <c r="K148" s="25" t="s">
        <v>433</v>
      </c>
      <c r="P148" s="19" t="s">
        <v>433</v>
      </c>
      <c r="Q148" s="3" t="b">
        <v>1</v>
      </c>
      <c r="R148" s="3" t="b">
        <v>0</v>
      </c>
    </row>
    <row r="149">
      <c r="A149" s="1">
        <v>148.0</v>
      </c>
      <c r="B149" s="21">
        <v>0.0</v>
      </c>
      <c r="C149" s="2">
        <v>0.0</v>
      </c>
      <c r="D149" s="22">
        <v>43985.636087962965</v>
      </c>
      <c r="E149" s="3" t="s">
        <v>18</v>
      </c>
      <c r="F149" s="3" t="s">
        <v>434</v>
      </c>
      <c r="G149" s="3" t="s">
        <v>29</v>
      </c>
      <c r="H149" s="9">
        <v>43495.0</v>
      </c>
      <c r="I149" s="3" t="s">
        <v>30</v>
      </c>
      <c r="J149" s="7" t="s">
        <v>91</v>
      </c>
      <c r="K149" s="25" t="s">
        <v>435</v>
      </c>
      <c r="P149" s="19" t="s">
        <v>435</v>
      </c>
      <c r="Q149" s="3" t="b">
        <v>1</v>
      </c>
      <c r="R149" s="3" t="b">
        <v>0</v>
      </c>
    </row>
    <row r="150">
      <c r="A150" s="1">
        <v>149.0</v>
      </c>
      <c r="B150" s="21">
        <v>0.0</v>
      </c>
      <c r="C150" s="2">
        <v>0.0</v>
      </c>
      <c r="D150" s="22">
        <v>43985.636087962965</v>
      </c>
      <c r="E150" s="3" t="s">
        <v>18</v>
      </c>
      <c r="F150" s="3" t="s">
        <v>436</v>
      </c>
      <c r="G150" s="3" t="s">
        <v>29</v>
      </c>
      <c r="H150" s="9">
        <v>43495.0</v>
      </c>
      <c r="I150" s="3" t="s">
        <v>30</v>
      </c>
      <c r="J150" s="7" t="s">
        <v>114</v>
      </c>
      <c r="K150" s="25" t="s">
        <v>437</v>
      </c>
      <c r="P150" s="19" t="s">
        <v>437</v>
      </c>
      <c r="Q150" s="3" t="b">
        <v>1</v>
      </c>
      <c r="R150" s="3" t="b">
        <v>0</v>
      </c>
    </row>
    <row r="151">
      <c r="A151" s="1">
        <v>150.0</v>
      </c>
      <c r="B151" s="21">
        <v>0.0</v>
      </c>
      <c r="C151" s="2">
        <v>0.0</v>
      </c>
      <c r="D151" s="22">
        <v>43985.636087962965</v>
      </c>
      <c r="E151" s="3" t="s">
        <v>18</v>
      </c>
      <c r="F151" s="3" t="s">
        <v>350</v>
      </c>
      <c r="G151" s="3" t="s">
        <v>193</v>
      </c>
      <c r="H151" s="9">
        <v>43493.0</v>
      </c>
      <c r="I151" s="3" t="s">
        <v>170</v>
      </c>
      <c r="J151" s="7" t="s">
        <v>31</v>
      </c>
      <c r="K151" s="25" t="s">
        <v>351</v>
      </c>
      <c r="P151" s="19" t="s">
        <v>351</v>
      </c>
      <c r="Q151" s="3" t="b">
        <v>1</v>
      </c>
      <c r="R151" s="3" t="b">
        <v>0</v>
      </c>
    </row>
    <row r="152">
      <c r="A152" s="1">
        <v>151.0</v>
      </c>
      <c r="B152" s="21">
        <v>0.0</v>
      </c>
      <c r="C152" s="2">
        <v>0.0</v>
      </c>
      <c r="D152" s="22">
        <v>43985.636087962965</v>
      </c>
      <c r="E152" s="3" t="s">
        <v>18</v>
      </c>
      <c r="F152" s="3" t="s">
        <v>352</v>
      </c>
      <c r="G152" s="3" t="s">
        <v>193</v>
      </c>
      <c r="H152" s="9">
        <v>43493.0</v>
      </c>
      <c r="I152" s="3" t="s">
        <v>170</v>
      </c>
      <c r="J152" s="7" t="s">
        <v>31</v>
      </c>
      <c r="K152" s="25" t="s">
        <v>353</v>
      </c>
      <c r="P152" s="19" t="s">
        <v>353</v>
      </c>
      <c r="Q152" s="3" t="b">
        <v>1</v>
      </c>
      <c r="R152" s="3" t="b">
        <v>0</v>
      </c>
    </row>
    <row r="153">
      <c r="A153" s="1">
        <v>152.0</v>
      </c>
      <c r="B153" s="21">
        <v>0.0</v>
      </c>
      <c r="C153" s="2">
        <v>0.0</v>
      </c>
      <c r="D153" s="22">
        <v>43985.636087962965</v>
      </c>
      <c r="E153" s="3" t="s">
        <v>18</v>
      </c>
      <c r="F153" s="3" t="s">
        <v>354</v>
      </c>
      <c r="G153" s="3" t="s">
        <v>193</v>
      </c>
      <c r="H153" s="9">
        <v>43493.0</v>
      </c>
      <c r="I153" s="3" t="s">
        <v>170</v>
      </c>
      <c r="J153" s="7" t="s">
        <v>31</v>
      </c>
      <c r="K153" s="25" t="s">
        <v>355</v>
      </c>
      <c r="P153" s="19" t="s">
        <v>355</v>
      </c>
      <c r="Q153" s="3" t="b">
        <v>1</v>
      </c>
      <c r="R153" s="3" t="b">
        <v>0</v>
      </c>
    </row>
    <row r="154">
      <c r="A154" s="1">
        <v>153.0</v>
      </c>
      <c r="B154" s="21">
        <v>0.0</v>
      </c>
      <c r="C154" s="2">
        <v>0.0</v>
      </c>
      <c r="D154" s="22">
        <v>43985.636087962965</v>
      </c>
      <c r="E154" s="3" t="s">
        <v>18</v>
      </c>
      <c r="F154" s="3" t="s">
        <v>356</v>
      </c>
      <c r="G154" s="3" t="s">
        <v>193</v>
      </c>
      <c r="H154" s="9">
        <v>43493.0</v>
      </c>
      <c r="I154" s="3" t="s">
        <v>170</v>
      </c>
      <c r="J154" s="7" t="s">
        <v>31</v>
      </c>
      <c r="K154" s="25" t="s">
        <v>357</v>
      </c>
      <c r="P154" s="19" t="s">
        <v>357</v>
      </c>
      <c r="Q154" s="3" t="b">
        <v>1</v>
      </c>
      <c r="R154" s="3" t="b">
        <v>0</v>
      </c>
    </row>
    <row r="155">
      <c r="A155" s="1">
        <v>154.0</v>
      </c>
      <c r="B155" s="21">
        <v>0.0</v>
      </c>
      <c r="C155" s="2">
        <v>0.0</v>
      </c>
      <c r="D155" s="22">
        <v>43985.636087962965</v>
      </c>
      <c r="E155" s="3" t="s">
        <v>18</v>
      </c>
      <c r="F155" s="3" t="s">
        <v>358</v>
      </c>
      <c r="G155" s="3" t="s">
        <v>193</v>
      </c>
      <c r="H155" s="9">
        <v>43493.0</v>
      </c>
      <c r="I155" s="3" t="s">
        <v>170</v>
      </c>
      <c r="J155" s="7" t="s">
        <v>31</v>
      </c>
      <c r="K155" s="25" t="s">
        <v>359</v>
      </c>
      <c r="P155" s="19" t="s">
        <v>359</v>
      </c>
      <c r="Q155" s="3" t="b">
        <v>1</v>
      </c>
      <c r="R155" s="3" t="b">
        <v>0</v>
      </c>
    </row>
    <row r="156">
      <c r="A156" s="1">
        <v>155.0</v>
      </c>
      <c r="B156" s="21">
        <v>0.0</v>
      </c>
      <c r="C156" s="2">
        <v>0.0</v>
      </c>
      <c r="D156" s="22">
        <v>43985.636087962965</v>
      </c>
      <c r="E156" s="3" t="s">
        <v>18</v>
      </c>
      <c r="F156" s="3" t="s">
        <v>360</v>
      </c>
      <c r="G156" s="3" t="s">
        <v>193</v>
      </c>
      <c r="H156" s="9">
        <v>43493.0</v>
      </c>
      <c r="I156" s="3" t="s">
        <v>170</v>
      </c>
      <c r="J156" s="7" t="s">
        <v>31</v>
      </c>
      <c r="K156" s="25" t="s">
        <v>361</v>
      </c>
      <c r="P156" s="19" t="s">
        <v>361</v>
      </c>
      <c r="Q156" s="3" t="b">
        <v>1</v>
      </c>
      <c r="R156" s="3" t="b">
        <v>0</v>
      </c>
    </row>
    <row r="157">
      <c r="A157" s="1">
        <v>156.0</v>
      </c>
      <c r="B157" s="21">
        <v>0.0</v>
      </c>
      <c r="C157" s="2">
        <v>0.0</v>
      </c>
      <c r="D157" s="22">
        <v>43985.636087962965</v>
      </c>
      <c r="E157" s="3" t="s">
        <v>18</v>
      </c>
      <c r="F157" s="3" t="s">
        <v>362</v>
      </c>
      <c r="G157" s="3" t="s">
        <v>193</v>
      </c>
      <c r="H157" s="9">
        <v>43493.0</v>
      </c>
      <c r="I157" s="3" t="s">
        <v>170</v>
      </c>
      <c r="J157" s="7" t="s">
        <v>31</v>
      </c>
      <c r="K157" s="25" t="s">
        <v>363</v>
      </c>
      <c r="P157" s="19" t="s">
        <v>363</v>
      </c>
      <c r="Q157" s="3" t="b">
        <v>1</v>
      </c>
      <c r="R157" s="3" t="b">
        <v>0</v>
      </c>
    </row>
    <row r="158">
      <c r="A158" s="1">
        <v>157.0</v>
      </c>
      <c r="B158" s="21">
        <v>0.0</v>
      </c>
      <c r="C158" s="2">
        <v>0.0</v>
      </c>
      <c r="D158" s="22">
        <v>43985.636087962965</v>
      </c>
      <c r="E158" s="3" t="s">
        <v>18</v>
      </c>
      <c r="F158" s="3" t="s">
        <v>364</v>
      </c>
      <c r="G158" s="3" t="s">
        <v>193</v>
      </c>
      <c r="H158" s="9">
        <v>43493.0</v>
      </c>
      <c r="I158" s="3" t="s">
        <v>170</v>
      </c>
      <c r="J158" s="7" t="s">
        <v>31</v>
      </c>
      <c r="K158" s="25" t="s">
        <v>365</v>
      </c>
      <c r="P158" s="19" t="s">
        <v>365</v>
      </c>
      <c r="Q158" s="3" t="b">
        <v>1</v>
      </c>
      <c r="R158" s="3" t="b">
        <v>0</v>
      </c>
    </row>
    <row r="159">
      <c r="A159" s="1">
        <v>158.0</v>
      </c>
      <c r="B159" s="21">
        <v>0.0</v>
      </c>
      <c r="C159" s="2">
        <v>0.0</v>
      </c>
      <c r="D159" s="22">
        <v>43985.636087962965</v>
      </c>
      <c r="E159" s="3" t="s">
        <v>18</v>
      </c>
      <c r="F159" s="3" t="s">
        <v>366</v>
      </c>
      <c r="G159" s="3" t="s">
        <v>193</v>
      </c>
      <c r="H159" s="9">
        <v>43493.0</v>
      </c>
      <c r="I159" s="3" t="s">
        <v>170</v>
      </c>
      <c r="J159" s="7" t="s">
        <v>31</v>
      </c>
      <c r="K159" s="25" t="s">
        <v>367</v>
      </c>
      <c r="P159" s="19" t="s">
        <v>367</v>
      </c>
      <c r="Q159" s="3" t="b">
        <v>1</v>
      </c>
      <c r="R159" s="3" t="b">
        <v>0</v>
      </c>
    </row>
    <row r="160">
      <c r="A160" s="1">
        <v>159.0</v>
      </c>
      <c r="B160" s="21">
        <v>0.0</v>
      </c>
      <c r="C160" s="2">
        <v>0.0</v>
      </c>
      <c r="D160" s="22">
        <v>43985.636087962965</v>
      </c>
      <c r="E160" s="3" t="s">
        <v>18</v>
      </c>
      <c r="F160" s="3" t="s">
        <v>368</v>
      </c>
      <c r="G160" s="3" t="s">
        <v>193</v>
      </c>
      <c r="H160" s="9">
        <v>43493.0</v>
      </c>
      <c r="I160" s="3" t="s">
        <v>170</v>
      </c>
      <c r="J160" s="7" t="s">
        <v>31</v>
      </c>
      <c r="K160" s="25" t="s">
        <v>369</v>
      </c>
      <c r="P160" s="19" t="s">
        <v>369</v>
      </c>
      <c r="Q160" s="3" t="b">
        <v>1</v>
      </c>
      <c r="R160" s="3" t="b">
        <v>0</v>
      </c>
    </row>
    <row r="161">
      <c r="A161" s="1">
        <v>160.0</v>
      </c>
      <c r="B161" s="21">
        <v>0.0</v>
      </c>
      <c r="C161" s="2">
        <v>0.0</v>
      </c>
      <c r="D161" s="22">
        <v>43985.636087962965</v>
      </c>
      <c r="E161" s="3" t="s">
        <v>18</v>
      </c>
      <c r="F161" s="3" t="s">
        <v>370</v>
      </c>
      <c r="G161" s="3" t="s">
        <v>193</v>
      </c>
      <c r="H161" s="9">
        <v>43493.0</v>
      </c>
      <c r="I161" s="3" t="s">
        <v>170</v>
      </c>
      <c r="J161" s="7" t="s">
        <v>31</v>
      </c>
      <c r="K161" s="25" t="s">
        <v>371</v>
      </c>
      <c r="P161" s="19" t="s">
        <v>371</v>
      </c>
      <c r="Q161" s="3" t="b">
        <v>1</v>
      </c>
      <c r="R161" s="3" t="b">
        <v>0</v>
      </c>
    </row>
    <row r="162">
      <c r="A162" s="1">
        <v>161.0</v>
      </c>
      <c r="B162" s="21">
        <v>0.0</v>
      </c>
      <c r="C162" s="2">
        <v>0.0</v>
      </c>
      <c r="D162" s="22">
        <v>43985.636087962965</v>
      </c>
      <c r="E162" s="3" t="s">
        <v>18</v>
      </c>
      <c r="F162" s="3" t="s">
        <v>372</v>
      </c>
      <c r="G162" s="3" t="s">
        <v>193</v>
      </c>
      <c r="H162" s="9">
        <v>43493.0</v>
      </c>
      <c r="I162" s="3" t="s">
        <v>170</v>
      </c>
      <c r="J162" s="7" t="s">
        <v>31</v>
      </c>
      <c r="K162" s="25" t="s">
        <v>373</v>
      </c>
      <c r="P162" s="19" t="s">
        <v>373</v>
      </c>
      <c r="Q162" s="3" t="b">
        <v>1</v>
      </c>
      <c r="R162" s="3" t="b">
        <v>0</v>
      </c>
    </row>
    <row r="163">
      <c r="A163" s="1">
        <v>162.0</v>
      </c>
      <c r="B163" s="21">
        <v>0.0</v>
      </c>
      <c r="C163" s="2">
        <v>0.0</v>
      </c>
      <c r="D163" s="22">
        <v>43985.636087962965</v>
      </c>
      <c r="E163" s="3" t="s">
        <v>18</v>
      </c>
      <c r="F163" s="3" t="s">
        <v>438</v>
      </c>
      <c r="G163" s="3" t="s">
        <v>29</v>
      </c>
      <c r="H163" s="9">
        <v>43507.0</v>
      </c>
      <c r="I163" s="3" t="s">
        <v>275</v>
      </c>
      <c r="J163" s="19" t="s">
        <v>114</v>
      </c>
      <c r="K163" s="26"/>
      <c r="P163" s="19" t="s">
        <v>1327</v>
      </c>
      <c r="Q163" s="3" t="b">
        <v>1</v>
      </c>
      <c r="R163" s="3" t="b">
        <v>0</v>
      </c>
    </row>
    <row r="164">
      <c r="A164" s="1">
        <v>163.0</v>
      </c>
      <c r="B164" s="21">
        <v>0.0</v>
      </c>
      <c r="C164" s="2">
        <v>0.0</v>
      </c>
      <c r="D164" s="22">
        <v>43985.636087962965</v>
      </c>
      <c r="E164" s="3" t="s">
        <v>18</v>
      </c>
      <c r="F164" s="3" t="s">
        <v>374</v>
      </c>
      <c r="G164" s="3" t="s">
        <v>175</v>
      </c>
      <c r="H164" s="9">
        <v>43494.0</v>
      </c>
      <c r="I164" s="3" t="s">
        <v>176</v>
      </c>
      <c r="J164" s="19" t="s">
        <v>45</v>
      </c>
      <c r="K164" s="26"/>
      <c r="P164" s="19" t="s">
        <v>1327</v>
      </c>
      <c r="Q164" s="3" t="b">
        <v>1</v>
      </c>
      <c r="R164" s="3" t="b">
        <v>0</v>
      </c>
    </row>
    <row r="165">
      <c r="A165" s="1">
        <v>164.0</v>
      </c>
      <c r="B165" s="21">
        <v>0.0</v>
      </c>
      <c r="C165" s="2">
        <v>0.0</v>
      </c>
      <c r="D165" s="22">
        <v>43985.636087962965</v>
      </c>
      <c r="E165" s="3" t="s">
        <v>18</v>
      </c>
      <c r="F165" s="3" t="s">
        <v>375</v>
      </c>
      <c r="G165" s="3" t="s">
        <v>175</v>
      </c>
      <c r="H165" s="9">
        <v>43494.0</v>
      </c>
      <c r="I165" s="3" t="s">
        <v>176</v>
      </c>
      <c r="J165" s="19" t="s">
        <v>45</v>
      </c>
      <c r="K165" s="26"/>
      <c r="P165" s="19" t="s">
        <v>1327</v>
      </c>
      <c r="Q165" s="3" t="b">
        <v>1</v>
      </c>
      <c r="R165" s="3" t="b">
        <v>0</v>
      </c>
    </row>
    <row r="166">
      <c r="A166" s="1">
        <v>165.0</v>
      </c>
      <c r="B166" s="21">
        <v>0.0</v>
      </c>
      <c r="C166" s="2">
        <v>0.0</v>
      </c>
      <c r="D166" s="22">
        <v>43985.636087962965</v>
      </c>
      <c r="E166" s="3" t="s">
        <v>18</v>
      </c>
      <c r="F166" s="3" t="s">
        <v>376</v>
      </c>
      <c r="G166" s="3" t="s">
        <v>175</v>
      </c>
      <c r="H166" s="9">
        <v>43494.0</v>
      </c>
      <c r="I166" s="3" t="s">
        <v>176</v>
      </c>
      <c r="J166" s="7" t="s">
        <v>45</v>
      </c>
      <c r="K166" s="25" t="s">
        <v>377</v>
      </c>
      <c r="P166" s="19" t="s">
        <v>377</v>
      </c>
      <c r="Q166" s="3" t="b">
        <v>1</v>
      </c>
      <c r="R166" s="3" t="b">
        <v>0</v>
      </c>
    </row>
    <row r="167">
      <c r="A167" s="1">
        <v>166.0</v>
      </c>
      <c r="B167" s="21">
        <v>0.0</v>
      </c>
      <c r="C167" s="2">
        <v>0.0</v>
      </c>
      <c r="D167" s="22">
        <v>43985.636087962965</v>
      </c>
      <c r="E167" s="3" t="s">
        <v>18</v>
      </c>
      <c r="F167" s="3" t="s">
        <v>378</v>
      </c>
      <c r="G167" s="3" t="s">
        <v>175</v>
      </c>
      <c r="H167" s="9">
        <v>43494.0</v>
      </c>
      <c r="I167" s="3" t="s">
        <v>176</v>
      </c>
      <c r="J167" s="7" t="s">
        <v>45</v>
      </c>
      <c r="K167" s="25" t="s">
        <v>379</v>
      </c>
      <c r="P167" s="19" t="s">
        <v>379</v>
      </c>
      <c r="Q167" s="3" t="b">
        <v>1</v>
      </c>
      <c r="R167" s="3" t="b">
        <v>0</v>
      </c>
    </row>
    <row r="168">
      <c r="A168" s="1">
        <v>167.0</v>
      </c>
      <c r="B168" s="21">
        <v>0.0</v>
      </c>
      <c r="C168" s="2">
        <v>0.0</v>
      </c>
      <c r="D168" s="22">
        <v>43985.636087962965</v>
      </c>
      <c r="E168" s="3" t="s">
        <v>18</v>
      </c>
      <c r="F168" s="3" t="s">
        <v>380</v>
      </c>
      <c r="G168" s="3" t="s">
        <v>175</v>
      </c>
      <c r="H168" s="9">
        <v>43494.0</v>
      </c>
      <c r="I168" s="3" t="s">
        <v>176</v>
      </c>
      <c r="J168" s="7" t="s">
        <v>45</v>
      </c>
      <c r="K168" s="25" t="s">
        <v>381</v>
      </c>
      <c r="P168" s="19" t="s">
        <v>381</v>
      </c>
      <c r="Q168" s="3" t="b">
        <v>1</v>
      </c>
      <c r="R168" s="3" t="b">
        <v>0</v>
      </c>
    </row>
    <row r="169">
      <c r="A169" s="1">
        <v>168.0</v>
      </c>
      <c r="B169" s="21">
        <v>0.0</v>
      </c>
      <c r="C169" s="2">
        <v>0.0</v>
      </c>
      <c r="D169" s="22">
        <v>43985.636087962965</v>
      </c>
      <c r="E169" s="3" t="s">
        <v>18</v>
      </c>
      <c r="F169" s="3" t="s">
        <v>382</v>
      </c>
      <c r="G169" s="3" t="s">
        <v>175</v>
      </c>
      <c r="H169" s="9">
        <v>43494.0</v>
      </c>
      <c r="I169" s="3" t="s">
        <v>176</v>
      </c>
      <c r="J169" s="7" t="s">
        <v>45</v>
      </c>
      <c r="K169" s="25" t="s">
        <v>383</v>
      </c>
      <c r="P169" s="19" t="s">
        <v>383</v>
      </c>
      <c r="Q169" s="3" t="b">
        <v>1</v>
      </c>
      <c r="R169" s="3" t="b">
        <v>0</v>
      </c>
    </row>
    <row r="170">
      <c r="A170" s="1">
        <v>169.0</v>
      </c>
      <c r="B170" s="21">
        <v>0.0</v>
      </c>
      <c r="C170" s="2">
        <v>0.0</v>
      </c>
      <c r="D170" s="22">
        <v>43985.636087962965</v>
      </c>
      <c r="E170" s="3" t="s">
        <v>18</v>
      </c>
      <c r="F170" s="3" t="s">
        <v>384</v>
      </c>
      <c r="G170" s="3" t="s">
        <v>175</v>
      </c>
      <c r="H170" s="9">
        <v>43494.0</v>
      </c>
      <c r="I170" s="3" t="s">
        <v>176</v>
      </c>
      <c r="J170" s="7" t="s">
        <v>45</v>
      </c>
      <c r="K170" s="25" t="s">
        <v>385</v>
      </c>
      <c r="P170" s="19" t="s">
        <v>385</v>
      </c>
      <c r="Q170" s="3" t="b">
        <v>1</v>
      </c>
      <c r="R170" s="3" t="b">
        <v>0</v>
      </c>
    </row>
    <row r="171">
      <c r="A171" s="1">
        <v>170.0</v>
      </c>
      <c r="B171" s="21">
        <v>0.0</v>
      </c>
      <c r="C171" s="2">
        <v>0.0</v>
      </c>
      <c r="D171" s="22">
        <v>43985.636087962965</v>
      </c>
      <c r="E171" s="3" t="s">
        <v>18</v>
      </c>
      <c r="F171" s="3" t="s">
        <v>386</v>
      </c>
      <c r="G171" s="3" t="s">
        <v>175</v>
      </c>
      <c r="H171" s="9">
        <v>43494.0</v>
      </c>
      <c r="I171" s="3" t="s">
        <v>176</v>
      </c>
      <c r="J171" s="7" t="s">
        <v>45</v>
      </c>
      <c r="K171" s="25" t="s">
        <v>387</v>
      </c>
      <c r="P171" s="19" t="s">
        <v>387</v>
      </c>
      <c r="Q171" s="3" t="b">
        <v>1</v>
      </c>
      <c r="R171" s="3" t="b">
        <v>0</v>
      </c>
    </row>
    <row r="172">
      <c r="A172" s="1">
        <v>171.0</v>
      </c>
      <c r="B172" s="21">
        <v>0.0</v>
      </c>
      <c r="C172" s="2">
        <v>0.0</v>
      </c>
      <c r="D172" s="22">
        <v>43985.636087962965</v>
      </c>
      <c r="E172" s="3" t="s">
        <v>18</v>
      </c>
      <c r="F172" s="3" t="s">
        <v>388</v>
      </c>
      <c r="G172" s="3" t="s">
        <v>175</v>
      </c>
      <c r="H172" s="9">
        <v>43494.0</v>
      </c>
      <c r="I172" s="3" t="s">
        <v>176</v>
      </c>
      <c r="J172" s="7" t="s">
        <v>45</v>
      </c>
      <c r="K172" s="25" t="s">
        <v>389</v>
      </c>
      <c r="P172" s="19" t="s">
        <v>389</v>
      </c>
      <c r="Q172" s="3" t="b">
        <v>1</v>
      </c>
      <c r="R172" s="3" t="b">
        <v>0</v>
      </c>
    </row>
    <row r="173">
      <c r="A173" s="1">
        <v>172.0</v>
      </c>
      <c r="B173" s="21">
        <v>0.0</v>
      </c>
      <c r="C173" s="2">
        <v>0.0</v>
      </c>
      <c r="D173" s="22">
        <v>43985.636087962965</v>
      </c>
      <c r="E173" s="3" t="s">
        <v>18</v>
      </c>
      <c r="F173" s="3" t="s">
        <v>390</v>
      </c>
      <c r="G173" s="3" t="s">
        <v>175</v>
      </c>
      <c r="H173" s="9">
        <v>43494.0</v>
      </c>
      <c r="I173" s="3" t="s">
        <v>176</v>
      </c>
      <c r="J173" s="7" t="s">
        <v>45</v>
      </c>
      <c r="K173" s="25" t="s">
        <v>391</v>
      </c>
      <c r="P173" s="19" t="s">
        <v>391</v>
      </c>
      <c r="Q173" s="3" t="b">
        <v>1</v>
      </c>
      <c r="R173" s="3" t="b">
        <v>0</v>
      </c>
    </row>
    <row r="174">
      <c r="A174" s="1">
        <v>173.0</v>
      </c>
      <c r="B174" s="21">
        <v>0.0</v>
      </c>
      <c r="C174" s="2">
        <v>0.0</v>
      </c>
      <c r="D174" s="22">
        <v>43985.636087962965</v>
      </c>
      <c r="E174" s="3" t="s">
        <v>18</v>
      </c>
      <c r="F174" s="3" t="s">
        <v>392</v>
      </c>
      <c r="G174" s="3" t="s">
        <v>175</v>
      </c>
      <c r="H174" s="9">
        <v>43494.0</v>
      </c>
      <c r="I174" s="3" t="s">
        <v>176</v>
      </c>
      <c r="J174" s="7" t="s">
        <v>45</v>
      </c>
      <c r="K174" s="25" t="s">
        <v>393</v>
      </c>
      <c r="P174" s="19" t="s">
        <v>393</v>
      </c>
      <c r="Q174" s="3" t="b">
        <v>1</v>
      </c>
      <c r="R174" s="3" t="b">
        <v>0</v>
      </c>
    </row>
    <row r="175">
      <c r="A175" s="1">
        <v>174.0</v>
      </c>
      <c r="B175" s="21">
        <v>0.0</v>
      </c>
      <c r="C175" s="2">
        <v>0.0</v>
      </c>
      <c r="D175" s="22">
        <v>43985.636087962965</v>
      </c>
      <c r="E175" s="3" t="s">
        <v>18</v>
      </c>
      <c r="F175" s="3" t="s">
        <v>394</v>
      </c>
      <c r="G175" s="3" t="s">
        <v>175</v>
      </c>
      <c r="H175" s="9">
        <v>43494.0</v>
      </c>
      <c r="I175" s="3" t="s">
        <v>176</v>
      </c>
      <c r="J175" s="7" t="s">
        <v>45</v>
      </c>
      <c r="K175" s="25" t="s">
        <v>395</v>
      </c>
      <c r="P175" s="19" t="s">
        <v>395</v>
      </c>
      <c r="Q175" s="3" t="b">
        <v>1</v>
      </c>
      <c r="R175" s="3" t="b">
        <v>0</v>
      </c>
    </row>
    <row r="176">
      <c r="A176" s="1">
        <v>175.0</v>
      </c>
      <c r="B176" s="21">
        <v>0.0</v>
      </c>
      <c r="C176" s="2">
        <v>0.0</v>
      </c>
      <c r="D176" s="22">
        <v>43985.636087962965</v>
      </c>
      <c r="E176" s="3" t="s">
        <v>18</v>
      </c>
      <c r="F176" s="3" t="s">
        <v>396</v>
      </c>
      <c r="G176" s="3" t="s">
        <v>175</v>
      </c>
      <c r="H176" s="9">
        <v>43494.0</v>
      </c>
      <c r="I176" s="3" t="s">
        <v>176</v>
      </c>
      <c r="J176" s="7" t="s">
        <v>45</v>
      </c>
      <c r="K176" s="25" t="s">
        <v>397</v>
      </c>
      <c r="P176" s="19" t="s">
        <v>397</v>
      </c>
      <c r="Q176" s="3" t="b">
        <v>1</v>
      </c>
      <c r="R176" s="3" t="b">
        <v>0</v>
      </c>
    </row>
    <row r="177">
      <c r="A177" s="1">
        <v>176.0</v>
      </c>
      <c r="B177" s="21">
        <v>0.0</v>
      </c>
      <c r="C177" s="2">
        <v>0.0</v>
      </c>
      <c r="D177" s="22">
        <v>43985.636087962965</v>
      </c>
      <c r="E177" s="3" t="s">
        <v>18</v>
      </c>
      <c r="F177" s="3" t="s">
        <v>398</v>
      </c>
      <c r="G177" s="3" t="s">
        <v>175</v>
      </c>
      <c r="H177" s="9">
        <v>43494.0</v>
      </c>
      <c r="I177" s="3" t="s">
        <v>176</v>
      </c>
      <c r="J177" s="7" t="s">
        <v>45</v>
      </c>
      <c r="K177" s="25" t="s">
        <v>399</v>
      </c>
      <c r="P177" s="19" t="s">
        <v>399</v>
      </c>
      <c r="Q177" s="3" t="b">
        <v>1</v>
      </c>
      <c r="R177" s="3" t="b">
        <v>0</v>
      </c>
    </row>
    <row r="178">
      <c r="A178" s="1">
        <v>177.0</v>
      </c>
      <c r="B178" s="21">
        <v>0.0</v>
      </c>
      <c r="C178" s="2">
        <v>0.0</v>
      </c>
      <c r="D178" s="22">
        <v>43985.636087962965</v>
      </c>
      <c r="E178" s="3" t="s">
        <v>18</v>
      </c>
      <c r="F178" s="3" t="s">
        <v>400</v>
      </c>
      <c r="G178" s="3" t="s">
        <v>175</v>
      </c>
      <c r="H178" s="9">
        <v>43494.0</v>
      </c>
      <c r="I178" s="3" t="s">
        <v>176</v>
      </c>
      <c r="J178" s="7" t="s">
        <v>45</v>
      </c>
      <c r="K178" s="25" t="s">
        <v>401</v>
      </c>
      <c r="P178" s="19" t="s">
        <v>401</v>
      </c>
      <c r="Q178" s="3" t="b">
        <v>1</v>
      </c>
      <c r="R178" s="3" t="b">
        <v>0</v>
      </c>
    </row>
    <row r="179">
      <c r="A179" s="1">
        <v>178.0</v>
      </c>
      <c r="B179" s="21">
        <v>0.0</v>
      </c>
      <c r="C179" s="2">
        <v>0.0</v>
      </c>
      <c r="D179" s="22">
        <v>43985.636087962965</v>
      </c>
      <c r="E179" s="3" t="s">
        <v>18</v>
      </c>
      <c r="F179" s="3" t="s">
        <v>402</v>
      </c>
      <c r="G179" s="3" t="s">
        <v>175</v>
      </c>
      <c r="H179" s="9">
        <v>43494.0</v>
      </c>
      <c r="I179" s="3" t="s">
        <v>176</v>
      </c>
      <c r="J179" s="7" t="s">
        <v>45</v>
      </c>
      <c r="K179" s="25" t="s">
        <v>403</v>
      </c>
      <c r="P179" s="19" t="s">
        <v>403</v>
      </c>
      <c r="Q179" s="3" t="b">
        <v>1</v>
      </c>
      <c r="R179" s="3" t="b">
        <v>0</v>
      </c>
    </row>
    <row r="180">
      <c r="A180" s="1">
        <v>179.0</v>
      </c>
      <c r="B180" s="21">
        <v>0.0</v>
      </c>
      <c r="C180" s="2">
        <v>0.0</v>
      </c>
      <c r="D180" s="22">
        <v>43985.636087962965</v>
      </c>
      <c r="E180" s="3" t="s">
        <v>18</v>
      </c>
      <c r="F180" s="3" t="s">
        <v>404</v>
      </c>
      <c r="G180" s="3" t="s">
        <v>175</v>
      </c>
      <c r="H180" s="9">
        <v>43494.0</v>
      </c>
      <c r="I180" s="3" t="s">
        <v>176</v>
      </c>
      <c r="J180" s="7" t="s">
        <v>45</v>
      </c>
      <c r="K180" s="25" t="s">
        <v>405</v>
      </c>
      <c r="P180" s="19" t="s">
        <v>405</v>
      </c>
      <c r="Q180" s="3" t="b">
        <v>1</v>
      </c>
      <c r="R180" s="3" t="b">
        <v>0</v>
      </c>
    </row>
    <row r="181">
      <c r="A181" s="1">
        <v>180.0</v>
      </c>
      <c r="B181" s="21">
        <v>0.0</v>
      </c>
      <c r="C181" s="2">
        <v>0.0</v>
      </c>
      <c r="D181" s="22">
        <v>43985.636087962965</v>
      </c>
      <c r="E181" s="3" t="s">
        <v>18</v>
      </c>
      <c r="F181" s="3" t="s">
        <v>406</v>
      </c>
      <c r="G181" s="3" t="s">
        <v>175</v>
      </c>
      <c r="H181" s="9">
        <v>43494.0</v>
      </c>
      <c r="I181" s="3" t="s">
        <v>176</v>
      </c>
      <c r="J181" s="7" t="s">
        <v>45</v>
      </c>
      <c r="K181" s="25" t="s">
        <v>407</v>
      </c>
      <c r="P181" s="19" t="s">
        <v>407</v>
      </c>
      <c r="Q181" s="3" t="b">
        <v>1</v>
      </c>
      <c r="R181" s="3" t="b">
        <v>0</v>
      </c>
    </row>
    <row r="182">
      <c r="A182" s="1">
        <v>181.0</v>
      </c>
      <c r="B182" s="21">
        <v>0.0</v>
      </c>
      <c r="C182" s="2">
        <v>0.0</v>
      </c>
      <c r="D182" s="22">
        <v>43985.636087962965</v>
      </c>
      <c r="E182" s="3" t="s">
        <v>18</v>
      </c>
      <c r="F182" s="3" t="s">
        <v>408</v>
      </c>
      <c r="G182" s="3" t="s">
        <v>175</v>
      </c>
      <c r="H182" s="9">
        <v>43494.0</v>
      </c>
      <c r="I182" s="3" t="s">
        <v>176</v>
      </c>
      <c r="J182" s="7" t="s">
        <v>45</v>
      </c>
      <c r="K182" s="25" t="s">
        <v>409</v>
      </c>
      <c r="P182" s="19" t="s">
        <v>409</v>
      </c>
      <c r="Q182" s="3" t="b">
        <v>1</v>
      </c>
      <c r="R182" s="3" t="b">
        <v>0</v>
      </c>
    </row>
    <row r="183">
      <c r="A183" s="1">
        <v>182.0</v>
      </c>
      <c r="B183" s="21">
        <v>0.0</v>
      </c>
      <c r="C183" s="2">
        <v>0.0</v>
      </c>
      <c r="D183" s="22">
        <v>43985.636087962965</v>
      </c>
      <c r="E183" s="3" t="s">
        <v>18</v>
      </c>
      <c r="F183" s="3" t="s">
        <v>410</v>
      </c>
      <c r="G183" s="3" t="s">
        <v>175</v>
      </c>
      <c r="H183" s="9">
        <v>43494.0</v>
      </c>
      <c r="I183" s="3" t="s">
        <v>176</v>
      </c>
      <c r="J183" s="7" t="s">
        <v>45</v>
      </c>
      <c r="K183" s="25" t="s">
        <v>411</v>
      </c>
      <c r="P183" s="19" t="s">
        <v>411</v>
      </c>
      <c r="Q183" s="3" t="b">
        <v>1</v>
      </c>
      <c r="R183" s="3" t="b">
        <v>0</v>
      </c>
    </row>
    <row r="184">
      <c r="A184" s="1">
        <v>183.0</v>
      </c>
      <c r="B184" s="21">
        <v>0.0</v>
      </c>
      <c r="C184" s="2">
        <v>0.0</v>
      </c>
      <c r="D184" s="22">
        <v>43985.636087962965</v>
      </c>
      <c r="E184" s="3" t="s">
        <v>18</v>
      </c>
      <c r="F184" s="3" t="s">
        <v>412</v>
      </c>
      <c r="G184" s="3" t="s">
        <v>175</v>
      </c>
      <c r="H184" s="9">
        <v>43494.0</v>
      </c>
      <c r="I184" s="3" t="s">
        <v>176</v>
      </c>
      <c r="J184" s="7" t="s">
        <v>45</v>
      </c>
      <c r="K184" s="25" t="s">
        <v>413</v>
      </c>
      <c r="P184" s="19" t="s">
        <v>413</v>
      </c>
      <c r="Q184" s="3" t="b">
        <v>1</v>
      </c>
      <c r="R184" s="3" t="b">
        <v>0</v>
      </c>
    </row>
    <row r="185">
      <c r="A185" s="1">
        <v>184.0</v>
      </c>
      <c r="B185" s="21">
        <v>0.0</v>
      </c>
      <c r="C185" s="2">
        <v>0.0</v>
      </c>
      <c r="D185" s="22">
        <v>43985.636087962965</v>
      </c>
      <c r="E185" s="3" t="s">
        <v>18</v>
      </c>
      <c r="F185" s="3" t="s">
        <v>414</v>
      </c>
      <c r="G185" s="3" t="s">
        <v>175</v>
      </c>
      <c r="H185" s="9">
        <v>43494.0</v>
      </c>
      <c r="I185" s="3" t="s">
        <v>176</v>
      </c>
      <c r="J185" s="7" t="s">
        <v>45</v>
      </c>
      <c r="K185" s="25" t="s">
        <v>415</v>
      </c>
      <c r="P185" s="19" t="s">
        <v>415</v>
      </c>
      <c r="Q185" s="3" t="b">
        <v>1</v>
      </c>
      <c r="R185" s="3" t="b">
        <v>0</v>
      </c>
    </row>
    <row r="186">
      <c r="A186" s="1">
        <v>185.0</v>
      </c>
      <c r="B186" s="21">
        <v>0.0</v>
      </c>
      <c r="C186" s="2">
        <v>0.0</v>
      </c>
      <c r="D186" s="22">
        <v>43985.636087962965</v>
      </c>
      <c r="E186" s="3" t="s">
        <v>18</v>
      </c>
      <c r="F186" s="3" t="s">
        <v>416</v>
      </c>
      <c r="G186" s="3" t="s">
        <v>175</v>
      </c>
      <c r="H186" s="9">
        <v>43494.0</v>
      </c>
      <c r="I186" s="3" t="s">
        <v>176</v>
      </c>
      <c r="J186" s="7" t="s">
        <v>45</v>
      </c>
      <c r="K186" s="25" t="s">
        <v>417</v>
      </c>
      <c r="P186" s="19" t="s">
        <v>417</v>
      </c>
      <c r="Q186" s="3" t="b">
        <v>1</v>
      </c>
      <c r="R186" s="3" t="b">
        <v>0</v>
      </c>
    </row>
    <row r="187">
      <c r="A187" s="1">
        <v>186.0</v>
      </c>
      <c r="B187" s="21">
        <v>0.0</v>
      </c>
      <c r="C187" s="2">
        <v>0.0</v>
      </c>
      <c r="D187" s="22">
        <v>43985.636087962965</v>
      </c>
      <c r="E187" s="3" t="s">
        <v>18</v>
      </c>
      <c r="F187" s="3" t="s">
        <v>418</v>
      </c>
      <c r="G187" s="3" t="s">
        <v>175</v>
      </c>
      <c r="H187" s="9">
        <v>43494.0</v>
      </c>
      <c r="I187" s="3" t="s">
        <v>176</v>
      </c>
      <c r="J187" s="7" t="s">
        <v>45</v>
      </c>
      <c r="K187" s="25" t="s">
        <v>419</v>
      </c>
      <c r="P187" s="19" t="s">
        <v>419</v>
      </c>
      <c r="Q187" s="3" t="b">
        <v>1</v>
      </c>
      <c r="R187" s="3" t="b">
        <v>0</v>
      </c>
    </row>
    <row r="188">
      <c r="A188" s="1">
        <v>187.0</v>
      </c>
      <c r="B188" s="21">
        <v>0.0</v>
      </c>
      <c r="C188" s="2">
        <v>0.0</v>
      </c>
      <c r="D188" s="22">
        <v>43985.636087962965</v>
      </c>
      <c r="E188" s="3" t="s">
        <v>18</v>
      </c>
      <c r="F188" s="3" t="s">
        <v>420</v>
      </c>
      <c r="G188" s="3" t="s">
        <v>175</v>
      </c>
      <c r="H188" s="9">
        <v>43494.0</v>
      </c>
      <c r="I188" s="3" t="s">
        <v>176</v>
      </c>
      <c r="J188" s="7" t="s">
        <v>45</v>
      </c>
      <c r="K188" s="25" t="s">
        <v>421</v>
      </c>
      <c r="P188" s="19" t="s">
        <v>421</v>
      </c>
      <c r="Q188" s="3" t="b">
        <v>1</v>
      </c>
      <c r="R188" s="3" t="b">
        <v>0</v>
      </c>
    </row>
    <row r="189">
      <c r="A189" s="1">
        <v>188.0</v>
      </c>
      <c r="B189" s="21">
        <v>0.0</v>
      </c>
      <c r="C189" s="2">
        <v>0.0</v>
      </c>
      <c r="D189" s="22">
        <v>43985.636087962965</v>
      </c>
      <c r="E189" s="3" t="s">
        <v>18</v>
      </c>
      <c r="F189" s="3" t="s">
        <v>422</v>
      </c>
      <c r="G189" s="3" t="s">
        <v>175</v>
      </c>
      <c r="H189" s="9">
        <v>43494.0</v>
      </c>
      <c r="I189" s="3" t="s">
        <v>176</v>
      </c>
      <c r="J189" s="7" t="s">
        <v>45</v>
      </c>
      <c r="K189" s="25" t="s">
        <v>423</v>
      </c>
      <c r="P189" s="19" t="s">
        <v>423</v>
      </c>
      <c r="Q189" s="3" t="b">
        <v>1</v>
      </c>
      <c r="R189" s="3" t="b">
        <v>0</v>
      </c>
    </row>
    <row r="190">
      <c r="A190" s="1">
        <v>189.0</v>
      </c>
      <c r="B190" s="21">
        <v>0.0</v>
      </c>
      <c r="C190" s="2">
        <v>0.0</v>
      </c>
      <c r="D190" s="22">
        <v>43985.636087962965</v>
      </c>
      <c r="E190" s="3" t="s">
        <v>18</v>
      </c>
      <c r="F190" s="3" t="s">
        <v>439</v>
      </c>
      <c r="G190" s="3" t="s">
        <v>440</v>
      </c>
      <c r="H190" s="9">
        <v>43542.0</v>
      </c>
      <c r="I190" s="3" t="s">
        <v>441</v>
      </c>
      <c r="J190" s="7" t="s">
        <v>45</v>
      </c>
      <c r="K190" s="25" t="s">
        <v>442</v>
      </c>
      <c r="P190" s="19" t="s">
        <v>442</v>
      </c>
      <c r="Q190" s="3" t="b">
        <v>1</v>
      </c>
      <c r="R190" s="3" t="b">
        <v>0</v>
      </c>
    </row>
    <row r="191">
      <c r="A191" s="1">
        <v>190.0</v>
      </c>
      <c r="B191" s="21">
        <v>0.0</v>
      </c>
      <c r="C191" s="2">
        <v>0.0</v>
      </c>
      <c r="D191" s="22">
        <v>43985.636087962965</v>
      </c>
      <c r="E191" s="3" t="s">
        <v>18</v>
      </c>
      <c r="F191" s="3" t="s">
        <v>443</v>
      </c>
      <c r="G191" s="3" t="s">
        <v>444</v>
      </c>
      <c r="H191" s="9">
        <v>43565.0</v>
      </c>
      <c r="I191" s="3" t="s">
        <v>445</v>
      </c>
      <c r="J191" s="7" t="s">
        <v>31</v>
      </c>
      <c r="K191" s="25" t="s">
        <v>446</v>
      </c>
      <c r="P191" s="19" t="s">
        <v>446</v>
      </c>
      <c r="Q191" s="3" t="b">
        <v>1</v>
      </c>
      <c r="R191" s="3" t="b">
        <v>0</v>
      </c>
    </row>
    <row r="192">
      <c r="A192" s="1">
        <v>191.0</v>
      </c>
      <c r="B192" s="21">
        <v>0.0</v>
      </c>
      <c r="C192" s="2">
        <v>0.0</v>
      </c>
      <c r="D192" s="22">
        <v>43985.636087962965</v>
      </c>
      <c r="E192" s="3" t="s">
        <v>18</v>
      </c>
      <c r="F192" s="3" t="s">
        <v>447</v>
      </c>
      <c r="G192" s="3" t="s">
        <v>444</v>
      </c>
      <c r="H192" s="9">
        <v>43565.0</v>
      </c>
      <c r="I192" s="3" t="s">
        <v>445</v>
      </c>
      <c r="J192" s="7" t="s">
        <v>31</v>
      </c>
      <c r="K192" s="25" t="s">
        <v>448</v>
      </c>
      <c r="P192" s="19" t="s">
        <v>448</v>
      </c>
      <c r="Q192" s="3" t="b">
        <v>1</v>
      </c>
      <c r="R192" s="3" t="b">
        <v>0</v>
      </c>
    </row>
    <row r="193">
      <c r="A193" s="1">
        <v>192.0</v>
      </c>
      <c r="B193" s="21">
        <v>0.0</v>
      </c>
      <c r="C193" s="2">
        <v>0.0</v>
      </c>
      <c r="D193" s="22">
        <v>43985.636087962965</v>
      </c>
      <c r="E193" s="3" t="s">
        <v>18</v>
      </c>
      <c r="F193" s="3" t="s">
        <v>449</v>
      </c>
      <c r="G193" s="3" t="s">
        <v>450</v>
      </c>
      <c r="H193" s="9">
        <v>43571.0</v>
      </c>
      <c r="I193" s="3" t="s">
        <v>451</v>
      </c>
      <c r="J193" s="7" t="s">
        <v>45</v>
      </c>
      <c r="K193" s="25" t="s">
        <v>452</v>
      </c>
      <c r="P193" s="19" t="s">
        <v>452</v>
      </c>
      <c r="Q193" s="3" t="b">
        <v>1</v>
      </c>
      <c r="R193" s="3" t="b">
        <v>0</v>
      </c>
    </row>
    <row r="194">
      <c r="A194" s="1">
        <v>193.0</v>
      </c>
      <c r="B194" s="21">
        <v>0.0</v>
      </c>
      <c r="C194" s="2">
        <v>0.0</v>
      </c>
      <c r="D194" s="22">
        <v>43985.636087962965</v>
      </c>
      <c r="E194" s="3" t="s">
        <v>18</v>
      </c>
      <c r="F194" s="3" t="s">
        <v>453</v>
      </c>
      <c r="G194" s="3" t="s">
        <v>450</v>
      </c>
      <c r="H194" s="9">
        <v>43571.0</v>
      </c>
      <c r="I194" s="3" t="s">
        <v>451</v>
      </c>
      <c r="J194" s="7" t="s">
        <v>45</v>
      </c>
      <c r="K194" s="25" t="s">
        <v>454</v>
      </c>
      <c r="P194" s="19" t="s">
        <v>454</v>
      </c>
      <c r="Q194" s="3" t="b">
        <v>1</v>
      </c>
      <c r="R194" s="3" t="b">
        <v>0</v>
      </c>
    </row>
    <row r="195">
      <c r="A195" s="1">
        <v>194.0</v>
      </c>
      <c r="B195" s="21">
        <v>0.0</v>
      </c>
      <c r="C195" s="2">
        <v>0.0</v>
      </c>
      <c r="D195" s="22">
        <v>43985.636087962965</v>
      </c>
      <c r="E195" s="3" t="s">
        <v>18</v>
      </c>
      <c r="F195" s="3" t="s">
        <v>455</v>
      </c>
      <c r="G195" s="3" t="s">
        <v>450</v>
      </c>
      <c r="H195" s="9">
        <v>43571.0</v>
      </c>
      <c r="I195" s="3" t="s">
        <v>451</v>
      </c>
      <c r="J195" s="7" t="s">
        <v>45</v>
      </c>
      <c r="K195" s="25" t="s">
        <v>456</v>
      </c>
      <c r="P195" s="19" t="s">
        <v>456</v>
      </c>
      <c r="Q195" s="3" t="b">
        <v>1</v>
      </c>
      <c r="R195" s="3" t="b">
        <v>0</v>
      </c>
    </row>
    <row r="196">
      <c r="A196" s="1">
        <v>195.0</v>
      </c>
      <c r="B196" s="21">
        <v>0.0</v>
      </c>
      <c r="C196" s="2">
        <v>0.0</v>
      </c>
      <c r="D196" s="22">
        <v>43985.636087962965</v>
      </c>
      <c r="E196" s="3" t="s">
        <v>18</v>
      </c>
      <c r="F196" s="3" t="s">
        <v>457</v>
      </c>
      <c r="G196" s="3" t="s">
        <v>458</v>
      </c>
      <c r="H196" s="9">
        <v>43606.0</v>
      </c>
      <c r="I196" s="3" t="s">
        <v>459</v>
      </c>
      <c r="J196" s="7" t="s">
        <v>91</v>
      </c>
      <c r="K196" s="25" t="s">
        <v>460</v>
      </c>
      <c r="P196" s="19" t="s">
        <v>460</v>
      </c>
      <c r="Q196" s="3" t="b">
        <v>1</v>
      </c>
      <c r="R196" s="3" t="b">
        <v>0</v>
      </c>
    </row>
    <row r="197">
      <c r="A197" s="1">
        <v>196.0</v>
      </c>
      <c r="B197" s="21">
        <v>0.0</v>
      </c>
      <c r="C197" s="2">
        <v>0.0</v>
      </c>
      <c r="D197" s="22">
        <v>43985.636087962965</v>
      </c>
      <c r="E197" s="3" t="s">
        <v>18</v>
      </c>
      <c r="F197" s="3" t="s">
        <v>461</v>
      </c>
      <c r="G197" s="3" t="s">
        <v>458</v>
      </c>
      <c r="H197" s="9">
        <v>43606.0</v>
      </c>
      <c r="I197" s="3" t="s">
        <v>459</v>
      </c>
      <c r="J197" s="7" t="s">
        <v>91</v>
      </c>
      <c r="K197" s="25" t="s">
        <v>462</v>
      </c>
      <c r="P197" s="19" t="s">
        <v>462</v>
      </c>
      <c r="Q197" s="3" t="b">
        <v>1</v>
      </c>
      <c r="R197" s="3" t="b">
        <v>0</v>
      </c>
    </row>
    <row r="198">
      <c r="A198" s="1">
        <v>197.0</v>
      </c>
      <c r="B198" s="21">
        <v>0.0</v>
      </c>
      <c r="C198" s="2">
        <v>0.0</v>
      </c>
      <c r="D198" s="22">
        <v>43985.636087962965</v>
      </c>
      <c r="E198" s="3" t="s">
        <v>18</v>
      </c>
      <c r="F198" s="3" t="s">
        <v>463</v>
      </c>
      <c r="G198" s="3" t="s">
        <v>458</v>
      </c>
      <c r="H198" s="9">
        <v>43606.0</v>
      </c>
      <c r="I198" s="3" t="s">
        <v>459</v>
      </c>
      <c r="J198" s="7" t="s">
        <v>114</v>
      </c>
      <c r="K198" s="25" t="s">
        <v>464</v>
      </c>
      <c r="P198" s="19" t="s">
        <v>464</v>
      </c>
      <c r="Q198" s="3" t="b">
        <v>1</v>
      </c>
      <c r="R198" s="3" t="b">
        <v>0</v>
      </c>
    </row>
    <row r="199">
      <c r="A199" s="1">
        <v>198.0</v>
      </c>
      <c r="B199" s="21">
        <v>0.0</v>
      </c>
      <c r="C199" s="2">
        <v>0.0</v>
      </c>
      <c r="D199" s="22">
        <v>43985.636087962965</v>
      </c>
      <c r="E199" s="3" t="s">
        <v>18</v>
      </c>
      <c r="F199" s="3" t="s">
        <v>465</v>
      </c>
      <c r="G199" s="3" t="s">
        <v>458</v>
      </c>
      <c r="H199" s="9">
        <v>43606.0</v>
      </c>
      <c r="I199" s="3" t="s">
        <v>459</v>
      </c>
      <c r="J199" s="7" t="s">
        <v>91</v>
      </c>
      <c r="K199" s="25" t="s">
        <v>466</v>
      </c>
      <c r="P199" s="19" t="s">
        <v>466</v>
      </c>
      <c r="Q199" s="3" t="b">
        <v>1</v>
      </c>
      <c r="R199" s="3" t="b">
        <v>0</v>
      </c>
    </row>
    <row r="200">
      <c r="A200" s="1">
        <v>199.0</v>
      </c>
      <c r="B200" s="21">
        <v>0.0</v>
      </c>
      <c r="C200" s="2">
        <v>0.0</v>
      </c>
      <c r="D200" s="22">
        <v>43985.636087962965</v>
      </c>
      <c r="E200" s="3" t="s">
        <v>18</v>
      </c>
      <c r="F200" s="3" t="s">
        <v>467</v>
      </c>
      <c r="G200" s="3" t="s">
        <v>458</v>
      </c>
      <c r="H200" s="9">
        <v>43606.0</v>
      </c>
      <c r="I200" s="3" t="s">
        <v>459</v>
      </c>
      <c r="J200" s="7" t="s">
        <v>91</v>
      </c>
      <c r="K200" s="25" t="s">
        <v>468</v>
      </c>
      <c r="P200" s="19" t="s">
        <v>468</v>
      </c>
      <c r="Q200" s="3" t="b">
        <v>1</v>
      </c>
      <c r="R200" s="3" t="b">
        <v>0</v>
      </c>
    </row>
    <row r="201">
      <c r="A201" s="1">
        <v>200.0</v>
      </c>
      <c r="B201" s="21">
        <v>0.0</v>
      </c>
      <c r="C201" s="2">
        <v>0.0</v>
      </c>
      <c r="D201" s="22">
        <v>43985.636087962965</v>
      </c>
      <c r="E201" s="3" t="s">
        <v>18</v>
      </c>
      <c r="F201" s="3" t="s">
        <v>469</v>
      </c>
      <c r="G201" s="3" t="s">
        <v>458</v>
      </c>
      <c r="H201" s="9">
        <v>43606.0</v>
      </c>
      <c r="I201" s="3" t="s">
        <v>459</v>
      </c>
      <c r="J201" s="7" t="s">
        <v>91</v>
      </c>
      <c r="K201" s="25" t="s">
        <v>470</v>
      </c>
      <c r="P201" s="19" t="s">
        <v>470</v>
      </c>
      <c r="Q201" s="3" t="b">
        <v>1</v>
      </c>
      <c r="R201" s="3" t="b">
        <v>0</v>
      </c>
    </row>
    <row r="202">
      <c r="A202" s="1">
        <v>201.0</v>
      </c>
      <c r="B202" s="21">
        <v>0.0</v>
      </c>
      <c r="C202" s="2">
        <v>0.0</v>
      </c>
      <c r="D202" s="22">
        <v>43985.636087962965</v>
      </c>
      <c r="E202" s="3" t="s">
        <v>18</v>
      </c>
      <c r="F202" s="3" t="s">
        <v>471</v>
      </c>
      <c r="G202" s="3" t="s">
        <v>458</v>
      </c>
      <c r="H202" s="9">
        <v>43606.0</v>
      </c>
      <c r="I202" s="3" t="s">
        <v>459</v>
      </c>
      <c r="J202" s="7" t="s">
        <v>91</v>
      </c>
      <c r="K202" s="25" t="s">
        <v>472</v>
      </c>
      <c r="P202" s="19" t="s">
        <v>472</v>
      </c>
      <c r="Q202" s="3" t="b">
        <v>1</v>
      </c>
      <c r="R202" s="3" t="b">
        <v>0</v>
      </c>
    </row>
    <row r="203">
      <c r="A203" s="1">
        <v>202.0</v>
      </c>
      <c r="B203" s="21">
        <v>0.0</v>
      </c>
      <c r="C203" s="2">
        <v>0.0</v>
      </c>
      <c r="D203" s="22">
        <v>43985.636087962965</v>
      </c>
      <c r="E203" s="3" t="s">
        <v>18</v>
      </c>
      <c r="F203" s="3" t="s">
        <v>473</v>
      </c>
      <c r="G203" s="3" t="s">
        <v>458</v>
      </c>
      <c r="H203" s="9">
        <v>43606.0</v>
      </c>
      <c r="I203" s="3" t="s">
        <v>459</v>
      </c>
      <c r="J203" s="7" t="s">
        <v>91</v>
      </c>
      <c r="K203" s="25" t="s">
        <v>474</v>
      </c>
      <c r="P203" s="19" t="s">
        <v>474</v>
      </c>
      <c r="Q203" s="3" t="b">
        <v>1</v>
      </c>
      <c r="R203" s="3" t="b">
        <v>0</v>
      </c>
    </row>
    <row r="204">
      <c r="A204" s="1">
        <v>203.0</v>
      </c>
      <c r="B204" s="21">
        <v>0.0</v>
      </c>
      <c r="C204" s="2">
        <v>0.0</v>
      </c>
      <c r="D204" s="22">
        <v>43985.636087962965</v>
      </c>
      <c r="E204" s="3" t="s">
        <v>18</v>
      </c>
      <c r="F204" s="3" t="s">
        <v>475</v>
      </c>
      <c r="G204" s="3" t="s">
        <v>458</v>
      </c>
      <c r="H204" s="9">
        <v>43606.0</v>
      </c>
      <c r="I204" s="3" t="s">
        <v>459</v>
      </c>
      <c r="J204" s="7" t="s">
        <v>91</v>
      </c>
      <c r="K204" s="25" t="s">
        <v>476</v>
      </c>
      <c r="P204" s="19" t="s">
        <v>476</v>
      </c>
      <c r="Q204" s="3" t="b">
        <v>1</v>
      </c>
      <c r="R204" s="3" t="b">
        <v>0</v>
      </c>
    </row>
    <row r="205">
      <c r="A205" s="1">
        <v>204.0</v>
      </c>
      <c r="B205" s="21">
        <v>0.0</v>
      </c>
      <c r="C205" s="2">
        <v>0.0</v>
      </c>
      <c r="D205" s="22">
        <v>43985.636087962965</v>
      </c>
      <c r="E205" s="3" t="s">
        <v>18</v>
      </c>
      <c r="F205" s="3" t="s">
        <v>477</v>
      </c>
      <c r="G205" s="3" t="s">
        <v>478</v>
      </c>
      <c r="H205" s="9">
        <v>43606.0</v>
      </c>
      <c r="I205" s="3" t="s">
        <v>459</v>
      </c>
      <c r="J205" s="7" t="s">
        <v>91</v>
      </c>
      <c r="K205" s="25" t="s">
        <v>479</v>
      </c>
      <c r="P205" s="19" t="s">
        <v>479</v>
      </c>
      <c r="Q205" s="3" t="b">
        <v>1</v>
      </c>
      <c r="R205" s="3" t="b">
        <v>0</v>
      </c>
    </row>
    <row r="206">
      <c r="A206" s="1">
        <v>205.0</v>
      </c>
      <c r="B206" s="21">
        <v>0.0</v>
      </c>
      <c r="C206" s="2">
        <v>0.0</v>
      </c>
      <c r="D206" s="22">
        <v>43985.636087962965</v>
      </c>
      <c r="E206" s="3" t="s">
        <v>18</v>
      </c>
      <c r="F206" s="3" t="s">
        <v>480</v>
      </c>
      <c r="G206" s="3" t="s">
        <v>481</v>
      </c>
      <c r="H206" s="9">
        <v>43627.0</v>
      </c>
      <c r="I206" s="3" t="s">
        <v>445</v>
      </c>
      <c r="J206" s="7" t="s">
        <v>91</v>
      </c>
      <c r="K206" s="25" t="s">
        <v>482</v>
      </c>
      <c r="P206" s="19" t="s">
        <v>482</v>
      </c>
      <c r="Q206" s="3" t="b">
        <v>1</v>
      </c>
      <c r="R206" s="3" t="b">
        <v>0</v>
      </c>
    </row>
    <row r="207">
      <c r="A207" s="1">
        <v>206.0</v>
      </c>
      <c r="B207" s="21">
        <v>0.0</v>
      </c>
      <c r="C207" s="2">
        <v>0.0</v>
      </c>
      <c r="D207" s="22">
        <v>43985.636087962965</v>
      </c>
      <c r="E207" s="3" t="s">
        <v>18</v>
      </c>
      <c r="F207" s="3" t="s">
        <v>483</v>
      </c>
      <c r="G207" s="3" t="s">
        <v>481</v>
      </c>
      <c r="H207" s="9">
        <v>43627.0</v>
      </c>
      <c r="I207" s="3" t="s">
        <v>445</v>
      </c>
      <c r="J207" s="7" t="s">
        <v>91</v>
      </c>
      <c r="K207" s="25" t="s">
        <v>484</v>
      </c>
      <c r="P207" s="19" t="s">
        <v>484</v>
      </c>
      <c r="Q207" s="3" t="b">
        <v>1</v>
      </c>
      <c r="R207" s="3" t="b">
        <v>0</v>
      </c>
    </row>
    <row r="208">
      <c r="A208" s="1">
        <v>207.0</v>
      </c>
      <c r="B208" s="21">
        <v>0.0</v>
      </c>
      <c r="C208" s="2">
        <v>0.0</v>
      </c>
      <c r="D208" s="22">
        <v>43985.636087962965</v>
      </c>
      <c r="E208" s="3" t="s">
        <v>18</v>
      </c>
      <c r="F208" s="3" t="s">
        <v>485</v>
      </c>
      <c r="G208" s="3" t="s">
        <v>486</v>
      </c>
      <c r="H208" s="9">
        <v>43627.0</v>
      </c>
      <c r="I208" s="3" t="s">
        <v>445</v>
      </c>
      <c r="J208" s="7" t="s">
        <v>91</v>
      </c>
      <c r="K208" s="25" t="s">
        <v>487</v>
      </c>
      <c r="P208" s="19" t="s">
        <v>487</v>
      </c>
      <c r="Q208" s="3" t="b">
        <v>1</v>
      </c>
      <c r="R208" s="3" t="b">
        <v>0</v>
      </c>
    </row>
    <row r="209">
      <c r="A209" s="1">
        <v>208.0</v>
      </c>
      <c r="B209" s="21">
        <v>0.0</v>
      </c>
      <c r="C209" s="2">
        <v>0.0</v>
      </c>
      <c r="D209" s="22">
        <v>43985.636087962965</v>
      </c>
      <c r="E209" s="3" t="s">
        <v>18</v>
      </c>
      <c r="F209" s="3" t="s">
        <v>488</v>
      </c>
      <c r="G209" s="3" t="s">
        <v>486</v>
      </c>
      <c r="H209" s="9">
        <v>43627.0</v>
      </c>
      <c r="I209" s="3" t="s">
        <v>445</v>
      </c>
      <c r="J209" s="7" t="s">
        <v>91</v>
      </c>
      <c r="K209" s="25" t="s">
        <v>489</v>
      </c>
      <c r="P209" s="19" t="s">
        <v>489</v>
      </c>
      <c r="Q209" s="3" t="b">
        <v>1</v>
      </c>
      <c r="R209" s="3" t="b">
        <v>0</v>
      </c>
    </row>
    <row r="210">
      <c r="A210" s="1">
        <v>209.0</v>
      </c>
      <c r="B210" s="21">
        <v>0.0</v>
      </c>
      <c r="C210" s="2">
        <v>0.0</v>
      </c>
      <c r="D210" s="22">
        <v>43985.636087962965</v>
      </c>
      <c r="E210" s="3" t="s">
        <v>18</v>
      </c>
      <c r="F210" s="3" t="s">
        <v>490</v>
      </c>
      <c r="G210" s="3" t="s">
        <v>486</v>
      </c>
      <c r="H210" s="9">
        <v>43627.0</v>
      </c>
      <c r="I210" s="3" t="s">
        <v>445</v>
      </c>
      <c r="J210" s="7" t="s">
        <v>91</v>
      </c>
      <c r="K210" s="25" t="s">
        <v>491</v>
      </c>
      <c r="P210" s="19" t="s">
        <v>491</v>
      </c>
      <c r="Q210" s="3" t="b">
        <v>1</v>
      </c>
      <c r="R210" s="3" t="b">
        <v>0</v>
      </c>
    </row>
    <row r="211">
      <c r="A211" s="1">
        <v>210.0</v>
      </c>
      <c r="B211" s="21">
        <v>0.0</v>
      </c>
      <c r="C211" s="2">
        <v>0.0</v>
      </c>
      <c r="D211" s="22">
        <v>43985.636087962965</v>
      </c>
      <c r="E211" s="3" t="s">
        <v>18</v>
      </c>
      <c r="F211" s="3" t="s">
        <v>492</v>
      </c>
      <c r="G211" s="3" t="s">
        <v>486</v>
      </c>
      <c r="H211" s="9">
        <v>43627.0</v>
      </c>
      <c r="I211" s="3" t="s">
        <v>445</v>
      </c>
      <c r="J211" s="7" t="s">
        <v>91</v>
      </c>
      <c r="K211" s="25" t="s">
        <v>493</v>
      </c>
      <c r="P211" s="19" t="s">
        <v>493</v>
      </c>
      <c r="Q211" s="3" t="b">
        <v>1</v>
      </c>
      <c r="R211" s="3" t="b">
        <v>0</v>
      </c>
    </row>
    <row r="212">
      <c r="A212" s="1">
        <v>211.0</v>
      </c>
      <c r="B212" s="21">
        <v>0.0</v>
      </c>
      <c r="C212" s="2">
        <v>0.0</v>
      </c>
      <c r="D212" s="22">
        <v>43985.636087962965</v>
      </c>
      <c r="E212" s="3" t="s">
        <v>18</v>
      </c>
      <c r="F212" s="3" t="s">
        <v>494</v>
      </c>
      <c r="G212" s="3" t="s">
        <v>486</v>
      </c>
      <c r="H212" s="9">
        <v>43627.0</v>
      </c>
      <c r="I212" s="3" t="s">
        <v>445</v>
      </c>
      <c r="J212" s="7" t="s">
        <v>91</v>
      </c>
      <c r="K212" s="25" t="s">
        <v>495</v>
      </c>
      <c r="P212" s="19" t="s">
        <v>495</v>
      </c>
      <c r="Q212" s="3" t="b">
        <v>1</v>
      </c>
      <c r="R212" s="3" t="b">
        <v>0</v>
      </c>
    </row>
    <row r="213">
      <c r="A213" s="1">
        <v>212.0</v>
      </c>
      <c r="B213" s="21">
        <v>0.0</v>
      </c>
      <c r="C213" s="2">
        <v>0.0</v>
      </c>
      <c r="D213" s="22">
        <v>43985.636087962965</v>
      </c>
      <c r="E213" s="3" t="s">
        <v>18</v>
      </c>
      <c r="F213" s="3" t="s">
        <v>496</v>
      </c>
      <c r="G213" s="3" t="s">
        <v>486</v>
      </c>
      <c r="H213" s="9">
        <v>43627.0</v>
      </c>
      <c r="I213" s="3" t="s">
        <v>445</v>
      </c>
      <c r="J213" s="7" t="s">
        <v>91</v>
      </c>
      <c r="K213" s="25" t="s">
        <v>497</v>
      </c>
      <c r="P213" s="19" t="s">
        <v>497</v>
      </c>
      <c r="Q213" s="3" t="b">
        <v>1</v>
      </c>
      <c r="R213" s="3" t="b">
        <v>0</v>
      </c>
    </row>
    <row r="214">
      <c r="A214" s="1">
        <v>213.0</v>
      </c>
      <c r="B214" s="21">
        <v>0.0</v>
      </c>
      <c r="C214" s="2">
        <v>0.0</v>
      </c>
      <c r="D214" s="22">
        <v>43985.636087962965</v>
      </c>
      <c r="E214" s="3" t="s">
        <v>18</v>
      </c>
      <c r="F214" s="3" t="s">
        <v>498</v>
      </c>
      <c r="G214" s="3" t="s">
        <v>486</v>
      </c>
      <c r="H214" s="9">
        <v>43627.0</v>
      </c>
      <c r="I214" s="3" t="s">
        <v>445</v>
      </c>
      <c r="J214" s="7" t="s">
        <v>91</v>
      </c>
      <c r="K214" s="25" t="s">
        <v>499</v>
      </c>
      <c r="P214" s="19" t="s">
        <v>499</v>
      </c>
      <c r="Q214" s="3" t="b">
        <v>1</v>
      </c>
      <c r="R214" s="3" t="b">
        <v>0</v>
      </c>
    </row>
    <row r="215">
      <c r="A215" s="1">
        <v>214.0</v>
      </c>
      <c r="B215" s="21">
        <v>0.0</v>
      </c>
      <c r="C215" s="2">
        <v>0.0</v>
      </c>
      <c r="D215" s="22">
        <v>43985.636087962965</v>
      </c>
      <c r="E215" s="3" t="s">
        <v>18</v>
      </c>
      <c r="F215" s="3" t="s">
        <v>500</v>
      </c>
      <c r="G215" s="3" t="s">
        <v>501</v>
      </c>
      <c r="H215" s="9">
        <v>43627.0</v>
      </c>
      <c r="I215" s="3" t="s">
        <v>445</v>
      </c>
      <c r="J215" s="7" t="s">
        <v>91</v>
      </c>
      <c r="K215" s="25" t="s">
        <v>502</v>
      </c>
      <c r="P215" s="19" t="s">
        <v>502</v>
      </c>
      <c r="Q215" s="3" t="b">
        <v>1</v>
      </c>
      <c r="R215" s="3" t="b">
        <v>0</v>
      </c>
    </row>
    <row r="216">
      <c r="A216" s="1">
        <v>215.0</v>
      </c>
      <c r="B216" s="21">
        <v>0.0</v>
      </c>
      <c r="C216" s="2">
        <v>0.0</v>
      </c>
      <c r="D216" s="22">
        <v>43985.636087962965</v>
      </c>
      <c r="E216" s="3" t="s">
        <v>18</v>
      </c>
      <c r="F216" s="3" t="s">
        <v>503</v>
      </c>
      <c r="G216" s="3" t="s">
        <v>504</v>
      </c>
      <c r="H216" s="9">
        <v>43627.0</v>
      </c>
      <c r="I216" s="3" t="s">
        <v>445</v>
      </c>
      <c r="J216" s="7" t="s">
        <v>91</v>
      </c>
      <c r="K216" s="25" t="s">
        <v>505</v>
      </c>
      <c r="P216" s="19" t="s">
        <v>505</v>
      </c>
      <c r="Q216" s="3" t="b">
        <v>1</v>
      </c>
      <c r="R216" s="3" t="b">
        <v>0</v>
      </c>
    </row>
    <row r="217">
      <c r="A217" s="1">
        <v>216.0</v>
      </c>
      <c r="B217" s="21">
        <v>0.0</v>
      </c>
      <c r="C217" s="2">
        <v>0.0</v>
      </c>
      <c r="D217" s="22">
        <v>43985.636087962965</v>
      </c>
      <c r="E217" s="3" t="s">
        <v>18</v>
      </c>
      <c r="F217" s="3" t="s">
        <v>506</v>
      </c>
      <c r="G217" s="3" t="s">
        <v>507</v>
      </c>
      <c r="H217" s="9">
        <v>43627.0</v>
      </c>
      <c r="I217" s="3" t="s">
        <v>445</v>
      </c>
      <c r="J217" s="7" t="s">
        <v>91</v>
      </c>
      <c r="K217" s="25" t="s">
        <v>508</v>
      </c>
      <c r="P217" s="19" t="s">
        <v>508</v>
      </c>
      <c r="Q217" s="3" t="b">
        <v>1</v>
      </c>
      <c r="R217" s="3" t="b">
        <v>0</v>
      </c>
    </row>
    <row r="218">
      <c r="A218" s="1">
        <v>217.0</v>
      </c>
      <c r="B218" s="21">
        <v>0.0</v>
      </c>
      <c r="C218" s="2">
        <v>0.0</v>
      </c>
      <c r="D218" s="22">
        <v>43985.636087962965</v>
      </c>
      <c r="E218" s="3" t="s">
        <v>18</v>
      </c>
      <c r="F218" s="3" t="s">
        <v>509</v>
      </c>
      <c r="G218" s="3" t="s">
        <v>507</v>
      </c>
      <c r="H218" s="9">
        <v>43627.0</v>
      </c>
      <c r="I218" s="3" t="s">
        <v>445</v>
      </c>
      <c r="J218" s="7" t="s">
        <v>91</v>
      </c>
      <c r="K218" s="25" t="s">
        <v>510</v>
      </c>
      <c r="P218" s="19" t="s">
        <v>510</v>
      </c>
      <c r="Q218" s="3" t="b">
        <v>1</v>
      </c>
      <c r="R218" s="3" t="b">
        <v>0</v>
      </c>
    </row>
    <row r="219">
      <c r="A219" s="1">
        <v>218.0</v>
      </c>
      <c r="B219" s="21">
        <v>0.0</v>
      </c>
      <c r="C219" s="2">
        <v>0.0</v>
      </c>
      <c r="D219" s="22">
        <v>43985.636087962965</v>
      </c>
      <c r="E219" s="3" t="s">
        <v>18</v>
      </c>
      <c r="F219" s="3" t="s">
        <v>511</v>
      </c>
      <c r="G219" s="3" t="s">
        <v>512</v>
      </c>
      <c r="H219" s="9">
        <v>43627.0</v>
      </c>
      <c r="I219" s="3" t="s">
        <v>445</v>
      </c>
      <c r="J219" s="7" t="s">
        <v>91</v>
      </c>
      <c r="K219" s="25" t="s">
        <v>513</v>
      </c>
      <c r="P219" s="19" t="s">
        <v>513</v>
      </c>
      <c r="Q219" s="3" t="b">
        <v>1</v>
      </c>
      <c r="R219" s="3" t="b">
        <v>0</v>
      </c>
    </row>
    <row r="220">
      <c r="A220" s="1">
        <v>219.0</v>
      </c>
      <c r="B220" s="21">
        <v>0.0</v>
      </c>
      <c r="C220" s="2">
        <v>0.0</v>
      </c>
      <c r="D220" s="22">
        <v>43985.636087962965</v>
      </c>
      <c r="E220" s="3" t="s">
        <v>18</v>
      </c>
      <c r="F220" s="3" t="s">
        <v>514</v>
      </c>
      <c r="G220" s="3" t="s">
        <v>515</v>
      </c>
      <c r="H220" s="9">
        <v>43627.0</v>
      </c>
      <c r="I220" s="3" t="s">
        <v>445</v>
      </c>
      <c r="J220" s="7" t="s">
        <v>91</v>
      </c>
      <c r="K220" s="25" t="s">
        <v>516</v>
      </c>
      <c r="P220" s="19" t="s">
        <v>516</v>
      </c>
      <c r="Q220" s="3" t="b">
        <v>1</v>
      </c>
      <c r="R220" s="3" t="b">
        <v>0</v>
      </c>
    </row>
    <row r="221">
      <c r="A221" s="1">
        <v>220.0</v>
      </c>
      <c r="B221" s="21">
        <v>0.0</v>
      </c>
      <c r="C221" s="2">
        <v>0.0</v>
      </c>
      <c r="D221" s="22">
        <v>43985.636087962965</v>
      </c>
      <c r="E221" s="3" t="s">
        <v>18</v>
      </c>
      <c r="F221" s="3" t="s">
        <v>517</v>
      </c>
      <c r="G221" s="3" t="s">
        <v>518</v>
      </c>
      <c r="H221" s="9">
        <v>43627.0</v>
      </c>
      <c r="I221" s="3" t="s">
        <v>519</v>
      </c>
      <c r="J221" s="19" t="s">
        <v>31</v>
      </c>
      <c r="K221" s="25" t="s">
        <v>520</v>
      </c>
      <c r="P221" s="19" t="s">
        <v>520</v>
      </c>
      <c r="Q221" s="3" t="b">
        <v>1</v>
      </c>
      <c r="R221" s="3" t="b">
        <v>0</v>
      </c>
    </row>
    <row r="222">
      <c r="A222" s="1">
        <v>221.0</v>
      </c>
      <c r="B222" s="21">
        <v>0.0</v>
      </c>
      <c r="C222" s="2">
        <v>0.0</v>
      </c>
      <c r="D222" s="22">
        <v>43985.636087962965</v>
      </c>
      <c r="E222" s="3" t="s">
        <v>18</v>
      </c>
      <c r="F222" s="3" t="s">
        <v>521</v>
      </c>
      <c r="G222" s="3" t="s">
        <v>518</v>
      </c>
      <c r="H222" s="9">
        <v>43627.0</v>
      </c>
      <c r="I222" s="3" t="s">
        <v>519</v>
      </c>
      <c r="J222" s="19" t="s">
        <v>31</v>
      </c>
      <c r="K222" s="25" t="s">
        <v>522</v>
      </c>
      <c r="P222" s="19" t="s">
        <v>522</v>
      </c>
      <c r="Q222" s="3" t="b">
        <v>1</v>
      </c>
      <c r="R222" s="3" t="b">
        <v>0</v>
      </c>
    </row>
    <row r="223">
      <c r="A223" s="1">
        <v>222.0</v>
      </c>
      <c r="B223" s="21">
        <v>0.0</v>
      </c>
      <c r="C223" s="2">
        <v>0.0</v>
      </c>
      <c r="D223" s="22">
        <v>43973.54232664352</v>
      </c>
      <c r="E223" s="3" t="s">
        <v>524</v>
      </c>
      <c r="F223" s="3" t="s">
        <v>546</v>
      </c>
      <c r="G223" s="3" t="s">
        <v>193</v>
      </c>
      <c r="H223" s="6">
        <v>43693.0</v>
      </c>
      <c r="I223" s="3" t="s">
        <v>547</v>
      </c>
      <c r="J223" s="3" t="s">
        <v>548</v>
      </c>
      <c r="K223" s="26"/>
      <c r="L223" s="3" t="s">
        <v>549</v>
      </c>
      <c r="M223" s="3" t="s">
        <v>550</v>
      </c>
      <c r="P223" s="3" t="s">
        <v>551</v>
      </c>
      <c r="Q223" s="3" t="b">
        <v>0</v>
      </c>
      <c r="R223" s="3" t="b">
        <v>0</v>
      </c>
    </row>
    <row r="224">
      <c r="A224" s="1">
        <v>223.0</v>
      </c>
      <c r="B224" s="21">
        <v>0.0</v>
      </c>
      <c r="C224" s="2">
        <v>0.0</v>
      </c>
      <c r="D224" s="22">
        <v>43973.54347585648</v>
      </c>
      <c r="E224" s="3" t="s">
        <v>524</v>
      </c>
      <c r="F224" s="3" t="s">
        <v>552</v>
      </c>
      <c r="G224" s="3" t="s">
        <v>193</v>
      </c>
      <c r="H224" s="6">
        <v>43693.0</v>
      </c>
      <c r="I224" s="3" t="s">
        <v>547</v>
      </c>
      <c r="J224" s="3" t="s">
        <v>548</v>
      </c>
      <c r="K224" s="26"/>
      <c r="L224" s="3" t="s">
        <v>553</v>
      </c>
      <c r="M224" s="3" t="s">
        <v>554</v>
      </c>
      <c r="P224" s="3" t="s">
        <v>555</v>
      </c>
      <c r="Q224" s="3" t="b">
        <v>0</v>
      </c>
      <c r="R224" s="3" t="b">
        <v>0</v>
      </c>
    </row>
    <row r="225">
      <c r="A225" s="1">
        <v>224.0</v>
      </c>
      <c r="B225" s="21">
        <v>0.0</v>
      </c>
      <c r="C225" s="2">
        <v>0.0</v>
      </c>
      <c r="D225" s="22">
        <v>43973.0</v>
      </c>
      <c r="E225" s="3" t="s">
        <v>524</v>
      </c>
      <c r="F225" s="3" t="s">
        <v>556</v>
      </c>
      <c r="G225" s="3" t="s">
        <v>193</v>
      </c>
      <c r="H225" s="6">
        <v>43693.0</v>
      </c>
      <c r="I225" s="3" t="s">
        <v>547</v>
      </c>
      <c r="J225" s="3" t="s">
        <v>548</v>
      </c>
      <c r="K225" s="26"/>
      <c r="L225" s="3" t="s">
        <v>557</v>
      </c>
      <c r="M225" s="3" t="s">
        <v>558</v>
      </c>
      <c r="P225" s="3" t="s">
        <v>559</v>
      </c>
      <c r="Q225" s="3" t="b">
        <v>0</v>
      </c>
      <c r="R225" s="3" t="b">
        <v>0</v>
      </c>
    </row>
    <row r="226">
      <c r="A226" s="1">
        <v>225.0</v>
      </c>
      <c r="B226" s="21">
        <v>0.0</v>
      </c>
      <c r="C226" s="2">
        <v>0.0</v>
      </c>
      <c r="D226" s="22">
        <v>43973.0</v>
      </c>
      <c r="E226" s="3" t="s">
        <v>524</v>
      </c>
      <c r="F226" s="3" t="s">
        <v>560</v>
      </c>
      <c r="G226" s="3" t="s">
        <v>193</v>
      </c>
      <c r="H226" s="6">
        <v>43693.0</v>
      </c>
      <c r="I226" s="3" t="s">
        <v>547</v>
      </c>
      <c r="J226" s="3" t="s">
        <v>548</v>
      </c>
      <c r="K226" s="26"/>
      <c r="L226" s="3" t="s">
        <v>561</v>
      </c>
      <c r="M226" s="3" t="s">
        <v>562</v>
      </c>
      <c r="P226" s="3" t="s">
        <v>563</v>
      </c>
      <c r="Q226" s="3" t="b">
        <v>0</v>
      </c>
      <c r="R226" s="3" t="b">
        <v>0</v>
      </c>
    </row>
    <row r="227">
      <c r="A227" s="1">
        <v>226.0</v>
      </c>
      <c r="B227" s="21">
        <v>0.0</v>
      </c>
      <c r="C227" s="2">
        <v>0.0</v>
      </c>
      <c r="D227" s="22">
        <v>43973.0</v>
      </c>
      <c r="E227" s="3" t="s">
        <v>524</v>
      </c>
      <c r="F227" s="3" t="s">
        <v>564</v>
      </c>
      <c r="G227" s="3" t="s">
        <v>193</v>
      </c>
      <c r="H227" s="6">
        <v>43693.0</v>
      </c>
      <c r="I227" s="3" t="s">
        <v>547</v>
      </c>
      <c r="J227" s="3" t="s">
        <v>548</v>
      </c>
      <c r="K227" s="26"/>
      <c r="L227" s="3" t="s">
        <v>565</v>
      </c>
      <c r="M227" s="3" t="s">
        <v>566</v>
      </c>
      <c r="P227" s="3" t="s">
        <v>567</v>
      </c>
      <c r="Q227" s="3" t="b">
        <v>0</v>
      </c>
      <c r="R227" s="3" t="b">
        <v>0</v>
      </c>
    </row>
    <row r="228">
      <c r="A228" s="1">
        <v>227.0</v>
      </c>
      <c r="B228" s="21">
        <v>0.0</v>
      </c>
      <c r="C228" s="2">
        <v>0.0</v>
      </c>
      <c r="D228" s="22">
        <v>43973.0</v>
      </c>
      <c r="E228" s="3" t="s">
        <v>524</v>
      </c>
      <c r="F228" s="3" t="s">
        <v>568</v>
      </c>
      <c r="G228" s="3" t="s">
        <v>193</v>
      </c>
      <c r="H228" s="6">
        <v>43693.0</v>
      </c>
      <c r="I228" s="3" t="s">
        <v>547</v>
      </c>
      <c r="J228" s="3" t="s">
        <v>548</v>
      </c>
      <c r="K228" s="26"/>
      <c r="L228" s="3" t="s">
        <v>569</v>
      </c>
      <c r="M228" s="3" t="s">
        <v>570</v>
      </c>
      <c r="P228" s="3" t="s">
        <v>571</v>
      </c>
      <c r="Q228" s="3" t="b">
        <v>0</v>
      </c>
      <c r="R228" s="3" t="b">
        <v>0</v>
      </c>
    </row>
    <row r="229">
      <c r="A229" s="1">
        <v>228.0</v>
      </c>
      <c r="B229" s="21">
        <v>0.0</v>
      </c>
      <c r="C229" s="2">
        <v>0.0</v>
      </c>
      <c r="D229" s="22">
        <v>43973.0</v>
      </c>
      <c r="E229" s="3" t="s">
        <v>524</v>
      </c>
      <c r="F229" s="3" t="s">
        <v>572</v>
      </c>
      <c r="G229" s="3" t="s">
        <v>193</v>
      </c>
      <c r="H229" s="6">
        <v>43693.0</v>
      </c>
      <c r="I229" s="3" t="s">
        <v>547</v>
      </c>
      <c r="J229" s="3" t="s">
        <v>548</v>
      </c>
      <c r="K229" s="26"/>
      <c r="L229" s="3" t="s">
        <v>573</v>
      </c>
      <c r="M229" s="3" t="s">
        <v>562</v>
      </c>
      <c r="P229" s="3" t="s">
        <v>574</v>
      </c>
      <c r="Q229" s="3" t="b">
        <v>0</v>
      </c>
      <c r="R229" s="3" t="b">
        <v>0</v>
      </c>
    </row>
    <row r="230">
      <c r="A230" s="1">
        <v>229.0</v>
      </c>
      <c r="B230" s="21">
        <v>0.0</v>
      </c>
      <c r="C230" s="2">
        <v>0.0</v>
      </c>
      <c r="D230" s="22">
        <v>43973.0</v>
      </c>
      <c r="E230" s="3" t="s">
        <v>524</v>
      </c>
      <c r="F230" s="3" t="s">
        <v>575</v>
      </c>
      <c r="G230" s="3" t="s">
        <v>193</v>
      </c>
      <c r="H230" s="6">
        <v>43693.0</v>
      </c>
      <c r="I230" s="3" t="s">
        <v>547</v>
      </c>
      <c r="J230" s="3" t="s">
        <v>548</v>
      </c>
      <c r="K230" s="26"/>
      <c r="L230" s="3" t="s">
        <v>576</v>
      </c>
      <c r="M230" s="3" t="s">
        <v>577</v>
      </c>
      <c r="P230" s="3" t="s">
        <v>578</v>
      </c>
      <c r="Q230" s="3" t="b">
        <v>0</v>
      </c>
      <c r="R230" s="3" t="b">
        <v>0</v>
      </c>
    </row>
    <row r="231">
      <c r="A231" s="1">
        <v>230.0</v>
      </c>
      <c r="B231" s="21">
        <v>0.0</v>
      </c>
      <c r="C231" s="2">
        <v>0.0</v>
      </c>
      <c r="D231" s="22">
        <v>43973.0</v>
      </c>
      <c r="E231" s="3" t="s">
        <v>524</v>
      </c>
      <c r="F231" s="3" t="s">
        <v>579</v>
      </c>
      <c r="G231" s="3" t="s">
        <v>193</v>
      </c>
      <c r="H231" s="6">
        <v>43693.0</v>
      </c>
      <c r="I231" s="3" t="s">
        <v>547</v>
      </c>
      <c r="J231" s="3" t="s">
        <v>548</v>
      </c>
      <c r="K231" s="26"/>
      <c r="L231" s="3" t="s">
        <v>580</v>
      </c>
      <c r="M231" s="3" t="s">
        <v>581</v>
      </c>
      <c r="P231" s="3" t="s">
        <v>582</v>
      </c>
      <c r="Q231" s="3" t="b">
        <v>0</v>
      </c>
      <c r="R231" s="3" t="b">
        <v>0</v>
      </c>
    </row>
    <row r="232">
      <c r="A232" s="1">
        <v>231.0</v>
      </c>
      <c r="B232" s="21">
        <v>0.0</v>
      </c>
      <c r="C232" s="2">
        <v>0.0</v>
      </c>
      <c r="D232" s="22">
        <v>43973.0</v>
      </c>
      <c r="E232" s="3" t="s">
        <v>524</v>
      </c>
      <c r="F232" s="3" t="s">
        <v>583</v>
      </c>
      <c r="G232" s="3" t="s">
        <v>193</v>
      </c>
      <c r="H232" s="6">
        <v>43693.0</v>
      </c>
      <c r="I232" s="3" t="s">
        <v>547</v>
      </c>
      <c r="J232" s="3" t="s">
        <v>548</v>
      </c>
      <c r="K232" s="26"/>
      <c r="L232" s="3" t="s">
        <v>584</v>
      </c>
      <c r="M232" s="3" t="s">
        <v>585</v>
      </c>
      <c r="P232" s="3" t="s">
        <v>586</v>
      </c>
      <c r="Q232" s="3" t="b">
        <v>0</v>
      </c>
      <c r="R232" s="3" t="b">
        <v>0</v>
      </c>
    </row>
    <row r="233">
      <c r="A233" s="1">
        <v>232.0</v>
      </c>
      <c r="B233" s="21">
        <v>0.0</v>
      </c>
      <c r="C233" s="2">
        <v>0.0</v>
      </c>
      <c r="D233" s="22">
        <v>43973.0</v>
      </c>
      <c r="E233" s="3" t="s">
        <v>524</v>
      </c>
      <c r="F233" s="3" t="s">
        <v>587</v>
      </c>
      <c r="G233" s="3" t="s">
        <v>193</v>
      </c>
      <c r="H233" s="6">
        <v>43693.0</v>
      </c>
      <c r="I233" s="3" t="s">
        <v>547</v>
      </c>
      <c r="J233" s="3" t="s">
        <v>548</v>
      </c>
      <c r="K233" s="26"/>
      <c r="L233" s="3" t="s">
        <v>588</v>
      </c>
      <c r="M233" s="3" t="s">
        <v>577</v>
      </c>
      <c r="P233" s="3" t="s">
        <v>589</v>
      </c>
      <c r="Q233" s="3" t="b">
        <v>0</v>
      </c>
      <c r="R233" s="3" t="b">
        <v>0</v>
      </c>
    </row>
    <row r="234">
      <c r="A234" s="1">
        <v>233.0</v>
      </c>
      <c r="B234" s="21">
        <v>0.0</v>
      </c>
      <c r="C234" s="2">
        <v>0.0</v>
      </c>
      <c r="D234" s="22">
        <v>43973.0</v>
      </c>
      <c r="E234" s="3" t="s">
        <v>524</v>
      </c>
      <c r="F234" s="3" t="s">
        <v>590</v>
      </c>
      <c r="G234" s="3" t="s">
        <v>193</v>
      </c>
      <c r="H234" s="6">
        <v>43693.0</v>
      </c>
      <c r="I234" s="3" t="s">
        <v>547</v>
      </c>
      <c r="J234" s="3" t="s">
        <v>548</v>
      </c>
      <c r="K234" s="26"/>
      <c r="L234" s="3" t="s">
        <v>591</v>
      </c>
      <c r="M234" s="3" t="s">
        <v>592</v>
      </c>
      <c r="P234" s="3" t="s">
        <v>593</v>
      </c>
      <c r="Q234" s="3" t="b">
        <v>0</v>
      </c>
      <c r="R234" s="3" t="b">
        <v>0</v>
      </c>
    </row>
    <row r="235">
      <c r="A235" s="1">
        <v>234.0</v>
      </c>
      <c r="B235" s="21">
        <v>0.0</v>
      </c>
      <c r="C235" s="2">
        <v>0.0</v>
      </c>
      <c r="D235" s="22">
        <v>43973.0</v>
      </c>
      <c r="E235" s="3" t="s">
        <v>524</v>
      </c>
      <c r="F235" s="3" t="s">
        <v>594</v>
      </c>
      <c r="G235" s="3" t="s">
        <v>193</v>
      </c>
      <c r="H235" s="6">
        <v>43693.0</v>
      </c>
      <c r="I235" s="3" t="s">
        <v>547</v>
      </c>
      <c r="J235" s="3" t="s">
        <v>548</v>
      </c>
      <c r="K235" s="26"/>
      <c r="L235" s="3" t="s">
        <v>595</v>
      </c>
      <c r="M235" s="3" t="s">
        <v>596</v>
      </c>
      <c r="P235" s="3" t="s">
        <v>597</v>
      </c>
      <c r="Q235" s="3" t="b">
        <v>0</v>
      </c>
      <c r="R235" s="3" t="b">
        <v>0</v>
      </c>
    </row>
    <row r="236">
      <c r="A236" s="1">
        <v>235.0</v>
      </c>
      <c r="B236" s="21">
        <v>0.0</v>
      </c>
      <c r="C236" s="2">
        <v>0.0</v>
      </c>
      <c r="D236" s="22">
        <v>43973.0</v>
      </c>
      <c r="E236" s="3" t="s">
        <v>524</v>
      </c>
      <c r="F236" s="3" t="s">
        <v>598</v>
      </c>
      <c r="G236" s="3" t="s">
        <v>193</v>
      </c>
      <c r="H236" s="6">
        <v>43693.0</v>
      </c>
      <c r="I236" s="3" t="s">
        <v>547</v>
      </c>
      <c r="J236" s="3" t="s">
        <v>548</v>
      </c>
      <c r="K236" s="25" t="s">
        <v>599</v>
      </c>
      <c r="P236" s="3" t="s">
        <v>599</v>
      </c>
      <c r="Q236" s="3" t="b">
        <v>0</v>
      </c>
      <c r="R236" s="3" t="b">
        <v>0</v>
      </c>
    </row>
    <row r="237">
      <c r="A237" s="1">
        <v>236.0</v>
      </c>
      <c r="B237" s="21">
        <v>0.0</v>
      </c>
      <c r="C237" s="2">
        <v>0.0</v>
      </c>
      <c r="D237" s="22">
        <v>43973.0</v>
      </c>
      <c r="E237" s="3" t="s">
        <v>524</v>
      </c>
      <c r="F237" s="3" t="s">
        <v>600</v>
      </c>
      <c r="G237" s="3" t="s">
        <v>193</v>
      </c>
      <c r="H237" s="6">
        <v>43693.0</v>
      </c>
      <c r="I237" s="3" t="s">
        <v>547</v>
      </c>
      <c r="J237" s="3" t="s">
        <v>548</v>
      </c>
      <c r="K237" s="26"/>
      <c r="L237" s="3" t="s">
        <v>601</v>
      </c>
      <c r="M237" s="3" t="s">
        <v>602</v>
      </c>
      <c r="P237" s="3" t="s">
        <v>603</v>
      </c>
      <c r="Q237" s="3" t="b">
        <v>0</v>
      </c>
      <c r="R237" s="3" t="b">
        <v>0</v>
      </c>
    </row>
    <row r="238">
      <c r="A238" s="1">
        <v>237.0</v>
      </c>
      <c r="B238" s="21">
        <v>0.0</v>
      </c>
      <c r="C238" s="2">
        <v>0.0</v>
      </c>
      <c r="D238" s="22">
        <v>43973.0</v>
      </c>
      <c r="E238" s="3" t="s">
        <v>524</v>
      </c>
      <c r="F238" s="3" t="s">
        <v>604</v>
      </c>
      <c r="G238" s="3" t="s">
        <v>193</v>
      </c>
      <c r="H238" s="6">
        <v>43693.0</v>
      </c>
      <c r="I238" s="3" t="s">
        <v>547</v>
      </c>
      <c r="J238" s="3" t="s">
        <v>548</v>
      </c>
      <c r="K238" s="26"/>
      <c r="L238" s="3" t="s">
        <v>605</v>
      </c>
      <c r="M238" s="3" t="s">
        <v>606</v>
      </c>
      <c r="P238" s="3" t="s">
        <v>607</v>
      </c>
      <c r="Q238" s="3" t="b">
        <v>0</v>
      </c>
      <c r="R238" s="3" t="b">
        <v>0</v>
      </c>
    </row>
    <row r="239">
      <c r="A239" s="1">
        <v>238.0</v>
      </c>
      <c r="B239" s="21">
        <v>0.0</v>
      </c>
      <c r="C239" s="2">
        <v>0.0</v>
      </c>
      <c r="D239" s="22">
        <v>43973.0</v>
      </c>
      <c r="E239" s="3" t="s">
        <v>524</v>
      </c>
      <c r="F239" s="3" t="s">
        <v>608</v>
      </c>
      <c r="G239" s="3" t="s">
        <v>193</v>
      </c>
      <c r="H239" s="6">
        <v>43693.0</v>
      </c>
      <c r="I239" s="3" t="s">
        <v>547</v>
      </c>
      <c r="J239" s="3" t="s">
        <v>548</v>
      </c>
      <c r="K239" s="25" t="s">
        <v>609</v>
      </c>
      <c r="P239" s="3" t="s">
        <v>609</v>
      </c>
      <c r="Q239" s="3" t="b">
        <v>0</v>
      </c>
      <c r="R239" s="3" t="b">
        <v>0</v>
      </c>
    </row>
    <row r="240">
      <c r="A240" s="1">
        <v>239.0</v>
      </c>
      <c r="B240" s="21">
        <v>0.0</v>
      </c>
      <c r="C240" s="2">
        <v>0.0</v>
      </c>
      <c r="D240" s="22">
        <v>43973.0</v>
      </c>
      <c r="E240" s="3" t="s">
        <v>524</v>
      </c>
      <c r="F240" s="3" t="s">
        <v>610</v>
      </c>
      <c r="G240" s="3" t="s">
        <v>518</v>
      </c>
      <c r="H240" s="6">
        <v>43727.0</v>
      </c>
      <c r="I240" s="3" t="s">
        <v>519</v>
      </c>
      <c r="J240" s="3" t="s">
        <v>548</v>
      </c>
      <c r="K240" s="26"/>
      <c r="L240" s="3" t="s">
        <v>611</v>
      </c>
      <c r="M240" s="3" t="s">
        <v>612</v>
      </c>
      <c r="P240" s="3" t="s">
        <v>613</v>
      </c>
      <c r="Q240" s="3" t="b">
        <v>0</v>
      </c>
      <c r="R240" s="3" t="b">
        <v>0</v>
      </c>
    </row>
    <row r="241">
      <c r="A241" s="1">
        <v>240.0</v>
      </c>
      <c r="B241" s="21">
        <v>0.0</v>
      </c>
      <c r="C241" s="2">
        <v>0.0</v>
      </c>
      <c r="D241" s="22">
        <v>43973.0</v>
      </c>
      <c r="E241" s="3" t="s">
        <v>524</v>
      </c>
      <c r="F241" s="3" t="s">
        <v>614</v>
      </c>
      <c r="G241" s="3" t="s">
        <v>518</v>
      </c>
      <c r="H241" s="6">
        <v>43727.0</v>
      </c>
      <c r="I241" s="3" t="s">
        <v>519</v>
      </c>
      <c r="J241" s="3" t="s">
        <v>548</v>
      </c>
      <c r="K241" s="26"/>
      <c r="L241" s="3" t="s">
        <v>615</v>
      </c>
      <c r="M241" s="3" t="s">
        <v>616</v>
      </c>
      <c r="P241" s="3" t="s">
        <v>617</v>
      </c>
      <c r="Q241" s="3" t="b">
        <v>0</v>
      </c>
      <c r="R241" s="3" t="b">
        <v>0</v>
      </c>
    </row>
    <row r="242">
      <c r="A242" s="1">
        <v>241.0</v>
      </c>
      <c r="B242" s="21">
        <v>0.0</v>
      </c>
      <c r="C242" s="2">
        <v>0.0</v>
      </c>
      <c r="D242" s="22">
        <v>43973.0</v>
      </c>
      <c r="E242" s="3" t="s">
        <v>524</v>
      </c>
      <c r="F242" s="3" t="s">
        <v>618</v>
      </c>
      <c r="G242" s="3" t="s">
        <v>518</v>
      </c>
      <c r="H242" s="6">
        <v>43727.0</v>
      </c>
      <c r="I242" s="3" t="s">
        <v>519</v>
      </c>
      <c r="J242" s="3" t="s">
        <v>548</v>
      </c>
      <c r="K242" s="26"/>
      <c r="L242" s="3" t="s">
        <v>619</v>
      </c>
      <c r="M242" s="3" t="s">
        <v>620</v>
      </c>
      <c r="P242" s="3" t="s">
        <v>621</v>
      </c>
      <c r="Q242" s="3" t="b">
        <v>0</v>
      </c>
      <c r="R242" s="3" t="b">
        <v>0</v>
      </c>
    </row>
    <row r="243">
      <c r="A243" s="1">
        <v>242.0</v>
      </c>
      <c r="B243" s="21">
        <v>0.0</v>
      </c>
      <c r="C243" s="2">
        <v>0.0</v>
      </c>
      <c r="D243" s="22">
        <v>43973.0</v>
      </c>
      <c r="E243" s="3" t="s">
        <v>524</v>
      </c>
      <c r="F243" s="3" t="s">
        <v>622</v>
      </c>
      <c r="G243" s="3" t="s">
        <v>518</v>
      </c>
      <c r="H243" s="6">
        <v>43727.0</v>
      </c>
      <c r="I243" s="3" t="s">
        <v>519</v>
      </c>
      <c r="J243" s="3" t="s">
        <v>548</v>
      </c>
      <c r="K243" s="25" t="s">
        <v>623</v>
      </c>
      <c r="P243" s="3" t="s">
        <v>623</v>
      </c>
      <c r="Q243" s="3" t="b">
        <v>0</v>
      </c>
      <c r="R243" s="3" t="b">
        <v>0</v>
      </c>
    </row>
    <row r="244">
      <c r="A244" s="1">
        <v>243.0</v>
      </c>
      <c r="B244" s="21">
        <v>0.0</v>
      </c>
      <c r="C244" s="2">
        <v>0.0</v>
      </c>
      <c r="D244" s="22">
        <v>43973.0</v>
      </c>
      <c r="E244" s="3" t="s">
        <v>524</v>
      </c>
      <c r="F244" s="3" t="s">
        <v>624</v>
      </c>
      <c r="G244" s="3" t="s">
        <v>518</v>
      </c>
      <c r="H244" s="6">
        <v>43727.0</v>
      </c>
      <c r="I244" s="3" t="s">
        <v>519</v>
      </c>
      <c r="J244" s="3" t="s">
        <v>548</v>
      </c>
      <c r="K244" s="25" t="s">
        <v>625</v>
      </c>
      <c r="P244" s="3" t="s">
        <v>625</v>
      </c>
      <c r="Q244" s="3" t="b">
        <v>0</v>
      </c>
      <c r="R244" s="3" t="b">
        <v>0</v>
      </c>
    </row>
    <row r="245">
      <c r="A245" s="1">
        <v>244.0</v>
      </c>
      <c r="B245" s="21">
        <v>0.0</v>
      </c>
      <c r="C245" s="2">
        <v>0.0</v>
      </c>
      <c r="D245" s="22">
        <v>43973.0</v>
      </c>
      <c r="E245" s="3" t="s">
        <v>524</v>
      </c>
      <c r="F245" s="3" t="s">
        <v>626</v>
      </c>
      <c r="G245" s="3" t="s">
        <v>518</v>
      </c>
      <c r="H245" s="6">
        <v>43727.0</v>
      </c>
      <c r="I245" s="3" t="s">
        <v>519</v>
      </c>
      <c r="J245" s="3" t="s">
        <v>548</v>
      </c>
      <c r="K245" s="26"/>
      <c r="L245" s="3" t="s">
        <v>627</v>
      </c>
      <c r="M245" s="3" t="s">
        <v>628</v>
      </c>
      <c r="P245" s="3" t="s">
        <v>629</v>
      </c>
      <c r="Q245" s="3" t="b">
        <v>0</v>
      </c>
      <c r="R245" s="3" t="b">
        <v>0</v>
      </c>
    </row>
    <row r="246">
      <c r="A246" s="1">
        <v>245.0</v>
      </c>
      <c r="B246" s="21">
        <v>0.0</v>
      </c>
      <c r="C246" s="2">
        <v>0.0</v>
      </c>
      <c r="D246" s="22">
        <v>43973.0</v>
      </c>
      <c r="E246" s="3" t="s">
        <v>524</v>
      </c>
      <c r="F246" s="3" t="s">
        <v>630</v>
      </c>
      <c r="G246" s="3" t="s">
        <v>518</v>
      </c>
      <c r="H246" s="6">
        <v>43727.0</v>
      </c>
      <c r="I246" s="3" t="s">
        <v>519</v>
      </c>
      <c r="J246" s="3" t="s">
        <v>548</v>
      </c>
      <c r="K246" s="25" t="s">
        <v>631</v>
      </c>
      <c r="P246" s="3" t="s">
        <v>631</v>
      </c>
      <c r="Q246" s="3" t="b">
        <v>0</v>
      </c>
      <c r="R246" s="3" t="b">
        <v>0</v>
      </c>
    </row>
    <row r="247">
      <c r="A247" s="1">
        <v>246.0</v>
      </c>
      <c r="B247" s="21">
        <v>0.0</v>
      </c>
      <c r="C247" s="2">
        <v>0.0</v>
      </c>
      <c r="D247" s="22">
        <v>43973.0</v>
      </c>
      <c r="E247" s="3" t="s">
        <v>524</v>
      </c>
      <c r="F247" s="3" t="s">
        <v>632</v>
      </c>
      <c r="G247" s="3" t="s">
        <v>518</v>
      </c>
      <c r="H247" s="6">
        <v>43727.0</v>
      </c>
      <c r="I247" s="3" t="s">
        <v>519</v>
      </c>
      <c r="J247" s="3" t="s">
        <v>548</v>
      </c>
      <c r="K247" s="25" t="s">
        <v>633</v>
      </c>
      <c r="P247" s="3" t="s">
        <v>633</v>
      </c>
      <c r="Q247" s="3" t="b">
        <v>0</v>
      </c>
      <c r="R247" s="3" t="b">
        <v>0</v>
      </c>
    </row>
    <row r="248">
      <c r="A248" s="1">
        <v>247.0</v>
      </c>
      <c r="B248" s="21">
        <v>0.0</v>
      </c>
      <c r="C248" s="2">
        <v>0.0</v>
      </c>
      <c r="D248" s="22">
        <v>43973.0</v>
      </c>
      <c r="E248" s="3" t="s">
        <v>524</v>
      </c>
      <c r="F248" s="3" t="s">
        <v>634</v>
      </c>
      <c r="G248" s="3" t="s">
        <v>518</v>
      </c>
      <c r="H248" s="6">
        <v>43727.0</v>
      </c>
      <c r="I248" s="3" t="s">
        <v>519</v>
      </c>
      <c r="J248" s="3" t="s">
        <v>548</v>
      </c>
      <c r="K248" s="25" t="s">
        <v>635</v>
      </c>
      <c r="P248" s="3" t="s">
        <v>635</v>
      </c>
      <c r="Q248" s="3" t="b">
        <v>0</v>
      </c>
      <c r="R248" s="3" t="b">
        <v>0</v>
      </c>
    </row>
    <row r="249">
      <c r="A249" s="1">
        <v>248.0</v>
      </c>
      <c r="B249" s="21">
        <v>0.0</v>
      </c>
      <c r="C249" s="2">
        <v>0.0</v>
      </c>
      <c r="D249" s="22">
        <v>43973.0</v>
      </c>
      <c r="E249" s="3" t="s">
        <v>524</v>
      </c>
      <c r="F249" s="3" t="s">
        <v>636</v>
      </c>
      <c r="G249" s="3" t="s">
        <v>518</v>
      </c>
      <c r="H249" s="6">
        <v>43727.0</v>
      </c>
      <c r="I249" s="3" t="s">
        <v>519</v>
      </c>
      <c r="J249" s="3" t="s">
        <v>548</v>
      </c>
      <c r="K249" s="25" t="s">
        <v>637</v>
      </c>
      <c r="P249" s="3" t="s">
        <v>637</v>
      </c>
      <c r="Q249" s="3" t="b">
        <v>0</v>
      </c>
      <c r="R249" s="3" t="b">
        <v>0</v>
      </c>
    </row>
    <row r="250">
      <c r="A250" s="1">
        <v>249.0</v>
      </c>
      <c r="B250" s="21">
        <v>0.0</v>
      </c>
      <c r="C250" s="2">
        <v>0.0</v>
      </c>
      <c r="D250" s="22">
        <v>43973.0</v>
      </c>
      <c r="E250" s="3" t="s">
        <v>524</v>
      </c>
      <c r="F250" s="3" t="s">
        <v>638</v>
      </c>
      <c r="G250" s="3" t="s">
        <v>518</v>
      </c>
      <c r="H250" s="6">
        <v>43727.0</v>
      </c>
      <c r="I250" s="3" t="s">
        <v>519</v>
      </c>
      <c r="J250" s="3" t="s">
        <v>548</v>
      </c>
      <c r="K250" s="26"/>
      <c r="L250" s="3" t="s">
        <v>639</v>
      </c>
      <c r="M250" s="3" t="s">
        <v>640</v>
      </c>
      <c r="P250" s="3" t="s">
        <v>641</v>
      </c>
      <c r="Q250" s="3" t="b">
        <v>0</v>
      </c>
      <c r="R250" s="3" t="b">
        <v>0</v>
      </c>
    </row>
    <row r="251">
      <c r="A251" s="1">
        <v>250.0</v>
      </c>
      <c r="B251" s="21">
        <v>0.0</v>
      </c>
      <c r="C251" s="2">
        <v>0.0</v>
      </c>
      <c r="D251" s="22">
        <v>43973.0</v>
      </c>
      <c r="E251" s="3" t="s">
        <v>524</v>
      </c>
      <c r="F251" s="3" t="s">
        <v>642</v>
      </c>
      <c r="G251" s="3" t="s">
        <v>518</v>
      </c>
      <c r="H251" s="6">
        <v>43727.0</v>
      </c>
      <c r="I251" s="3" t="s">
        <v>519</v>
      </c>
      <c r="J251" s="3" t="s">
        <v>548</v>
      </c>
      <c r="K251" s="26"/>
      <c r="L251" s="3" t="s">
        <v>643</v>
      </c>
      <c r="M251" s="3" t="s">
        <v>644</v>
      </c>
      <c r="P251" s="3" t="s">
        <v>645</v>
      </c>
      <c r="Q251" s="3" t="b">
        <v>0</v>
      </c>
      <c r="R251" s="3" t="b">
        <v>0</v>
      </c>
    </row>
    <row r="252">
      <c r="A252" s="1">
        <v>251.0</v>
      </c>
      <c r="B252" s="21">
        <v>0.0</v>
      </c>
      <c r="C252" s="2">
        <v>0.0</v>
      </c>
      <c r="D252" s="22">
        <v>43973.0</v>
      </c>
      <c r="E252" s="3" t="s">
        <v>524</v>
      </c>
      <c r="F252" s="3" t="s">
        <v>646</v>
      </c>
      <c r="G252" s="3" t="s">
        <v>518</v>
      </c>
      <c r="H252" s="6">
        <v>43727.0</v>
      </c>
      <c r="I252" s="3" t="s">
        <v>519</v>
      </c>
      <c r="J252" s="3" t="s">
        <v>548</v>
      </c>
      <c r="K252" s="25" t="s">
        <v>647</v>
      </c>
      <c r="P252" s="3" t="s">
        <v>647</v>
      </c>
      <c r="Q252" s="3" t="b">
        <v>0</v>
      </c>
      <c r="R252" s="3" t="b">
        <v>0</v>
      </c>
    </row>
    <row r="253">
      <c r="A253" s="1">
        <v>252.0</v>
      </c>
      <c r="B253" s="21">
        <v>0.0</v>
      </c>
      <c r="C253" s="2">
        <v>0.0</v>
      </c>
      <c r="D253" s="22">
        <v>43973.0</v>
      </c>
      <c r="E253" s="3" t="s">
        <v>524</v>
      </c>
      <c r="F253" s="3" t="s">
        <v>648</v>
      </c>
      <c r="G253" s="3" t="s">
        <v>649</v>
      </c>
      <c r="H253" s="6">
        <v>43727.0</v>
      </c>
      <c r="I253" s="3" t="s">
        <v>519</v>
      </c>
      <c r="J253" s="3" t="s">
        <v>548</v>
      </c>
      <c r="K253" s="26"/>
      <c r="L253" s="3" t="s">
        <v>650</v>
      </c>
      <c r="M253" s="3" t="s">
        <v>651</v>
      </c>
      <c r="P253" s="3" t="s">
        <v>652</v>
      </c>
      <c r="Q253" s="3" t="b">
        <v>0</v>
      </c>
      <c r="R253" s="3" t="b">
        <v>0</v>
      </c>
    </row>
    <row r="254">
      <c r="A254" s="1">
        <v>253.0</v>
      </c>
      <c r="B254" s="21">
        <v>0.0</v>
      </c>
      <c r="C254" s="2">
        <v>0.0</v>
      </c>
      <c r="D254" s="22">
        <v>43973.0</v>
      </c>
      <c r="E254" s="3" t="s">
        <v>524</v>
      </c>
      <c r="F254" s="3" t="s">
        <v>653</v>
      </c>
      <c r="G254" s="3" t="s">
        <v>649</v>
      </c>
      <c r="H254" s="6">
        <v>43727.0</v>
      </c>
      <c r="I254" s="3" t="s">
        <v>519</v>
      </c>
      <c r="J254" s="3" t="s">
        <v>548</v>
      </c>
      <c r="K254" s="26"/>
      <c r="L254" s="3" t="s">
        <v>654</v>
      </c>
      <c r="M254" s="3" t="s">
        <v>655</v>
      </c>
      <c r="P254" s="3" t="s">
        <v>656</v>
      </c>
      <c r="Q254" s="3" t="b">
        <v>0</v>
      </c>
      <c r="R254" s="3" t="b">
        <v>0</v>
      </c>
    </row>
    <row r="255">
      <c r="A255" s="1">
        <v>254.0</v>
      </c>
      <c r="B255" s="21">
        <v>0.0</v>
      </c>
      <c r="C255" s="2">
        <v>0.0</v>
      </c>
      <c r="D255" s="22">
        <v>43973.0</v>
      </c>
      <c r="E255" s="3" t="s">
        <v>524</v>
      </c>
      <c r="F255" s="3" t="s">
        <v>657</v>
      </c>
      <c r="G255" s="3" t="s">
        <v>518</v>
      </c>
      <c r="H255" s="6">
        <v>43727.0</v>
      </c>
      <c r="I255" s="3" t="s">
        <v>519</v>
      </c>
      <c r="J255" s="3" t="s">
        <v>548</v>
      </c>
      <c r="K255" s="26"/>
      <c r="L255" s="3" t="s">
        <v>658</v>
      </c>
      <c r="M255" s="3" t="s">
        <v>659</v>
      </c>
      <c r="P255" s="3" t="s">
        <v>660</v>
      </c>
      <c r="Q255" s="3" t="b">
        <v>0</v>
      </c>
      <c r="R255" s="3" t="b">
        <v>0</v>
      </c>
    </row>
    <row r="256">
      <c r="A256" s="1">
        <v>255.0</v>
      </c>
      <c r="B256" s="21">
        <v>0.0</v>
      </c>
      <c r="C256" s="2">
        <v>0.0</v>
      </c>
      <c r="D256" s="22">
        <v>43973.0</v>
      </c>
      <c r="E256" s="3" t="s">
        <v>524</v>
      </c>
      <c r="F256" s="3" t="s">
        <v>661</v>
      </c>
      <c r="G256" s="3" t="s">
        <v>518</v>
      </c>
      <c r="H256" s="6">
        <v>43727.0</v>
      </c>
      <c r="I256" s="3" t="s">
        <v>519</v>
      </c>
      <c r="J256" s="3" t="s">
        <v>548</v>
      </c>
      <c r="K256" s="26"/>
      <c r="L256" s="3" t="s">
        <v>662</v>
      </c>
      <c r="M256" s="3" t="s">
        <v>663</v>
      </c>
      <c r="P256" s="3" t="s">
        <v>664</v>
      </c>
      <c r="Q256" s="3" t="b">
        <v>0</v>
      </c>
      <c r="R256" s="3" t="b">
        <v>0</v>
      </c>
    </row>
    <row r="257">
      <c r="A257" s="1">
        <v>256.0</v>
      </c>
      <c r="B257" s="21">
        <v>0.0</v>
      </c>
      <c r="C257" s="2">
        <v>0.0</v>
      </c>
      <c r="D257" s="22">
        <v>43973.0</v>
      </c>
      <c r="E257" s="3" t="s">
        <v>524</v>
      </c>
      <c r="F257" s="3" t="s">
        <v>665</v>
      </c>
      <c r="G257" s="3" t="s">
        <v>518</v>
      </c>
      <c r="H257" s="6">
        <v>43727.0</v>
      </c>
      <c r="I257" s="3" t="s">
        <v>519</v>
      </c>
      <c r="J257" s="3" t="s">
        <v>548</v>
      </c>
      <c r="K257" s="25" t="s">
        <v>666</v>
      </c>
      <c r="P257" s="3" t="s">
        <v>666</v>
      </c>
      <c r="Q257" s="3" t="b">
        <v>0</v>
      </c>
      <c r="R257" s="3" t="b">
        <v>0</v>
      </c>
    </row>
    <row r="258">
      <c r="A258" s="1">
        <v>257.0</v>
      </c>
      <c r="B258" s="21">
        <v>0.0</v>
      </c>
      <c r="C258" s="2">
        <v>0.0</v>
      </c>
      <c r="D258" s="22">
        <v>43973.0</v>
      </c>
      <c r="E258" s="3" t="s">
        <v>524</v>
      </c>
      <c r="F258" s="3" t="s">
        <v>667</v>
      </c>
      <c r="G258" s="3" t="s">
        <v>518</v>
      </c>
      <c r="H258" s="6">
        <v>43727.0</v>
      </c>
      <c r="I258" s="3" t="s">
        <v>519</v>
      </c>
      <c r="J258" s="3" t="s">
        <v>548</v>
      </c>
      <c r="K258" s="26"/>
      <c r="L258" s="3" t="s">
        <v>668</v>
      </c>
      <c r="M258" s="3" t="s">
        <v>669</v>
      </c>
      <c r="P258" s="3" t="s">
        <v>670</v>
      </c>
      <c r="Q258" s="3" t="b">
        <v>0</v>
      </c>
      <c r="R258" s="3" t="b">
        <v>0</v>
      </c>
    </row>
    <row r="259">
      <c r="A259" s="1">
        <v>258.0</v>
      </c>
      <c r="B259" s="21">
        <v>0.0</v>
      </c>
      <c r="C259" s="2">
        <v>0.0</v>
      </c>
      <c r="D259" s="22">
        <v>43973.0</v>
      </c>
      <c r="E259" s="3" t="s">
        <v>524</v>
      </c>
      <c r="F259" s="3" t="s">
        <v>671</v>
      </c>
      <c r="G259" s="3" t="s">
        <v>518</v>
      </c>
      <c r="H259" s="6">
        <v>43727.0</v>
      </c>
      <c r="I259" s="3" t="s">
        <v>519</v>
      </c>
      <c r="J259" s="3" t="s">
        <v>548</v>
      </c>
      <c r="K259" s="25" t="s">
        <v>672</v>
      </c>
      <c r="P259" s="3" t="s">
        <v>672</v>
      </c>
      <c r="Q259" s="3" t="b">
        <v>0</v>
      </c>
      <c r="R259" s="3" t="b">
        <v>0</v>
      </c>
    </row>
    <row r="260">
      <c r="A260" s="1">
        <v>259.0</v>
      </c>
      <c r="B260" s="21">
        <v>0.0</v>
      </c>
      <c r="C260" s="2">
        <v>0.0</v>
      </c>
      <c r="D260" s="22">
        <v>43973.0</v>
      </c>
      <c r="E260" s="3" t="s">
        <v>524</v>
      </c>
      <c r="F260" s="3" t="s">
        <v>673</v>
      </c>
      <c r="G260" s="3" t="s">
        <v>193</v>
      </c>
      <c r="H260" s="6">
        <v>43838.0</v>
      </c>
      <c r="I260" s="3" t="s">
        <v>547</v>
      </c>
      <c r="J260" s="3" t="s">
        <v>548</v>
      </c>
      <c r="K260" s="26"/>
      <c r="L260" s="3" t="s">
        <v>674</v>
      </c>
      <c r="M260" s="3" t="s">
        <v>675</v>
      </c>
      <c r="P260" s="3" t="s">
        <v>676</v>
      </c>
      <c r="Q260" s="3" t="b">
        <v>0</v>
      </c>
      <c r="R260" s="3" t="b">
        <v>0</v>
      </c>
    </row>
    <row r="261">
      <c r="A261" s="1">
        <v>260.0</v>
      </c>
      <c r="B261" s="21">
        <v>0.0</v>
      </c>
      <c r="C261" s="2">
        <v>0.0</v>
      </c>
      <c r="D261" s="22">
        <v>43973.0</v>
      </c>
      <c r="E261" s="3" t="s">
        <v>524</v>
      </c>
      <c r="F261" s="3" t="s">
        <v>677</v>
      </c>
      <c r="G261" s="3" t="s">
        <v>678</v>
      </c>
      <c r="H261" s="6">
        <v>43838.0</v>
      </c>
      <c r="I261" s="3" t="s">
        <v>547</v>
      </c>
      <c r="J261" s="3" t="s">
        <v>548</v>
      </c>
      <c r="K261" s="25" t="s">
        <v>679</v>
      </c>
      <c r="P261" s="3" t="s">
        <v>679</v>
      </c>
      <c r="Q261" s="3" t="b">
        <v>0</v>
      </c>
      <c r="R261" s="3" t="b">
        <v>0</v>
      </c>
    </row>
    <row r="262">
      <c r="A262" s="1">
        <v>261.0</v>
      </c>
      <c r="B262" s="21">
        <v>0.0</v>
      </c>
      <c r="C262" s="2">
        <v>0.0</v>
      </c>
      <c r="D262" s="22">
        <v>43973.0</v>
      </c>
      <c r="E262" s="3" t="s">
        <v>524</v>
      </c>
      <c r="F262" s="3" t="s">
        <v>680</v>
      </c>
      <c r="G262" s="3" t="s">
        <v>145</v>
      </c>
      <c r="H262" s="6">
        <v>43838.0</v>
      </c>
      <c r="I262" s="3" t="s">
        <v>547</v>
      </c>
      <c r="J262" s="3" t="s">
        <v>548</v>
      </c>
      <c r="K262" s="25" t="s">
        <v>681</v>
      </c>
      <c r="P262" s="3" t="s">
        <v>681</v>
      </c>
      <c r="Q262" s="3" t="b">
        <v>0</v>
      </c>
      <c r="R262" s="3" t="b">
        <v>0</v>
      </c>
    </row>
    <row r="263">
      <c r="A263" s="1">
        <v>262.0</v>
      </c>
      <c r="B263" s="21">
        <v>0.0</v>
      </c>
      <c r="C263" s="2">
        <v>0.0</v>
      </c>
      <c r="D263" s="22">
        <v>43973.0</v>
      </c>
      <c r="E263" s="3" t="s">
        <v>524</v>
      </c>
      <c r="F263" s="3" t="s">
        <v>682</v>
      </c>
      <c r="G263" s="3" t="s">
        <v>683</v>
      </c>
      <c r="H263" s="6">
        <v>43838.0</v>
      </c>
      <c r="I263" s="3" t="s">
        <v>547</v>
      </c>
      <c r="J263" s="3" t="s">
        <v>548</v>
      </c>
      <c r="K263" s="26"/>
      <c r="L263" s="3" t="s">
        <v>684</v>
      </c>
      <c r="M263" s="3" t="s">
        <v>685</v>
      </c>
      <c r="P263" s="3" t="s">
        <v>686</v>
      </c>
      <c r="Q263" s="3" t="b">
        <v>0</v>
      </c>
      <c r="R263" s="3" t="b">
        <v>0</v>
      </c>
    </row>
    <row r="264">
      <c r="A264" s="1">
        <v>263.0</v>
      </c>
      <c r="B264" s="21">
        <v>0.0</v>
      </c>
      <c r="C264" s="2">
        <v>0.0</v>
      </c>
      <c r="D264" s="22">
        <v>43973.0</v>
      </c>
      <c r="E264" s="3" t="s">
        <v>524</v>
      </c>
      <c r="F264" s="3" t="s">
        <v>687</v>
      </c>
      <c r="G264" s="3" t="s">
        <v>683</v>
      </c>
      <c r="H264" s="6">
        <v>43838.0</v>
      </c>
      <c r="I264" s="3" t="s">
        <v>547</v>
      </c>
      <c r="J264" s="3" t="s">
        <v>548</v>
      </c>
      <c r="K264" s="26"/>
      <c r="L264" s="3" t="s">
        <v>688</v>
      </c>
      <c r="M264" s="3" t="s">
        <v>689</v>
      </c>
      <c r="P264" s="3" t="s">
        <v>690</v>
      </c>
      <c r="Q264" s="3" t="b">
        <v>0</v>
      </c>
      <c r="R264" s="3" t="b">
        <v>0</v>
      </c>
    </row>
    <row r="265">
      <c r="A265" s="1">
        <v>264.0</v>
      </c>
      <c r="B265" s="21">
        <v>0.0</v>
      </c>
      <c r="C265" s="2">
        <v>0.0</v>
      </c>
      <c r="D265" s="22">
        <v>43973.0</v>
      </c>
      <c r="E265" s="3" t="s">
        <v>524</v>
      </c>
      <c r="F265" s="3" t="s">
        <v>691</v>
      </c>
      <c r="G265" s="3" t="s">
        <v>683</v>
      </c>
      <c r="H265" s="6">
        <v>43838.0</v>
      </c>
      <c r="I265" s="3" t="s">
        <v>547</v>
      </c>
      <c r="J265" s="3" t="s">
        <v>548</v>
      </c>
      <c r="K265" s="26"/>
      <c r="L265" s="3" t="s">
        <v>692</v>
      </c>
      <c r="M265" s="3" t="s">
        <v>693</v>
      </c>
      <c r="P265" s="3" t="s">
        <v>694</v>
      </c>
      <c r="Q265" s="3" t="b">
        <v>0</v>
      </c>
      <c r="R265" s="3" t="b">
        <v>0</v>
      </c>
    </row>
    <row r="266">
      <c r="A266" s="1">
        <v>265.0</v>
      </c>
      <c r="B266" s="21">
        <v>0.0</v>
      </c>
      <c r="C266" s="2">
        <v>0.0</v>
      </c>
      <c r="D266" s="22">
        <v>43973.0</v>
      </c>
      <c r="E266" s="3" t="s">
        <v>524</v>
      </c>
      <c r="F266" s="3" t="s">
        <v>695</v>
      </c>
      <c r="G266" s="3" t="s">
        <v>683</v>
      </c>
      <c r="H266" s="6">
        <v>43838.0</v>
      </c>
      <c r="I266" s="3" t="s">
        <v>547</v>
      </c>
      <c r="J266" s="3" t="s">
        <v>548</v>
      </c>
      <c r="K266" s="26"/>
      <c r="L266" s="3" t="s">
        <v>696</v>
      </c>
      <c r="M266" s="3" t="s">
        <v>697</v>
      </c>
      <c r="P266" s="3" t="s">
        <v>698</v>
      </c>
      <c r="Q266" s="3" t="b">
        <v>0</v>
      </c>
      <c r="R266" s="3" t="b">
        <v>0</v>
      </c>
    </row>
    <row r="267">
      <c r="A267" s="1">
        <v>266.0</v>
      </c>
      <c r="B267" s="21">
        <v>0.0</v>
      </c>
      <c r="C267" s="2">
        <v>0.0</v>
      </c>
      <c r="D267" s="22">
        <v>43973.0</v>
      </c>
      <c r="E267" s="3" t="s">
        <v>524</v>
      </c>
      <c r="F267" s="3" t="s">
        <v>699</v>
      </c>
      <c r="G267" s="3" t="s">
        <v>683</v>
      </c>
      <c r="H267" s="6">
        <v>43838.0</v>
      </c>
      <c r="I267" s="3" t="s">
        <v>547</v>
      </c>
      <c r="J267" s="3" t="s">
        <v>548</v>
      </c>
      <c r="K267" s="26"/>
      <c r="L267" s="3" t="s">
        <v>700</v>
      </c>
      <c r="M267" s="3" t="s">
        <v>701</v>
      </c>
      <c r="P267" s="3" t="s">
        <v>702</v>
      </c>
      <c r="Q267" s="3" t="b">
        <v>0</v>
      </c>
      <c r="R267" s="3" t="b">
        <v>0</v>
      </c>
    </row>
    <row r="268">
      <c r="A268" s="1">
        <v>267.0</v>
      </c>
      <c r="B268" s="21">
        <v>0.0</v>
      </c>
      <c r="C268" s="2">
        <v>0.0</v>
      </c>
      <c r="D268" s="22">
        <v>43973.0</v>
      </c>
      <c r="E268" s="3" t="s">
        <v>524</v>
      </c>
      <c r="F268" s="3" t="s">
        <v>703</v>
      </c>
      <c r="G268" s="3" t="s">
        <v>678</v>
      </c>
      <c r="H268" s="6">
        <v>43838.0</v>
      </c>
      <c r="I268" s="3" t="s">
        <v>547</v>
      </c>
      <c r="J268" s="3" t="s">
        <v>548</v>
      </c>
      <c r="K268" s="25" t="s">
        <v>704</v>
      </c>
      <c r="P268" s="3" t="s">
        <v>704</v>
      </c>
      <c r="Q268" s="3" t="b">
        <v>0</v>
      </c>
      <c r="R268" s="3" t="b">
        <v>0</v>
      </c>
    </row>
    <row r="269">
      <c r="A269" s="1">
        <v>268.0</v>
      </c>
      <c r="B269" s="21">
        <v>0.0</v>
      </c>
      <c r="C269" s="2">
        <v>0.0</v>
      </c>
      <c r="D269" s="22">
        <v>43973.0</v>
      </c>
      <c r="E269" s="3" t="s">
        <v>524</v>
      </c>
      <c r="F269" s="3" t="s">
        <v>705</v>
      </c>
      <c r="G269" s="3" t="s">
        <v>683</v>
      </c>
      <c r="H269" s="6">
        <v>43838.0</v>
      </c>
      <c r="I269" s="3" t="s">
        <v>547</v>
      </c>
      <c r="J269" s="3" t="s">
        <v>548</v>
      </c>
      <c r="K269" s="26"/>
      <c r="L269" s="3" t="s">
        <v>706</v>
      </c>
      <c r="M269" s="3" t="s">
        <v>707</v>
      </c>
      <c r="P269" s="3" t="s">
        <v>708</v>
      </c>
      <c r="Q269" s="3" t="b">
        <v>0</v>
      </c>
      <c r="R269" s="3" t="b">
        <v>0</v>
      </c>
    </row>
    <row r="270">
      <c r="A270" s="1">
        <v>269.0</v>
      </c>
      <c r="B270" s="21">
        <v>0.0</v>
      </c>
      <c r="C270" s="2">
        <v>0.0</v>
      </c>
      <c r="D270" s="22">
        <v>43973.0</v>
      </c>
      <c r="E270" s="3" t="s">
        <v>524</v>
      </c>
      <c r="F270" s="3" t="s">
        <v>709</v>
      </c>
      <c r="G270" s="3" t="s">
        <v>683</v>
      </c>
      <c r="H270" s="6">
        <v>43838.0</v>
      </c>
      <c r="I270" s="3" t="s">
        <v>547</v>
      </c>
      <c r="J270" s="3" t="s">
        <v>548</v>
      </c>
      <c r="K270" s="26"/>
      <c r="L270" s="3" t="s">
        <v>710</v>
      </c>
      <c r="M270" s="3" t="s">
        <v>711</v>
      </c>
      <c r="P270" s="3" t="s">
        <v>712</v>
      </c>
      <c r="Q270" s="3" t="b">
        <v>0</v>
      </c>
      <c r="R270" s="3" t="b">
        <v>0</v>
      </c>
    </row>
    <row r="271">
      <c r="A271" s="1">
        <v>270.0</v>
      </c>
      <c r="B271" s="21">
        <v>0.0</v>
      </c>
      <c r="C271" s="2">
        <v>0.0</v>
      </c>
      <c r="D271" s="22">
        <v>43973.0</v>
      </c>
      <c r="E271" s="3" t="s">
        <v>524</v>
      </c>
      <c r="F271" s="3" t="s">
        <v>713</v>
      </c>
      <c r="G271" s="3" t="s">
        <v>683</v>
      </c>
      <c r="H271" s="6">
        <v>43838.0</v>
      </c>
      <c r="I271" s="3" t="s">
        <v>547</v>
      </c>
      <c r="J271" s="3" t="s">
        <v>548</v>
      </c>
      <c r="K271" s="25" t="s">
        <v>714</v>
      </c>
      <c r="P271" s="3" t="s">
        <v>714</v>
      </c>
      <c r="Q271" s="3" t="b">
        <v>0</v>
      </c>
      <c r="R271" s="3" t="b">
        <v>0</v>
      </c>
    </row>
    <row r="272">
      <c r="A272" s="1">
        <v>271.0</v>
      </c>
      <c r="B272" s="21">
        <v>0.0</v>
      </c>
      <c r="C272" s="2">
        <v>0.0</v>
      </c>
      <c r="D272" s="22">
        <v>43973.0</v>
      </c>
      <c r="E272" s="3" t="s">
        <v>524</v>
      </c>
      <c r="F272" s="3" t="s">
        <v>715</v>
      </c>
      <c r="G272" s="3" t="s">
        <v>683</v>
      </c>
      <c r="H272" s="6">
        <v>43838.0</v>
      </c>
      <c r="I272" s="3" t="s">
        <v>547</v>
      </c>
      <c r="J272" s="3" t="s">
        <v>548</v>
      </c>
      <c r="K272" s="25" t="s">
        <v>716</v>
      </c>
      <c r="P272" s="3" t="s">
        <v>716</v>
      </c>
      <c r="Q272" s="3" t="b">
        <v>0</v>
      </c>
      <c r="R272" s="3" t="b">
        <v>0</v>
      </c>
    </row>
    <row r="273">
      <c r="A273" s="1">
        <v>272.0</v>
      </c>
      <c r="B273" s="21">
        <v>0.0</v>
      </c>
      <c r="C273" s="2">
        <v>0.0</v>
      </c>
      <c r="D273" s="22">
        <v>43973.0</v>
      </c>
      <c r="E273" s="3" t="s">
        <v>524</v>
      </c>
      <c r="F273" s="3" t="s">
        <v>717</v>
      </c>
      <c r="G273" s="3" t="s">
        <v>683</v>
      </c>
      <c r="H273" s="6">
        <v>43838.0</v>
      </c>
      <c r="I273" s="3" t="s">
        <v>547</v>
      </c>
      <c r="J273" s="3" t="s">
        <v>548</v>
      </c>
      <c r="K273" s="25" t="s">
        <v>718</v>
      </c>
      <c r="P273" s="3" t="s">
        <v>718</v>
      </c>
      <c r="Q273" s="3" t="b">
        <v>0</v>
      </c>
      <c r="R273" s="3" t="b">
        <v>0</v>
      </c>
    </row>
    <row r="274">
      <c r="A274" s="1">
        <v>273.0</v>
      </c>
      <c r="B274" s="21">
        <v>0.0</v>
      </c>
      <c r="C274" s="2">
        <v>0.0</v>
      </c>
      <c r="D274" s="22">
        <v>43973.0</v>
      </c>
      <c r="E274" s="3" t="s">
        <v>524</v>
      </c>
      <c r="F274" s="3" t="s">
        <v>719</v>
      </c>
      <c r="G274" s="3" t="s">
        <v>683</v>
      </c>
      <c r="H274" s="6">
        <v>43838.0</v>
      </c>
      <c r="I274" s="3" t="s">
        <v>547</v>
      </c>
      <c r="J274" s="3" t="s">
        <v>548</v>
      </c>
      <c r="K274" s="25" t="s">
        <v>720</v>
      </c>
      <c r="P274" s="3" t="s">
        <v>720</v>
      </c>
      <c r="Q274" s="3" t="b">
        <v>0</v>
      </c>
      <c r="R274" s="3" t="b">
        <v>0</v>
      </c>
    </row>
    <row r="275">
      <c r="A275" s="1">
        <v>274.0</v>
      </c>
      <c r="B275" s="21">
        <v>0.0</v>
      </c>
      <c r="C275" s="2">
        <v>0.0</v>
      </c>
      <c r="D275" s="22">
        <v>43973.0</v>
      </c>
      <c r="E275" s="3" t="s">
        <v>524</v>
      </c>
      <c r="F275" s="3" t="s">
        <v>721</v>
      </c>
      <c r="G275" s="3" t="s">
        <v>683</v>
      </c>
      <c r="H275" s="6">
        <v>43838.0</v>
      </c>
      <c r="I275" s="3" t="s">
        <v>547</v>
      </c>
      <c r="J275" s="3" t="s">
        <v>548</v>
      </c>
      <c r="K275" s="25" t="s">
        <v>722</v>
      </c>
      <c r="P275" s="3" t="s">
        <v>722</v>
      </c>
      <c r="Q275" s="3" t="b">
        <v>0</v>
      </c>
      <c r="R275" s="3" t="b">
        <v>0</v>
      </c>
    </row>
    <row r="276">
      <c r="A276" s="1">
        <v>275.0</v>
      </c>
      <c r="B276" s="21">
        <v>0.0</v>
      </c>
      <c r="C276" s="2">
        <v>0.0</v>
      </c>
      <c r="D276" s="22">
        <v>43973.0</v>
      </c>
      <c r="E276" s="3" t="s">
        <v>524</v>
      </c>
      <c r="F276" s="3" t="s">
        <v>723</v>
      </c>
      <c r="G276" s="3" t="s">
        <v>683</v>
      </c>
      <c r="H276" s="6">
        <v>43838.0</v>
      </c>
      <c r="I276" s="3" t="s">
        <v>547</v>
      </c>
      <c r="J276" s="3" t="s">
        <v>548</v>
      </c>
      <c r="K276" s="25" t="s">
        <v>724</v>
      </c>
      <c r="P276" s="3" t="s">
        <v>724</v>
      </c>
      <c r="Q276" s="3" t="b">
        <v>0</v>
      </c>
      <c r="R276" s="3" t="b">
        <v>0</v>
      </c>
    </row>
    <row r="277">
      <c r="A277" s="1">
        <v>276.0</v>
      </c>
      <c r="B277" s="21">
        <v>0.0</v>
      </c>
      <c r="C277" s="2">
        <v>0.0</v>
      </c>
      <c r="D277" s="22">
        <v>43973.0</v>
      </c>
      <c r="E277" s="3" t="s">
        <v>524</v>
      </c>
      <c r="F277" s="3" t="s">
        <v>725</v>
      </c>
      <c r="G277" s="3" t="s">
        <v>683</v>
      </c>
      <c r="H277" s="6">
        <v>43838.0</v>
      </c>
      <c r="I277" s="3" t="s">
        <v>547</v>
      </c>
      <c r="J277" s="3" t="s">
        <v>548</v>
      </c>
      <c r="K277" s="26"/>
      <c r="L277" s="3" t="s">
        <v>726</v>
      </c>
      <c r="M277" s="3" t="s">
        <v>727</v>
      </c>
      <c r="P277" s="3" t="s">
        <v>728</v>
      </c>
      <c r="Q277" s="3" t="b">
        <v>0</v>
      </c>
      <c r="R277" s="3" t="b">
        <v>0</v>
      </c>
    </row>
    <row r="278">
      <c r="A278" s="1">
        <v>277.0</v>
      </c>
      <c r="B278" s="21">
        <v>0.0</v>
      </c>
      <c r="C278" s="2">
        <v>0.0</v>
      </c>
      <c r="D278" s="22">
        <v>43973.0</v>
      </c>
      <c r="E278" s="3" t="s">
        <v>524</v>
      </c>
      <c r="F278" s="3" t="s">
        <v>729</v>
      </c>
      <c r="G278" s="3" t="s">
        <v>683</v>
      </c>
      <c r="H278" s="6">
        <v>43838.0</v>
      </c>
      <c r="I278" s="3" t="s">
        <v>547</v>
      </c>
      <c r="J278" s="3" t="s">
        <v>548</v>
      </c>
      <c r="K278" s="26"/>
      <c r="L278" s="3" t="s">
        <v>730</v>
      </c>
      <c r="M278" s="3" t="s">
        <v>731</v>
      </c>
      <c r="P278" s="3" t="s">
        <v>732</v>
      </c>
      <c r="Q278" s="3" t="b">
        <v>0</v>
      </c>
      <c r="R278" s="3" t="b">
        <v>0</v>
      </c>
    </row>
    <row r="279">
      <c r="A279" s="1">
        <v>278.0</v>
      </c>
      <c r="B279" s="21">
        <v>0.0</v>
      </c>
      <c r="C279" s="2">
        <v>0.0</v>
      </c>
      <c r="D279" s="22">
        <v>43973.0</v>
      </c>
      <c r="E279" s="3" t="s">
        <v>524</v>
      </c>
      <c r="F279" s="3" t="s">
        <v>733</v>
      </c>
      <c r="G279" s="3" t="s">
        <v>683</v>
      </c>
      <c r="H279" s="6">
        <v>43838.0</v>
      </c>
      <c r="I279" s="3" t="s">
        <v>547</v>
      </c>
      <c r="J279" s="3" t="s">
        <v>548</v>
      </c>
      <c r="K279" s="26"/>
      <c r="L279" s="3" t="s">
        <v>734</v>
      </c>
      <c r="M279" s="3" t="s">
        <v>735</v>
      </c>
      <c r="P279" s="3" t="s">
        <v>736</v>
      </c>
      <c r="Q279" s="3" t="b">
        <v>0</v>
      </c>
      <c r="R279" s="3" t="b">
        <v>0</v>
      </c>
    </row>
    <row r="280">
      <c r="A280" s="1">
        <v>279.0</v>
      </c>
      <c r="B280" s="21">
        <v>0.0</v>
      </c>
      <c r="C280" s="2">
        <v>0.0</v>
      </c>
      <c r="D280" s="22">
        <v>43973.0</v>
      </c>
      <c r="E280" s="3" t="s">
        <v>524</v>
      </c>
      <c r="F280" s="3" t="s">
        <v>737</v>
      </c>
      <c r="G280" s="3" t="s">
        <v>683</v>
      </c>
      <c r="H280" s="6">
        <v>43838.0</v>
      </c>
      <c r="I280" s="3" t="s">
        <v>547</v>
      </c>
      <c r="J280" s="3" t="s">
        <v>548</v>
      </c>
      <c r="K280" s="26"/>
      <c r="L280" s="3" t="s">
        <v>738</v>
      </c>
      <c r="M280" s="3" t="s">
        <v>739</v>
      </c>
      <c r="P280" s="3" t="s">
        <v>740</v>
      </c>
      <c r="Q280" s="3" t="b">
        <v>0</v>
      </c>
      <c r="R280" s="3" t="b">
        <v>0</v>
      </c>
    </row>
    <row r="281">
      <c r="A281" s="1">
        <v>280.0</v>
      </c>
      <c r="B281" s="21">
        <v>0.0</v>
      </c>
      <c r="C281" s="2">
        <v>0.0</v>
      </c>
      <c r="D281" s="22">
        <v>43973.0</v>
      </c>
      <c r="E281" s="3" t="s">
        <v>524</v>
      </c>
      <c r="F281" s="3" t="s">
        <v>741</v>
      </c>
      <c r="G281" s="3" t="s">
        <v>683</v>
      </c>
      <c r="H281" s="6">
        <v>43838.0</v>
      </c>
      <c r="I281" s="3" t="s">
        <v>547</v>
      </c>
      <c r="J281" s="3" t="s">
        <v>548</v>
      </c>
      <c r="K281" s="26"/>
      <c r="L281" s="3" t="s">
        <v>742</v>
      </c>
      <c r="M281" s="3" t="s">
        <v>743</v>
      </c>
      <c r="P281" s="3" t="s">
        <v>744</v>
      </c>
      <c r="Q281" s="3" t="b">
        <v>0</v>
      </c>
      <c r="R281" s="3" t="b">
        <v>0</v>
      </c>
    </row>
    <row r="282">
      <c r="A282" s="1">
        <v>281.0</v>
      </c>
      <c r="B282" s="21">
        <v>0.0</v>
      </c>
      <c r="C282" s="2">
        <v>0.0</v>
      </c>
      <c r="D282" s="22">
        <v>43973.0</v>
      </c>
      <c r="E282" s="3" t="s">
        <v>524</v>
      </c>
      <c r="F282" s="3" t="s">
        <v>745</v>
      </c>
      <c r="G282" s="3" t="s">
        <v>683</v>
      </c>
      <c r="H282" s="6">
        <v>43838.0</v>
      </c>
      <c r="I282" s="3" t="s">
        <v>547</v>
      </c>
      <c r="J282" s="3" t="s">
        <v>548</v>
      </c>
      <c r="K282" s="26"/>
      <c r="L282" s="3" t="s">
        <v>746</v>
      </c>
      <c r="M282" s="3" t="s">
        <v>747</v>
      </c>
      <c r="P282" s="3" t="s">
        <v>748</v>
      </c>
      <c r="Q282" s="3" t="b">
        <v>0</v>
      </c>
      <c r="R282" s="3" t="b">
        <v>0</v>
      </c>
    </row>
    <row r="283">
      <c r="A283" s="1">
        <v>282.0</v>
      </c>
      <c r="B283" s="21">
        <v>0.0</v>
      </c>
      <c r="C283" s="2">
        <v>0.0</v>
      </c>
      <c r="D283" s="22">
        <v>43973.0</v>
      </c>
      <c r="E283" s="3" t="s">
        <v>524</v>
      </c>
      <c r="F283" s="3" t="s">
        <v>749</v>
      </c>
      <c r="G283" s="3" t="s">
        <v>683</v>
      </c>
      <c r="H283" s="6">
        <v>43838.0</v>
      </c>
      <c r="I283" s="3" t="s">
        <v>547</v>
      </c>
      <c r="J283" s="3" t="s">
        <v>548</v>
      </c>
      <c r="K283" s="25" t="s">
        <v>750</v>
      </c>
      <c r="P283" s="3" t="s">
        <v>750</v>
      </c>
      <c r="Q283" s="3" t="b">
        <v>0</v>
      </c>
      <c r="R283" s="3" t="b">
        <v>0</v>
      </c>
    </row>
    <row r="284">
      <c r="A284" s="1">
        <v>283.0</v>
      </c>
      <c r="B284" s="21">
        <v>0.0</v>
      </c>
      <c r="C284" s="2">
        <v>0.0</v>
      </c>
      <c r="D284" s="22">
        <v>43973.0</v>
      </c>
      <c r="E284" s="3" t="s">
        <v>524</v>
      </c>
      <c r="F284" s="3" t="s">
        <v>751</v>
      </c>
      <c r="G284" s="3" t="s">
        <v>683</v>
      </c>
      <c r="H284" s="6">
        <v>43838.0</v>
      </c>
      <c r="I284" s="3" t="s">
        <v>547</v>
      </c>
      <c r="J284" s="3" t="s">
        <v>548</v>
      </c>
      <c r="K284" s="25" t="s">
        <v>752</v>
      </c>
      <c r="P284" s="3" t="s">
        <v>752</v>
      </c>
      <c r="Q284" s="3" t="b">
        <v>0</v>
      </c>
      <c r="R284" s="3" t="b">
        <v>0</v>
      </c>
    </row>
    <row r="285">
      <c r="A285" s="1">
        <v>284.0</v>
      </c>
      <c r="B285" s="21">
        <v>0.0</v>
      </c>
      <c r="C285" s="2">
        <v>0.0</v>
      </c>
      <c r="D285" s="22">
        <v>43973.0</v>
      </c>
      <c r="E285" s="3" t="s">
        <v>524</v>
      </c>
      <c r="F285" s="3" t="s">
        <v>753</v>
      </c>
      <c r="G285" s="3" t="s">
        <v>683</v>
      </c>
      <c r="H285" s="6">
        <v>43838.0</v>
      </c>
      <c r="I285" s="3" t="s">
        <v>547</v>
      </c>
      <c r="J285" s="3" t="s">
        <v>548</v>
      </c>
      <c r="K285" s="25" t="s">
        <v>754</v>
      </c>
      <c r="P285" s="3" t="s">
        <v>754</v>
      </c>
      <c r="Q285" s="3" t="b">
        <v>0</v>
      </c>
      <c r="R285" s="3" t="b">
        <v>0</v>
      </c>
    </row>
    <row r="286">
      <c r="A286" s="1">
        <v>285.0</v>
      </c>
      <c r="B286" s="21">
        <v>0.0</v>
      </c>
      <c r="C286" s="2">
        <v>0.0</v>
      </c>
      <c r="D286" s="22">
        <v>43973.0</v>
      </c>
      <c r="E286" s="3" t="s">
        <v>524</v>
      </c>
      <c r="F286" s="3" t="s">
        <v>755</v>
      </c>
      <c r="G286" s="3" t="s">
        <v>683</v>
      </c>
      <c r="H286" s="6">
        <v>43838.0</v>
      </c>
      <c r="I286" s="3" t="s">
        <v>547</v>
      </c>
      <c r="J286" s="3" t="s">
        <v>548</v>
      </c>
      <c r="K286" s="26"/>
      <c r="L286" s="3" t="s">
        <v>756</v>
      </c>
      <c r="M286" s="3" t="s">
        <v>757</v>
      </c>
      <c r="P286" s="3" t="s">
        <v>758</v>
      </c>
      <c r="Q286" s="3" t="b">
        <v>0</v>
      </c>
      <c r="R286" s="3" t="b">
        <v>0</v>
      </c>
    </row>
    <row r="287">
      <c r="A287" s="1">
        <v>286.0</v>
      </c>
      <c r="B287" s="21">
        <v>0.0</v>
      </c>
      <c r="C287" s="2">
        <v>0.0</v>
      </c>
      <c r="D287" s="22">
        <v>43973.0</v>
      </c>
      <c r="E287" s="3" t="s">
        <v>524</v>
      </c>
      <c r="F287" s="3" t="s">
        <v>759</v>
      </c>
      <c r="G287" s="3" t="s">
        <v>760</v>
      </c>
      <c r="H287" s="6">
        <v>43858.0</v>
      </c>
      <c r="I287" s="3" t="s">
        <v>519</v>
      </c>
      <c r="J287" s="3" t="s">
        <v>548</v>
      </c>
      <c r="K287" s="25" t="s">
        <v>761</v>
      </c>
      <c r="P287" s="3" t="s">
        <v>761</v>
      </c>
      <c r="Q287" s="3" t="b">
        <v>0</v>
      </c>
      <c r="R287" s="3" t="b">
        <v>0</v>
      </c>
    </row>
    <row r="288">
      <c r="A288" s="1">
        <v>287.0</v>
      </c>
      <c r="B288" s="21">
        <v>0.0</v>
      </c>
      <c r="C288" s="2">
        <v>0.0</v>
      </c>
      <c r="D288" s="22">
        <v>43973.0</v>
      </c>
      <c r="E288" s="3" t="s">
        <v>524</v>
      </c>
      <c r="F288" s="3" t="s">
        <v>762</v>
      </c>
      <c r="G288" s="3" t="s">
        <v>763</v>
      </c>
      <c r="H288" s="6">
        <v>43858.0</v>
      </c>
      <c r="I288" s="3" t="s">
        <v>519</v>
      </c>
      <c r="J288" s="3" t="s">
        <v>548</v>
      </c>
      <c r="K288" s="25" t="s">
        <v>764</v>
      </c>
      <c r="P288" s="3" t="s">
        <v>764</v>
      </c>
      <c r="Q288" s="3" t="b">
        <v>0</v>
      </c>
      <c r="R288" s="3" t="b">
        <v>0</v>
      </c>
    </row>
    <row r="289">
      <c r="A289" s="1">
        <v>288.0</v>
      </c>
      <c r="B289" s="21">
        <v>0.0</v>
      </c>
      <c r="C289" s="2">
        <v>0.0</v>
      </c>
      <c r="D289" s="22">
        <v>43973.0</v>
      </c>
      <c r="E289" s="3" t="s">
        <v>524</v>
      </c>
      <c r="F289" s="3" t="s">
        <v>765</v>
      </c>
      <c r="G289" s="3" t="s">
        <v>766</v>
      </c>
      <c r="H289" s="6">
        <v>43858.0</v>
      </c>
      <c r="I289" s="3" t="s">
        <v>519</v>
      </c>
      <c r="J289" s="3" t="s">
        <v>548</v>
      </c>
      <c r="K289" s="25" t="s">
        <v>767</v>
      </c>
      <c r="P289" s="3" t="s">
        <v>767</v>
      </c>
      <c r="Q289" s="3" t="b">
        <v>0</v>
      </c>
      <c r="R289" s="3" t="b">
        <v>0</v>
      </c>
    </row>
    <row r="290">
      <c r="A290" s="1">
        <v>289.0</v>
      </c>
      <c r="B290" s="21">
        <v>0.0</v>
      </c>
      <c r="C290" s="2">
        <v>0.0</v>
      </c>
      <c r="D290" s="22">
        <v>43973.0</v>
      </c>
      <c r="E290" s="3" t="s">
        <v>524</v>
      </c>
      <c r="F290" s="3" t="s">
        <v>768</v>
      </c>
      <c r="G290" s="3" t="s">
        <v>683</v>
      </c>
      <c r="H290" s="6">
        <v>43858.0</v>
      </c>
      <c r="I290" s="3" t="s">
        <v>519</v>
      </c>
      <c r="J290" s="3" t="s">
        <v>548</v>
      </c>
      <c r="K290" s="25" t="s">
        <v>769</v>
      </c>
      <c r="P290" s="3" t="s">
        <v>769</v>
      </c>
      <c r="Q290" s="3" t="b">
        <v>0</v>
      </c>
      <c r="R290" s="3" t="b">
        <v>0</v>
      </c>
    </row>
    <row r="291">
      <c r="A291" s="1">
        <v>290.0</v>
      </c>
      <c r="B291" s="21">
        <v>0.0</v>
      </c>
      <c r="C291" s="2">
        <v>0.0</v>
      </c>
      <c r="D291" s="22">
        <v>43973.0</v>
      </c>
      <c r="E291" s="3" t="s">
        <v>524</v>
      </c>
      <c r="F291" s="3" t="s">
        <v>770</v>
      </c>
      <c r="G291" s="3" t="s">
        <v>683</v>
      </c>
      <c r="H291" s="6">
        <v>43858.0</v>
      </c>
      <c r="I291" s="3" t="s">
        <v>519</v>
      </c>
      <c r="J291" s="3" t="s">
        <v>548</v>
      </c>
      <c r="K291" s="25" t="s">
        <v>771</v>
      </c>
      <c r="P291" s="3" t="s">
        <v>771</v>
      </c>
      <c r="Q291" s="3" t="b">
        <v>0</v>
      </c>
      <c r="R291" s="3" t="b">
        <v>0</v>
      </c>
    </row>
    <row r="292">
      <c r="A292" s="1">
        <v>291.0</v>
      </c>
      <c r="B292" s="21">
        <v>0.0</v>
      </c>
      <c r="C292" s="2">
        <v>0.0</v>
      </c>
      <c r="D292" s="22">
        <v>43973.0</v>
      </c>
      <c r="E292" s="3" t="s">
        <v>524</v>
      </c>
      <c r="F292" s="3" t="s">
        <v>772</v>
      </c>
      <c r="G292" s="3" t="s">
        <v>683</v>
      </c>
      <c r="H292" s="6">
        <v>43858.0</v>
      </c>
      <c r="I292" s="3" t="s">
        <v>519</v>
      </c>
      <c r="J292" s="3" t="s">
        <v>548</v>
      </c>
      <c r="K292" s="25" t="s">
        <v>773</v>
      </c>
      <c r="P292" s="3" t="s">
        <v>773</v>
      </c>
      <c r="Q292" s="3" t="b">
        <v>0</v>
      </c>
      <c r="R292" s="3" t="b">
        <v>0</v>
      </c>
    </row>
    <row r="293">
      <c r="A293" s="1">
        <v>292.0</v>
      </c>
      <c r="B293" s="21">
        <v>0.0</v>
      </c>
      <c r="C293" s="2">
        <v>0.0</v>
      </c>
      <c r="D293" s="22">
        <v>43973.0</v>
      </c>
      <c r="E293" s="3" t="s">
        <v>524</v>
      </c>
      <c r="F293" s="3" t="s">
        <v>774</v>
      </c>
      <c r="G293" s="3" t="s">
        <v>683</v>
      </c>
      <c r="H293" s="6">
        <v>43858.0</v>
      </c>
      <c r="I293" s="3" t="s">
        <v>519</v>
      </c>
      <c r="J293" s="3" t="s">
        <v>548</v>
      </c>
      <c r="K293" s="25" t="s">
        <v>775</v>
      </c>
      <c r="P293" s="3" t="s">
        <v>775</v>
      </c>
      <c r="Q293" s="3" t="b">
        <v>0</v>
      </c>
      <c r="R293" s="3" t="b">
        <v>0</v>
      </c>
    </row>
    <row r="294">
      <c r="A294" s="1">
        <v>293.0</v>
      </c>
      <c r="B294" s="21">
        <v>0.0</v>
      </c>
      <c r="C294" s="2">
        <v>0.0</v>
      </c>
      <c r="D294" s="22">
        <v>43973.0</v>
      </c>
      <c r="E294" s="3" t="s">
        <v>524</v>
      </c>
      <c r="F294" s="3" t="s">
        <v>776</v>
      </c>
      <c r="G294" s="3" t="s">
        <v>683</v>
      </c>
      <c r="H294" s="6">
        <v>43858.0</v>
      </c>
      <c r="I294" s="3" t="s">
        <v>519</v>
      </c>
      <c r="J294" s="3" t="s">
        <v>548</v>
      </c>
      <c r="K294" s="25" t="s">
        <v>777</v>
      </c>
      <c r="P294" s="3" t="s">
        <v>777</v>
      </c>
      <c r="Q294" s="3" t="b">
        <v>0</v>
      </c>
      <c r="R294" s="3" t="b">
        <v>0</v>
      </c>
    </row>
    <row r="295">
      <c r="A295" s="1">
        <v>294.0</v>
      </c>
      <c r="B295" s="21">
        <v>0.0</v>
      </c>
      <c r="C295" s="2">
        <v>0.0</v>
      </c>
      <c r="D295" s="22">
        <v>43973.0</v>
      </c>
      <c r="E295" s="3" t="s">
        <v>524</v>
      </c>
      <c r="F295" s="3" t="s">
        <v>778</v>
      </c>
      <c r="G295" s="3" t="s">
        <v>683</v>
      </c>
      <c r="H295" s="6">
        <v>43858.0</v>
      </c>
      <c r="I295" s="3" t="s">
        <v>519</v>
      </c>
      <c r="J295" s="3" t="s">
        <v>548</v>
      </c>
      <c r="K295" s="25" t="s">
        <v>779</v>
      </c>
      <c r="P295" s="3" t="s">
        <v>779</v>
      </c>
      <c r="Q295" s="3" t="b">
        <v>0</v>
      </c>
      <c r="R295" s="3" t="b">
        <v>0</v>
      </c>
    </row>
    <row r="296">
      <c r="A296" s="1">
        <v>295.0</v>
      </c>
      <c r="B296" s="21">
        <v>0.0</v>
      </c>
      <c r="C296" s="2">
        <v>0.0</v>
      </c>
      <c r="D296" s="22">
        <v>43973.0</v>
      </c>
      <c r="E296" s="3" t="s">
        <v>524</v>
      </c>
      <c r="F296" s="3" t="s">
        <v>780</v>
      </c>
      <c r="G296" s="3" t="s">
        <v>683</v>
      </c>
      <c r="H296" s="6">
        <v>43858.0</v>
      </c>
      <c r="I296" s="3" t="s">
        <v>519</v>
      </c>
      <c r="J296" s="3" t="s">
        <v>548</v>
      </c>
      <c r="K296" s="25" t="s">
        <v>781</v>
      </c>
      <c r="P296" s="3" t="s">
        <v>781</v>
      </c>
      <c r="Q296" s="3" t="b">
        <v>0</v>
      </c>
      <c r="R296" s="3" t="b">
        <v>0</v>
      </c>
    </row>
    <row r="297">
      <c r="A297" s="1">
        <v>296.0</v>
      </c>
      <c r="B297" s="21">
        <v>0.0</v>
      </c>
      <c r="C297" s="2">
        <v>0.0</v>
      </c>
      <c r="D297" s="22">
        <v>43973.0</v>
      </c>
      <c r="E297" s="3" t="s">
        <v>524</v>
      </c>
      <c r="F297" s="3" t="s">
        <v>782</v>
      </c>
      <c r="G297" s="3" t="s">
        <v>683</v>
      </c>
      <c r="H297" s="6">
        <v>43858.0</v>
      </c>
      <c r="I297" s="3" t="s">
        <v>519</v>
      </c>
      <c r="J297" s="3" t="s">
        <v>548</v>
      </c>
      <c r="K297" s="25" t="s">
        <v>783</v>
      </c>
      <c r="P297" s="3" t="s">
        <v>783</v>
      </c>
      <c r="Q297" s="3" t="b">
        <v>0</v>
      </c>
      <c r="R297" s="3" t="b">
        <v>0</v>
      </c>
    </row>
    <row r="298">
      <c r="A298" s="1">
        <v>297.0</v>
      </c>
      <c r="B298" s="21">
        <v>0.0</v>
      </c>
      <c r="C298" s="2">
        <v>0.0</v>
      </c>
      <c r="D298" s="22">
        <v>43973.0</v>
      </c>
      <c r="E298" s="3" t="s">
        <v>524</v>
      </c>
      <c r="F298" s="3" t="s">
        <v>784</v>
      </c>
      <c r="G298" s="3" t="s">
        <v>683</v>
      </c>
      <c r="H298" s="6">
        <v>43858.0</v>
      </c>
      <c r="I298" s="3" t="s">
        <v>519</v>
      </c>
      <c r="J298" s="3" t="s">
        <v>548</v>
      </c>
      <c r="K298" s="25" t="s">
        <v>785</v>
      </c>
      <c r="P298" s="3" t="s">
        <v>785</v>
      </c>
      <c r="Q298" s="3" t="b">
        <v>0</v>
      </c>
      <c r="R298" s="3" t="b">
        <v>0</v>
      </c>
    </row>
    <row r="299">
      <c r="A299" s="1">
        <v>298.0</v>
      </c>
      <c r="B299" s="21">
        <v>0.0</v>
      </c>
      <c r="C299" s="2">
        <v>0.0</v>
      </c>
      <c r="D299" s="22">
        <v>43973.0</v>
      </c>
      <c r="E299" s="3" t="s">
        <v>524</v>
      </c>
      <c r="F299" s="3" t="s">
        <v>786</v>
      </c>
      <c r="G299" s="3" t="s">
        <v>683</v>
      </c>
      <c r="H299" s="6">
        <v>43858.0</v>
      </c>
      <c r="I299" s="3" t="s">
        <v>519</v>
      </c>
      <c r="J299" s="3" t="s">
        <v>548</v>
      </c>
      <c r="K299" s="25" t="s">
        <v>787</v>
      </c>
      <c r="P299" s="3" t="s">
        <v>787</v>
      </c>
      <c r="Q299" s="3" t="b">
        <v>0</v>
      </c>
      <c r="R299" s="3" t="b">
        <v>0</v>
      </c>
    </row>
    <row r="300">
      <c r="A300" s="1">
        <v>299.0</v>
      </c>
      <c r="B300" s="21">
        <v>0.0</v>
      </c>
      <c r="C300" s="2">
        <v>0.0</v>
      </c>
      <c r="D300" s="22">
        <v>43973.0</v>
      </c>
      <c r="E300" s="3" t="s">
        <v>524</v>
      </c>
      <c r="F300" s="3" t="s">
        <v>788</v>
      </c>
      <c r="G300" s="3" t="s">
        <v>683</v>
      </c>
      <c r="H300" s="6">
        <v>43858.0</v>
      </c>
      <c r="I300" s="3" t="s">
        <v>519</v>
      </c>
      <c r="J300" s="3" t="s">
        <v>548</v>
      </c>
      <c r="K300" s="25" t="s">
        <v>789</v>
      </c>
      <c r="P300" s="3" t="s">
        <v>789</v>
      </c>
      <c r="Q300" s="3" t="b">
        <v>0</v>
      </c>
      <c r="R300" s="3" t="b">
        <v>0</v>
      </c>
    </row>
    <row r="301">
      <c r="A301" s="1">
        <v>300.0</v>
      </c>
      <c r="B301" s="21">
        <v>0.0</v>
      </c>
      <c r="C301" s="2">
        <v>0.0</v>
      </c>
      <c r="D301" s="22">
        <v>43973.0</v>
      </c>
      <c r="E301" s="3" t="s">
        <v>524</v>
      </c>
      <c r="F301" s="3" t="s">
        <v>790</v>
      </c>
      <c r="G301" s="3" t="s">
        <v>683</v>
      </c>
      <c r="H301" s="6">
        <v>43858.0</v>
      </c>
      <c r="I301" s="3" t="s">
        <v>519</v>
      </c>
      <c r="J301" s="3" t="s">
        <v>548</v>
      </c>
      <c r="K301" s="25" t="s">
        <v>791</v>
      </c>
      <c r="P301" s="3" t="s">
        <v>791</v>
      </c>
      <c r="Q301" s="3" t="b">
        <v>0</v>
      </c>
      <c r="R301" s="3" t="b">
        <v>0</v>
      </c>
    </row>
    <row r="302">
      <c r="A302" s="1">
        <v>301.0</v>
      </c>
      <c r="B302" s="21">
        <v>0.0</v>
      </c>
      <c r="C302" s="2">
        <v>0.0</v>
      </c>
      <c r="D302" s="22">
        <v>43973.0</v>
      </c>
      <c r="E302" s="3" t="s">
        <v>524</v>
      </c>
      <c r="F302" s="3" t="s">
        <v>792</v>
      </c>
      <c r="G302" s="3" t="s">
        <v>683</v>
      </c>
      <c r="H302" s="6">
        <v>43858.0</v>
      </c>
      <c r="I302" s="3" t="s">
        <v>519</v>
      </c>
      <c r="J302" s="3" t="s">
        <v>548</v>
      </c>
      <c r="K302" s="25" t="s">
        <v>793</v>
      </c>
      <c r="P302" s="3" t="s">
        <v>793</v>
      </c>
      <c r="Q302" s="3" t="b">
        <v>0</v>
      </c>
      <c r="R302" s="3" t="b">
        <v>0</v>
      </c>
    </row>
    <row r="303">
      <c r="A303" s="1">
        <v>302.0</v>
      </c>
      <c r="B303" s="21">
        <v>0.0</v>
      </c>
      <c r="C303" s="2">
        <v>0.0</v>
      </c>
      <c r="D303" s="22">
        <v>43973.0</v>
      </c>
      <c r="E303" s="3" t="s">
        <v>524</v>
      </c>
      <c r="F303" s="3" t="s">
        <v>794</v>
      </c>
      <c r="G303" s="3" t="s">
        <v>683</v>
      </c>
      <c r="H303" s="6">
        <v>43858.0</v>
      </c>
      <c r="I303" s="3" t="s">
        <v>519</v>
      </c>
      <c r="J303" s="3" t="s">
        <v>548</v>
      </c>
      <c r="K303" s="25" t="s">
        <v>795</v>
      </c>
      <c r="P303" s="3" t="s">
        <v>795</v>
      </c>
      <c r="Q303" s="3" t="b">
        <v>0</v>
      </c>
      <c r="R303" s="3" t="b">
        <v>0</v>
      </c>
    </row>
    <row r="304">
      <c r="A304" s="1">
        <v>303.0</v>
      </c>
      <c r="B304" s="21">
        <v>0.0</v>
      </c>
      <c r="C304" s="2">
        <v>0.0</v>
      </c>
      <c r="D304" s="22">
        <v>43973.0</v>
      </c>
      <c r="E304" s="3" t="s">
        <v>524</v>
      </c>
      <c r="F304" s="3" t="s">
        <v>796</v>
      </c>
      <c r="G304" s="3" t="s">
        <v>683</v>
      </c>
      <c r="H304" s="6">
        <v>43858.0</v>
      </c>
      <c r="I304" s="3" t="s">
        <v>519</v>
      </c>
      <c r="J304" s="3" t="s">
        <v>548</v>
      </c>
      <c r="K304" s="25" t="s">
        <v>797</v>
      </c>
      <c r="P304" s="3" t="s">
        <v>797</v>
      </c>
      <c r="Q304" s="3" t="b">
        <v>0</v>
      </c>
      <c r="R304" s="3" t="b">
        <v>0</v>
      </c>
    </row>
    <row r="305">
      <c r="A305" s="1">
        <v>304.0</v>
      </c>
      <c r="B305" s="21">
        <v>0.0</v>
      </c>
      <c r="C305" s="2">
        <v>0.0</v>
      </c>
      <c r="D305" s="22">
        <v>43973.0</v>
      </c>
      <c r="E305" s="3" t="s">
        <v>524</v>
      </c>
      <c r="F305" s="3" t="s">
        <v>798</v>
      </c>
      <c r="G305" s="3" t="s">
        <v>683</v>
      </c>
      <c r="H305" s="6">
        <v>43858.0</v>
      </c>
      <c r="I305" s="3" t="s">
        <v>519</v>
      </c>
      <c r="J305" s="3" t="s">
        <v>548</v>
      </c>
      <c r="K305" s="25" t="s">
        <v>799</v>
      </c>
      <c r="P305" s="3" t="s">
        <v>799</v>
      </c>
      <c r="Q305" s="3" t="b">
        <v>0</v>
      </c>
      <c r="R305" s="3" t="b">
        <v>0</v>
      </c>
    </row>
    <row r="306">
      <c r="A306" s="1">
        <v>305.0</v>
      </c>
      <c r="B306" s="21">
        <v>0.0</v>
      </c>
      <c r="C306" s="2">
        <v>0.0</v>
      </c>
      <c r="D306" s="22">
        <v>43973.0</v>
      </c>
      <c r="E306" s="3"/>
      <c r="F306" s="3" t="s">
        <v>800</v>
      </c>
      <c r="G306" s="3" t="s">
        <v>683</v>
      </c>
      <c r="H306" s="6">
        <v>43858.0</v>
      </c>
      <c r="I306" s="3" t="s">
        <v>519</v>
      </c>
      <c r="J306" s="3"/>
      <c r="K306" s="25" t="s">
        <v>801</v>
      </c>
      <c r="P306" s="3" t="s">
        <v>801</v>
      </c>
      <c r="Q306" s="3" t="b">
        <v>1</v>
      </c>
      <c r="R306" s="3" t="b">
        <v>0</v>
      </c>
    </row>
    <row r="307">
      <c r="A307" s="1">
        <v>306.0</v>
      </c>
      <c r="B307" s="21">
        <v>0.0</v>
      </c>
      <c r="C307" s="2">
        <v>0.0</v>
      </c>
      <c r="D307" s="22">
        <v>43973.0</v>
      </c>
      <c r="E307" s="3" t="s">
        <v>524</v>
      </c>
      <c r="F307" s="3" t="s">
        <v>802</v>
      </c>
      <c r="G307" s="3" t="s">
        <v>683</v>
      </c>
      <c r="H307" s="6">
        <v>43858.0</v>
      </c>
      <c r="I307" s="3" t="s">
        <v>519</v>
      </c>
      <c r="J307" s="3" t="s">
        <v>548</v>
      </c>
      <c r="K307" s="25" t="s">
        <v>803</v>
      </c>
      <c r="P307" s="3" t="s">
        <v>803</v>
      </c>
      <c r="Q307" s="3" t="b">
        <v>0</v>
      </c>
      <c r="R307" s="3" t="b">
        <v>0</v>
      </c>
    </row>
    <row r="308">
      <c r="A308" s="1">
        <v>307.0</v>
      </c>
      <c r="B308" s="21">
        <v>0.0</v>
      </c>
      <c r="C308" s="2">
        <v>0.0</v>
      </c>
      <c r="D308" s="22">
        <v>43973.0</v>
      </c>
      <c r="E308" s="3" t="s">
        <v>524</v>
      </c>
      <c r="F308" s="3" t="s">
        <v>804</v>
      </c>
      <c r="G308" s="3" t="s">
        <v>683</v>
      </c>
      <c r="H308" s="6">
        <v>43858.0</v>
      </c>
      <c r="I308" s="3" t="s">
        <v>519</v>
      </c>
      <c r="J308" s="3" t="s">
        <v>548</v>
      </c>
      <c r="K308" s="25" t="s">
        <v>805</v>
      </c>
      <c r="P308" s="3" t="s">
        <v>805</v>
      </c>
      <c r="Q308" s="3" t="b">
        <v>0</v>
      </c>
      <c r="R308" s="3" t="b">
        <v>0</v>
      </c>
    </row>
    <row r="309">
      <c r="A309" s="1">
        <v>308.0</v>
      </c>
      <c r="B309" s="21">
        <v>0.0</v>
      </c>
      <c r="C309" s="2">
        <v>0.0</v>
      </c>
      <c r="D309" s="22">
        <v>43973.0</v>
      </c>
      <c r="E309" s="3" t="s">
        <v>524</v>
      </c>
      <c r="F309" s="3" t="s">
        <v>806</v>
      </c>
      <c r="G309" s="3" t="s">
        <v>683</v>
      </c>
      <c r="H309" s="6">
        <v>43858.0</v>
      </c>
      <c r="I309" s="3" t="s">
        <v>519</v>
      </c>
      <c r="J309" s="3" t="s">
        <v>548</v>
      </c>
      <c r="K309" s="25" t="s">
        <v>807</v>
      </c>
      <c r="P309" s="3" t="s">
        <v>807</v>
      </c>
      <c r="Q309" s="3" t="b">
        <v>0</v>
      </c>
      <c r="R309" s="3" t="b">
        <v>0</v>
      </c>
    </row>
    <row r="310">
      <c r="A310" s="1">
        <v>309.0</v>
      </c>
      <c r="B310" s="21">
        <v>0.0</v>
      </c>
      <c r="C310" s="2">
        <v>0.0</v>
      </c>
      <c r="D310" s="22">
        <v>43973.0</v>
      </c>
      <c r="E310" s="3" t="s">
        <v>524</v>
      </c>
      <c r="F310" s="3" t="s">
        <v>808</v>
      </c>
      <c r="G310" s="3" t="s">
        <v>683</v>
      </c>
      <c r="H310" s="6">
        <v>43858.0</v>
      </c>
      <c r="I310" s="3" t="s">
        <v>519</v>
      </c>
      <c r="J310" s="3" t="s">
        <v>548</v>
      </c>
      <c r="K310" s="25" t="s">
        <v>809</v>
      </c>
      <c r="P310" s="3" t="s">
        <v>809</v>
      </c>
      <c r="Q310" s="3" t="b">
        <v>0</v>
      </c>
      <c r="R310" s="3" t="b">
        <v>0</v>
      </c>
    </row>
    <row r="311">
      <c r="A311" s="1">
        <v>310.0</v>
      </c>
      <c r="B311" s="21">
        <v>0.0</v>
      </c>
      <c r="C311" s="2">
        <v>0.0</v>
      </c>
      <c r="D311" s="22">
        <v>43973.0</v>
      </c>
      <c r="E311" s="3" t="s">
        <v>524</v>
      </c>
      <c r="F311" s="3" t="s">
        <v>810</v>
      </c>
      <c r="G311" s="3" t="s">
        <v>683</v>
      </c>
      <c r="H311" s="6">
        <v>43858.0</v>
      </c>
      <c r="I311" s="3" t="s">
        <v>519</v>
      </c>
      <c r="J311" s="3" t="s">
        <v>548</v>
      </c>
      <c r="K311" s="25" t="s">
        <v>811</v>
      </c>
      <c r="P311" s="3" t="s">
        <v>811</v>
      </c>
      <c r="Q311" s="3" t="b">
        <v>0</v>
      </c>
      <c r="R311" s="3" t="b">
        <v>0</v>
      </c>
    </row>
    <row r="312">
      <c r="A312" s="1">
        <v>311.0</v>
      </c>
      <c r="B312" s="21">
        <v>0.0</v>
      </c>
      <c r="C312" s="2">
        <v>0.0</v>
      </c>
      <c r="D312" s="22">
        <v>43973.0</v>
      </c>
      <c r="E312" s="3" t="s">
        <v>524</v>
      </c>
      <c r="F312" s="3" t="s">
        <v>812</v>
      </c>
      <c r="G312" s="3" t="s">
        <v>683</v>
      </c>
      <c r="H312" s="6">
        <v>43858.0</v>
      </c>
      <c r="I312" s="3" t="s">
        <v>519</v>
      </c>
      <c r="J312" s="3" t="s">
        <v>548</v>
      </c>
      <c r="K312" s="25" t="s">
        <v>813</v>
      </c>
      <c r="P312" s="3" t="s">
        <v>813</v>
      </c>
      <c r="Q312" s="3" t="b">
        <v>0</v>
      </c>
      <c r="R312" s="3" t="b">
        <v>0</v>
      </c>
    </row>
    <row r="313">
      <c r="A313" s="1">
        <v>312.0</v>
      </c>
      <c r="B313" s="21">
        <v>0.0</v>
      </c>
      <c r="C313" s="2">
        <v>0.0</v>
      </c>
      <c r="D313" s="22">
        <v>43973.0</v>
      </c>
      <c r="E313" s="3" t="s">
        <v>524</v>
      </c>
      <c r="F313" s="3" t="s">
        <v>814</v>
      </c>
      <c r="G313" s="3" t="s">
        <v>683</v>
      </c>
      <c r="H313" s="6">
        <v>43858.0</v>
      </c>
      <c r="I313" s="3" t="s">
        <v>519</v>
      </c>
      <c r="J313" s="3" t="s">
        <v>548</v>
      </c>
      <c r="K313" s="25" t="s">
        <v>815</v>
      </c>
      <c r="P313" s="3" t="s">
        <v>815</v>
      </c>
      <c r="Q313" s="3" t="b">
        <v>0</v>
      </c>
      <c r="R313" s="3" t="b">
        <v>0</v>
      </c>
    </row>
    <row r="314">
      <c r="A314" s="1">
        <v>313.0</v>
      </c>
      <c r="B314" s="21">
        <v>0.0</v>
      </c>
      <c r="C314" s="2">
        <v>0.0</v>
      </c>
      <c r="D314" s="22">
        <v>43973.0</v>
      </c>
      <c r="E314" s="3" t="s">
        <v>524</v>
      </c>
      <c r="F314" s="3" t="s">
        <v>816</v>
      </c>
      <c r="G314" s="3" t="s">
        <v>683</v>
      </c>
      <c r="H314" s="6">
        <v>43858.0</v>
      </c>
      <c r="I314" s="3" t="s">
        <v>519</v>
      </c>
      <c r="J314" s="3" t="s">
        <v>548</v>
      </c>
      <c r="K314" s="25" t="s">
        <v>817</v>
      </c>
      <c r="P314" s="3" t="s">
        <v>817</v>
      </c>
      <c r="Q314" s="3" t="b">
        <v>0</v>
      </c>
      <c r="R314" s="3" t="b">
        <v>0</v>
      </c>
    </row>
    <row r="315">
      <c r="A315" s="1">
        <v>314.0</v>
      </c>
      <c r="B315" s="21">
        <v>0.0</v>
      </c>
      <c r="C315" s="2">
        <v>0.0</v>
      </c>
      <c r="D315" s="22">
        <v>43973.0</v>
      </c>
      <c r="E315" s="3" t="s">
        <v>524</v>
      </c>
      <c r="F315" s="3" t="s">
        <v>818</v>
      </c>
      <c r="G315" s="3" t="s">
        <v>683</v>
      </c>
      <c r="H315" s="6">
        <v>43858.0</v>
      </c>
      <c r="I315" s="3" t="s">
        <v>519</v>
      </c>
      <c r="J315" s="3" t="s">
        <v>548</v>
      </c>
      <c r="K315" s="25" t="s">
        <v>819</v>
      </c>
      <c r="P315" s="3" t="s">
        <v>819</v>
      </c>
      <c r="Q315" s="3" t="b">
        <v>0</v>
      </c>
      <c r="R315" s="3" t="b">
        <v>0</v>
      </c>
    </row>
    <row r="316">
      <c r="A316" s="1">
        <v>315.0</v>
      </c>
      <c r="B316" s="21">
        <v>0.0</v>
      </c>
      <c r="C316" s="2">
        <v>0.0</v>
      </c>
      <c r="D316" s="22">
        <v>43973.0</v>
      </c>
      <c r="E316" s="3" t="s">
        <v>524</v>
      </c>
      <c r="F316" s="3" t="s">
        <v>820</v>
      </c>
      <c r="G316" s="3" t="s">
        <v>683</v>
      </c>
      <c r="H316" s="6">
        <v>43873.0</v>
      </c>
      <c r="I316" s="3" t="s">
        <v>35</v>
      </c>
      <c r="J316" s="3" t="s">
        <v>548</v>
      </c>
      <c r="K316" s="26"/>
      <c r="L316" s="3" t="s">
        <v>821</v>
      </c>
      <c r="M316" s="3" t="s">
        <v>822</v>
      </c>
      <c r="P316" s="3" t="s">
        <v>823</v>
      </c>
      <c r="Q316" s="3" t="b">
        <v>0</v>
      </c>
      <c r="R316" s="3" t="b">
        <v>0</v>
      </c>
    </row>
    <row r="317">
      <c r="A317" s="1">
        <v>316.0</v>
      </c>
      <c r="B317" s="21">
        <v>0.0</v>
      </c>
      <c r="C317" s="2">
        <v>365.0</v>
      </c>
      <c r="D317" s="22">
        <v>43973.0</v>
      </c>
      <c r="E317" s="3" t="s">
        <v>524</v>
      </c>
      <c r="F317" s="3" t="s">
        <v>828</v>
      </c>
      <c r="G317" s="3" t="s">
        <v>683</v>
      </c>
      <c r="H317" s="6">
        <v>43893.0</v>
      </c>
      <c r="I317" s="3" t="s">
        <v>35</v>
      </c>
      <c r="J317" s="3" t="s">
        <v>548</v>
      </c>
      <c r="K317" s="25" t="s">
        <v>830</v>
      </c>
      <c r="P317" s="3" t="s">
        <v>830</v>
      </c>
      <c r="Q317" s="3" t="b">
        <v>0</v>
      </c>
      <c r="R317" s="3" t="b">
        <v>1</v>
      </c>
    </row>
    <row r="318">
      <c r="A318" s="1">
        <v>317.0</v>
      </c>
      <c r="B318" s="21">
        <v>0.0</v>
      </c>
      <c r="C318" s="2">
        <v>0.0</v>
      </c>
      <c r="D318" s="22">
        <v>43973.0</v>
      </c>
      <c r="E318" s="3" t="s">
        <v>524</v>
      </c>
      <c r="F318" s="3" t="s">
        <v>831</v>
      </c>
      <c r="G318" s="3" t="s">
        <v>683</v>
      </c>
      <c r="H318" s="6">
        <v>43893.0</v>
      </c>
      <c r="I318" s="3" t="s">
        <v>35</v>
      </c>
      <c r="J318" s="3" t="s">
        <v>548</v>
      </c>
      <c r="K318" s="25" t="s">
        <v>832</v>
      </c>
      <c r="P318" s="3" t="s">
        <v>832</v>
      </c>
      <c r="Q318" s="3" t="b">
        <v>0</v>
      </c>
      <c r="R318" s="3" t="b">
        <v>0</v>
      </c>
    </row>
    <row r="319">
      <c r="A319" s="1">
        <v>318.0</v>
      </c>
      <c r="B319" s="21">
        <v>0.0</v>
      </c>
      <c r="C319" s="2">
        <v>0.0</v>
      </c>
      <c r="D319" s="22">
        <v>43973.0</v>
      </c>
      <c r="E319" s="3" t="s">
        <v>524</v>
      </c>
      <c r="F319" s="3" t="s">
        <v>833</v>
      </c>
      <c r="G319" s="3" t="s">
        <v>683</v>
      </c>
      <c r="H319" s="6">
        <v>43893.0</v>
      </c>
      <c r="I319" s="3" t="s">
        <v>35</v>
      </c>
      <c r="J319" s="3" t="s">
        <v>548</v>
      </c>
      <c r="K319" s="25" t="s">
        <v>834</v>
      </c>
      <c r="P319" s="3" t="s">
        <v>834</v>
      </c>
      <c r="Q319" s="3" t="b">
        <v>0</v>
      </c>
      <c r="R319" s="3" t="b">
        <v>0</v>
      </c>
    </row>
    <row r="320">
      <c r="A320" s="1">
        <v>319.0</v>
      </c>
      <c r="B320" s="21">
        <v>0.0</v>
      </c>
      <c r="C320" s="4" t="s">
        <v>1329</v>
      </c>
      <c r="D320" s="22">
        <v>43973.0</v>
      </c>
      <c r="E320" s="3" t="s">
        <v>524</v>
      </c>
      <c r="F320" s="3" t="s">
        <v>835</v>
      </c>
      <c r="G320" s="3" t="s">
        <v>526</v>
      </c>
      <c r="H320" s="6">
        <v>43893.0</v>
      </c>
      <c r="I320" s="3" t="s">
        <v>35</v>
      </c>
      <c r="J320" s="3" t="s">
        <v>548</v>
      </c>
      <c r="K320" s="25" t="s">
        <v>836</v>
      </c>
      <c r="P320" s="3" t="s">
        <v>836</v>
      </c>
      <c r="Q320" s="3" t="b">
        <v>0</v>
      </c>
      <c r="R320" s="3" t="b">
        <v>1</v>
      </c>
    </row>
    <row r="321">
      <c r="A321" s="1">
        <v>320.0</v>
      </c>
      <c r="B321" s="21">
        <v>0.0</v>
      </c>
      <c r="C321" s="2">
        <v>0.0</v>
      </c>
      <c r="D321" s="22">
        <v>43973.0</v>
      </c>
      <c r="E321" s="3" t="s">
        <v>524</v>
      </c>
      <c r="F321" s="3" t="s">
        <v>837</v>
      </c>
      <c r="G321" s="3" t="s">
        <v>683</v>
      </c>
      <c r="H321" s="6">
        <v>43893.0</v>
      </c>
      <c r="I321" s="3" t="s">
        <v>35</v>
      </c>
      <c r="J321" s="3" t="s">
        <v>548</v>
      </c>
      <c r="K321" s="25" t="s">
        <v>838</v>
      </c>
      <c r="P321" s="3" t="s">
        <v>838</v>
      </c>
      <c r="Q321" s="3" t="b">
        <v>0</v>
      </c>
      <c r="R321" s="3" t="b">
        <v>0</v>
      </c>
    </row>
    <row r="322">
      <c r="A322" s="1">
        <v>321.0</v>
      </c>
      <c r="B322" s="21">
        <v>0.0</v>
      </c>
      <c r="C322" s="2">
        <v>0.0</v>
      </c>
      <c r="D322" s="22">
        <v>43973.0</v>
      </c>
      <c r="E322" s="3" t="s">
        <v>524</v>
      </c>
      <c r="F322" s="3" t="s">
        <v>839</v>
      </c>
      <c r="G322" s="3" t="s">
        <v>683</v>
      </c>
      <c r="H322" s="6">
        <v>43893.0</v>
      </c>
      <c r="I322" s="3" t="s">
        <v>35</v>
      </c>
      <c r="J322" s="3" t="s">
        <v>548</v>
      </c>
      <c r="K322" s="25" t="s">
        <v>840</v>
      </c>
      <c r="P322" s="3" t="s">
        <v>840</v>
      </c>
      <c r="Q322" s="3" t="b">
        <v>0</v>
      </c>
      <c r="R322" s="3" t="b">
        <v>0</v>
      </c>
    </row>
    <row r="323">
      <c r="A323" s="1">
        <v>322.0</v>
      </c>
      <c r="B323" s="21">
        <v>0.0</v>
      </c>
      <c r="C323" s="2">
        <v>0.0</v>
      </c>
      <c r="D323" s="22">
        <v>43973.0</v>
      </c>
      <c r="E323" s="3" t="s">
        <v>524</v>
      </c>
      <c r="F323" s="3" t="s">
        <v>841</v>
      </c>
      <c r="G323" s="3" t="s">
        <v>683</v>
      </c>
      <c r="H323" s="6">
        <v>43893.0</v>
      </c>
      <c r="I323" s="3" t="s">
        <v>35</v>
      </c>
      <c r="J323" s="3" t="s">
        <v>548</v>
      </c>
      <c r="K323" s="25" t="s">
        <v>842</v>
      </c>
      <c r="P323" s="3" t="s">
        <v>842</v>
      </c>
      <c r="Q323" s="3" t="b">
        <v>0</v>
      </c>
      <c r="R323" s="3" t="b">
        <v>0</v>
      </c>
    </row>
    <row r="324">
      <c r="A324" s="1">
        <v>323.0</v>
      </c>
      <c r="B324" s="21">
        <v>0.0</v>
      </c>
      <c r="C324" s="2">
        <v>0.0</v>
      </c>
      <c r="D324" s="22">
        <v>43973.0</v>
      </c>
      <c r="E324" s="3" t="s">
        <v>524</v>
      </c>
      <c r="F324" s="3" t="s">
        <v>843</v>
      </c>
      <c r="G324" s="3" t="s">
        <v>683</v>
      </c>
      <c r="H324" s="6">
        <v>43893.0</v>
      </c>
      <c r="I324" s="3" t="s">
        <v>35</v>
      </c>
      <c r="J324" s="3" t="s">
        <v>548</v>
      </c>
      <c r="K324" s="25" t="s">
        <v>844</v>
      </c>
      <c r="P324" s="3" t="s">
        <v>844</v>
      </c>
      <c r="Q324" s="3" t="b">
        <v>0</v>
      </c>
      <c r="R324" s="3" t="b">
        <v>0</v>
      </c>
    </row>
    <row r="325">
      <c r="A325" s="1">
        <v>324.0</v>
      </c>
      <c r="B325" s="21">
        <v>0.0</v>
      </c>
      <c r="C325" s="2">
        <v>0.0</v>
      </c>
      <c r="D325" s="22">
        <v>43973.0</v>
      </c>
      <c r="E325" s="3" t="s">
        <v>524</v>
      </c>
      <c r="F325" s="3" t="s">
        <v>845</v>
      </c>
      <c r="G325" s="3" t="s">
        <v>683</v>
      </c>
      <c r="H325" s="6">
        <v>43893.0</v>
      </c>
      <c r="I325" s="3" t="s">
        <v>35</v>
      </c>
      <c r="J325" s="3" t="s">
        <v>548</v>
      </c>
      <c r="K325" s="25" t="s">
        <v>846</v>
      </c>
      <c r="P325" s="3" t="s">
        <v>846</v>
      </c>
      <c r="Q325" s="3" t="b">
        <v>0</v>
      </c>
      <c r="R325" s="3" t="b">
        <v>0</v>
      </c>
    </row>
    <row r="326">
      <c r="A326" s="1">
        <v>325.0</v>
      </c>
      <c r="B326" s="21">
        <v>0.0</v>
      </c>
      <c r="C326" s="2">
        <v>0.0</v>
      </c>
      <c r="D326" s="22">
        <v>43973.0</v>
      </c>
      <c r="E326" s="3" t="s">
        <v>524</v>
      </c>
      <c r="F326" s="3" t="s">
        <v>847</v>
      </c>
      <c r="G326" s="3" t="s">
        <v>683</v>
      </c>
      <c r="H326" s="6">
        <v>43893.0</v>
      </c>
      <c r="I326" s="3" t="s">
        <v>35</v>
      </c>
      <c r="J326" s="3" t="s">
        <v>548</v>
      </c>
      <c r="K326" s="25" t="s">
        <v>848</v>
      </c>
      <c r="P326" s="3" t="s">
        <v>848</v>
      </c>
      <c r="Q326" s="3" t="b">
        <v>0</v>
      </c>
      <c r="R326" s="3" t="b">
        <v>0</v>
      </c>
    </row>
    <row r="327">
      <c r="A327" s="1">
        <v>326.0</v>
      </c>
      <c r="B327" s="21">
        <v>0.0</v>
      </c>
      <c r="C327" s="2">
        <v>0.0</v>
      </c>
      <c r="D327" s="22">
        <v>43973.0</v>
      </c>
      <c r="E327" s="3" t="s">
        <v>524</v>
      </c>
      <c r="F327" s="3" t="s">
        <v>849</v>
      </c>
      <c r="G327" s="3" t="s">
        <v>683</v>
      </c>
      <c r="H327" s="6">
        <v>43893.0</v>
      </c>
      <c r="I327" s="3" t="s">
        <v>35</v>
      </c>
      <c r="J327" s="3" t="s">
        <v>548</v>
      </c>
      <c r="K327" s="25" t="s">
        <v>850</v>
      </c>
      <c r="P327" s="3" t="s">
        <v>850</v>
      </c>
      <c r="Q327" s="3" t="b">
        <v>0</v>
      </c>
      <c r="R327" s="3" t="b">
        <v>0</v>
      </c>
    </row>
    <row r="328">
      <c r="A328" s="1">
        <v>327.0</v>
      </c>
      <c r="B328" s="21">
        <v>0.0</v>
      </c>
      <c r="C328" s="2">
        <v>0.0</v>
      </c>
      <c r="D328" s="22">
        <v>43973.0</v>
      </c>
      <c r="E328" s="3" t="s">
        <v>524</v>
      </c>
      <c r="F328" s="3" t="s">
        <v>851</v>
      </c>
      <c r="G328" s="3" t="s">
        <v>683</v>
      </c>
      <c r="H328" s="6">
        <v>43893.0</v>
      </c>
      <c r="I328" s="3" t="s">
        <v>35</v>
      </c>
      <c r="J328" s="3" t="s">
        <v>548</v>
      </c>
      <c r="K328" s="25" t="s">
        <v>852</v>
      </c>
      <c r="P328" s="3" t="s">
        <v>852</v>
      </c>
      <c r="Q328" s="3" t="b">
        <v>0</v>
      </c>
      <c r="R328" s="3" t="b">
        <v>0</v>
      </c>
    </row>
    <row r="329">
      <c r="A329" s="1">
        <v>328.0</v>
      </c>
      <c r="B329" s="21">
        <v>0.0</v>
      </c>
      <c r="C329" s="2">
        <v>0.0</v>
      </c>
      <c r="D329" s="22">
        <v>43973.0</v>
      </c>
      <c r="E329" s="3" t="s">
        <v>524</v>
      </c>
      <c r="F329" s="3" t="s">
        <v>853</v>
      </c>
      <c r="G329" s="3" t="s">
        <v>683</v>
      </c>
      <c r="H329" s="6">
        <v>43893.0</v>
      </c>
      <c r="I329" s="3" t="s">
        <v>35</v>
      </c>
      <c r="J329" s="3" t="s">
        <v>548</v>
      </c>
      <c r="K329" s="25" t="s">
        <v>854</v>
      </c>
      <c r="P329" s="3" t="s">
        <v>854</v>
      </c>
      <c r="Q329" s="3" t="b">
        <v>0</v>
      </c>
      <c r="R329" s="3" t="b">
        <v>0</v>
      </c>
    </row>
    <row r="330">
      <c r="A330" s="1">
        <v>329.0</v>
      </c>
      <c r="B330" s="21">
        <v>0.0</v>
      </c>
      <c r="C330" s="2">
        <v>0.0</v>
      </c>
      <c r="D330" s="22">
        <v>43973.0</v>
      </c>
      <c r="E330" s="3" t="s">
        <v>524</v>
      </c>
      <c r="F330" s="3" t="s">
        <v>855</v>
      </c>
      <c r="G330" s="3" t="s">
        <v>683</v>
      </c>
      <c r="H330" s="6">
        <v>43893.0</v>
      </c>
      <c r="I330" s="3" t="s">
        <v>35</v>
      </c>
      <c r="J330" s="3" t="s">
        <v>548</v>
      </c>
      <c r="K330" s="25" t="s">
        <v>856</v>
      </c>
      <c r="P330" s="3" t="s">
        <v>856</v>
      </c>
      <c r="Q330" s="3" t="b">
        <v>0</v>
      </c>
      <c r="R330" s="3" t="b">
        <v>0</v>
      </c>
    </row>
    <row r="331">
      <c r="A331" s="1">
        <v>330.0</v>
      </c>
      <c r="B331" s="21">
        <v>0.0</v>
      </c>
      <c r="C331" s="2">
        <v>0.0</v>
      </c>
      <c r="D331" s="22">
        <v>43973.0</v>
      </c>
      <c r="E331" s="3" t="s">
        <v>524</v>
      </c>
      <c r="F331" s="3" t="s">
        <v>857</v>
      </c>
      <c r="G331" s="3" t="s">
        <v>683</v>
      </c>
      <c r="H331" s="6">
        <v>43893.0</v>
      </c>
      <c r="I331" s="3" t="s">
        <v>35</v>
      </c>
      <c r="J331" s="3" t="s">
        <v>548</v>
      </c>
      <c r="K331" s="25" t="s">
        <v>858</v>
      </c>
      <c r="P331" s="3" t="s">
        <v>858</v>
      </c>
      <c r="Q331" s="3" t="b">
        <v>0</v>
      </c>
      <c r="R331" s="3" t="b">
        <v>0</v>
      </c>
    </row>
    <row r="332">
      <c r="A332" s="1">
        <v>331.0</v>
      </c>
      <c r="B332" s="21">
        <v>0.0</v>
      </c>
      <c r="C332" s="2">
        <v>0.0</v>
      </c>
      <c r="D332" s="22">
        <v>43973.0</v>
      </c>
      <c r="E332" s="3" t="s">
        <v>524</v>
      </c>
      <c r="F332" s="3" t="s">
        <v>859</v>
      </c>
      <c r="G332" s="3" t="s">
        <v>683</v>
      </c>
      <c r="H332" s="6">
        <v>43893.0</v>
      </c>
      <c r="I332" s="3" t="s">
        <v>35</v>
      </c>
      <c r="J332" s="3" t="s">
        <v>548</v>
      </c>
      <c r="K332" s="25" t="s">
        <v>860</v>
      </c>
      <c r="P332" s="3" t="s">
        <v>860</v>
      </c>
      <c r="Q332" s="3" t="b">
        <v>0</v>
      </c>
      <c r="R332" s="3" t="b">
        <v>0</v>
      </c>
    </row>
    <row r="333">
      <c r="A333" s="1">
        <v>332.0</v>
      </c>
      <c r="B333" s="21">
        <v>0.0</v>
      </c>
      <c r="C333" s="2">
        <v>0.0</v>
      </c>
      <c r="D333" s="22">
        <v>43973.0</v>
      </c>
      <c r="E333" s="3" t="s">
        <v>524</v>
      </c>
      <c r="F333" s="3" t="s">
        <v>861</v>
      </c>
      <c r="G333" s="3" t="s">
        <v>683</v>
      </c>
      <c r="H333" s="6">
        <v>43893.0</v>
      </c>
      <c r="I333" s="3" t="s">
        <v>35</v>
      </c>
      <c r="J333" s="3" t="s">
        <v>548</v>
      </c>
      <c r="K333" s="25" t="s">
        <v>862</v>
      </c>
      <c r="P333" s="3" t="s">
        <v>862</v>
      </c>
      <c r="Q333" s="3" t="b">
        <v>0</v>
      </c>
      <c r="R333" s="3" t="b">
        <v>0</v>
      </c>
    </row>
    <row r="334">
      <c r="A334" s="1">
        <v>333.0</v>
      </c>
      <c r="B334" s="21">
        <v>0.0</v>
      </c>
      <c r="C334" s="2">
        <v>0.0</v>
      </c>
      <c r="D334" s="22">
        <v>43973.0</v>
      </c>
      <c r="E334" s="3" t="s">
        <v>524</v>
      </c>
      <c r="F334" s="3" t="s">
        <v>863</v>
      </c>
      <c r="G334" s="3" t="s">
        <v>683</v>
      </c>
      <c r="H334" s="6">
        <v>43893.0</v>
      </c>
      <c r="I334" s="3" t="s">
        <v>35</v>
      </c>
      <c r="J334" s="3" t="s">
        <v>548</v>
      </c>
      <c r="K334" s="25" t="s">
        <v>864</v>
      </c>
      <c r="P334" s="3" t="s">
        <v>864</v>
      </c>
      <c r="Q334" s="3" t="b">
        <v>0</v>
      </c>
      <c r="R334" s="3" t="b">
        <v>0</v>
      </c>
    </row>
    <row r="335">
      <c r="A335" s="1">
        <v>334.0</v>
      </c>
      <c r="B335" s="21">
        <v>0.0</v>
      </c>
      <c r="C335" s="2">
        <v>0.0</v>
      </c>
      <c r="D335" s="22">
        <v>43973.0</v>
      </c>
      <c r="E335" s="3" t="s">
        <v>524</v>
      </c>
      <c r="F335" s="3" t="s">
        <v>865</v>
      </c>
      <c r="G335" s="3" t="s">
        <v>683</v>
      </c>
      <c r="H335" s="6">
        <v>43893.0</v>
      </c>
      <c r="I335" s="3" t="s">
        <v>35</v>
      </c>
      <c r="J335" s="3" t="s">
        <v>548</v>
      </c>
      <c r="K335" s="25" t="s">
        <v>866</v>
      </c>
      <c r="P335" s="3" t="s">
        <v>866</v>
      </c>
      <c r="Q335" s="3" t="b">
        <v>0</v>
      </c>
      <c r="R335" s="3" t="b">
        <v>0</v>
      </c>
    </row>
    <row r="336">
      <c r="A336" s="1">
        <v>335.0</v>
      </c>
      <c r="B336" s="21">
        <v>0.0</v>
      </c>
      <c r="C336" s="2">
        <v>0.0</v>
      </c>
      <c r="D336" s="22">
        <v>43973.0</v>
      </c>
      <c r="E336" s="3" t="s">
        <v>524</v>
      </c>
      <c r="F336" s="3" t="s">
        <v>867</v>
      </c>
      <c r="G336" s="3" t="s">
        <v>683</v>
      </c>
      <c r="H336" s="6">
        <v>43893.0</v>
      </c>
      <c r="I336" s="3" t="s">
        <v>35</v>
      </c>
      <c r="J336" s="3" t="s">
        <v>548</v>
      </c>
      <c r="K336" s="25" t="s">
        <v>868</v>
      </c>
      <c r="P336" s="3" t="s">
        <v>868</v>
      </c>
      <c r="Q336" s="3" t="b">
        <v>0</v>
      </c>
      <c r="R336" s="3" t="b">
        <v>0</v>
      </c>
    </row>
    <row r="337">
      <c r="A337" s="1">
        <v>336.0</v>
      </c>
      <c r="B337" s="21">
        <v>0.0</v>
      </c>
      <c r="C337" s="2">
        <v>0.0</v>
      </c>
      <c r="D337" s="22">
        <v>43973.0</v>
      </c>
      <c r="E337" s="3" t="s">
        <v>524</v>
      </c>
      <c r="F337" s="3" t="s">
        <v>869</v>
      </c>
      <c r="G337" s="3" t="s">
        <v>683</v>
      </c>
      <c r="H337" s="6">
        <v>43893.0</v>
      </c>
      <c r="I337" s="3" t="s">
        <v>35</v>
      </c>
      <c r="J337" s="3" t="s">
        <v>548</v>
      </c>
      <c r="K337" s="25" t="s">
        <v>870</v>
      </c>
      <c r="P337" s="3" t="s">
        <v>870</v>
      </c>
      <c r="Q337" s="3" t="b">
        <v>0</v>
      </c>
      <c r="R337" s="3" t="b">
        <v>0</v>
      </c>
    </row>
    <row r="338">
      <c r="A338" s="1">
        <v>337.0</v>
      </c>
      <c r="B338" s="21">
        <v>0.0</v>
      </c>
      <c r="C338" s="2">
        <v>0.0</v>
      </c>
      <c r="D338" s="22">
        <v>43973.0</v>
      </c>
      <c r="E338" s="3" t="s">
        <v>524</v>
      </c>
      <c r="F338" s="3" t="s">
        <v>871</v>
      </c>
      <c r="G338" s="3" t="s">
        <v>683</v>
      </c>
      <c r="H338" s="6">
        <v>43893.0</v>
      </c>
      <c r="I338" s="3" t="s">
        <v>35</v>
      </c>
      <c r="J338" s="3" t="s">
        <v>548</v>
      </c>
      <c r="K338" s="25" t="s">
        <v>872</v>
      </c>
      <c r="P338" s="3" t="s">
        <v>872</v>
      </c>
      <c r="Q338" s="3" t="b">
        <v>0</v>
      </c>
      <c r="R338" s="3" t="b">
        <v>0</v>
      </c>
    </row>
    <row r="339">
      <c r="A339" s="1">
        <v>338.0</v>
      </c>
      <c r="B339" s="21">
        <v>0.0</v>
      </c>
      <c r="C339" s="2">
        <v>0.0</v>
      </c>
      <c r="D339" s="22">
        <v>43973.0</v>
      </c>
      <c r="E339" s="3" t="s">
        <v>524</v>
      </c>
      <c r="F339" s="3" t="s">
        <v>873</v>
      </c>
      <c r="G339" s="3" t="s">
        <v>683</v>
      </c>
      <c r="H339" s="6">
        <v>43893.0</v>
      </c>
      <c r="I339" s="3" t="s">
        <v>35</v>
      </c>
      <c r="J339" s="3" t="s">
        <v>548</v>
      </c>
      <c r="K339" s="25" t="s">
        <v>874</v>
      </c>
      <c r="P339" s="3" t="s">
        <v>874</v>
      </c>
      <c r="Q339" s="3" t="b">
        <v>0</v>
      </c>
      <c r="R339" s="3" t="b">
        <v>0</v>
      </c>
    </row>
    <row r="340">
      <c r="A340" s="1">
        <v>339.0</v>
      </c>
      <c r="B340" s="21">
        <v>0.0</v>
      </c>
      <c r="C340" s="2">
        <v>0.0</v>
      </c>
      <c r="D340" s="22">
        <v>43973.0</v>
      </c>
      <c r="E340" s="3" t="s">
        <v>524</v>
      </c>
      <c r="F340" s="3" t="s">
        <v>875</v>
      </c>
      <c r="G340" s="3" t="s">
        <v>683</v>
      </c>
      <c r="H340" s="6">
        <v>43893.0</v>
      </c>
      <c r="I340" s="3" t="s">
        <v>35</v>
      </c>
      <c r="J340" s="3" t="s">
        <v>548</v>
      </c>
      <c r="K340" s="25" t="s">
        <v>876</v>
      </c>
      <c r="P340" s="3" t="s">
        <v>876</v>
      </c>
      <c r="Q340" s="3" t="b">
        <v>0</v>
      </c>
      <c r="R340" s="3" t="b">
        <v>0</v>
      </c>
    </row>
    <row r="341">
      <c r="A341" s="1">
        <v>340.0</v>
      </c>
      <c r="B341" s="21">
        <v>0.0</v>
      </c>
      <c r="C341" s="2">
        <v>0.0</v>
      </c>
      <c r="D341" s="22">
        <v>43973.0</v>
      </c>
      <c r="E341" s="3" t="s">
        <v>524</v>
      </c>
      <c r="F341" s="3" t="s">
        <v>877</v>
      </c>
      <c r="G341" s="3" t="s">
        <v>683</v>
      </c>
      <c r="H341" s="6">
        <v>43893.0</v>
      </c>
      <c r="I341" s="3" t="s">
        <v>35</v>
      </c>
      <c r="J341" s="3" t="s">
        <v>548</v>
      </c>
      <c r="K341" s="25" t="s">
        <v>878</v>
      </c>
      <c r="P341" s="3" t="s">
        <v>878</v>
      </c>
      <c r="Q341" s="3" t="b">
        <v>0</v>
      </c>
      <c r="R341" s="3" t="b">
        <v>0</v>
      </c>
    </row>
    <row r="342">
      <c r="A342" s="1">
        <v>341.0</v>
      </c>
      <c r="B342" s="21">
        <v>0.0</v>
      </c>
      <c r="C342" s="2">
        <v>0.0</v>
      </c>
      <c r="D342" s="22">
        <v>43973.0</v>
      </c>
      <c r="E342" s="3" t="s">
        <v>524</v>
      </c>
      <c r="F342" s="3" t="s">
        <v>879</v>
      </c>
      <c r="G342" s="3" t="s">
        <v>683</v>
      </c>
      <c r="H342" s="6">
        <v>43893.0</v>
      </c>
      <c r="I342" s="3" t="s">
        <v>35</v>
      </c>
      <c r="J342" s="3" t="s">
        <v>548</v>
      </c>
      <c r="K342" s="25" t="s">
        <v>880</v>
      </c>
      <c r="P342" s="3" t="s">
        <v>880</v>
      </c>
      <c r="Q342" s="3" t="b">
        <v>0</v>
      </c>
      <c r="R342" s="3" t="b">
        <v>0</v>
      </c>
    </row>
    <row r="343">
      <c r="A343" s="1">
        <v>342.0</v>
      </c>
      <c r="B343" s="21">
        <v>0.0</v>
      </c>
      <c r="C343" s="2">
        <v>0.0</v>
      </c>
      <c r="D343" s="22">
        <v>43973.0</v>
      </c>
      <c r="E343" s="3" t="s">
        <v>524</v>
      </c>
      <c r="F343" s="3" t="s">
        <v>881</v>
      </c>
      <c r="G343" s="3" t="s">
        <v>683</v>
      </c>
      <c r="H343" s="6">
        <v>43893.0</v>
      </c>
      <c r="I343" s="3" t="s">
        <v>35</v>
      </c>
      <c r="J343" s="3" t="s">
        <v>548</v>
      </c>
      <c r="K343" s="25" t="s">
        <v>882</v>
      </c>
      <c r="P343" s="3" t="s">
        <v>882</v>
      </c>
      <c r="Q343" s="3" t="b">
        <v>0</v>
      </c>
      <c r="R343" s="3" t="b">
        <v>0</v>
      </c>
    </row>
    <row r="344">
      <c r="A344" s="1">
        <v>343.0</v>
      </c>
      <c r="B344" s="21">
        <v>0.0</v>
      </c>
      <c r="C344" s="2">
        <v>0.0</v>
      </c>
      <c r="D344" s="22">
        <v>43973.0</v>
      </c>
      <c r="E344" s="3" t="s">
        <v>524</v>
      </c>
      <c r="F344" s="3" t="s">
        <v>883</v>
      </c>
      <c r="G344" s="3" t="s">
        <v>683</v>
      </c>
      <c r="H344" s="6">
        <v>43893.0</v>
      </c>
      <c r="I344" s="3" t="s">
        <v>35</v>
      </c>
      <c r="J344" s="3" t="s">
        <v>548</v>
      </c>
      <c r="K344" s="25" t="s">
        <v>884</v>
      </c>
      <c r="P344" s="3" t="s">
        <v>884</v>
      </c>
      <c r="Q344" s="3" t="b">
        <v>0</v>
      </c>
      <c r="R344" s="3" t="b">
        <v>0</v>
      </c>
    </row>
    <row r="345">
      <c r="A345" s="1">
        <v>344.0</v>
      </c>
      <c r="B345" s="21">
        <v>0.0</v>
      </c>
      <c r="C345" s="2">
        <v>0.0</v>
      </c>
      <c r="D345" s="22">
        <v>43973.0</v>
      </c>
      <c r="E345" s="3" t="s">
        <v>524</v>
      </c>
      <c r="F345" s="3" t="s">
        <v>885</v>
      </c>
      <c r="G345" s="3" t="s">
        <v>683</v>
      </c>
      <c r="H345" s="6">
        <v>43893.0</v>
      </c>
      <c r="I345" s="3" t="s">
        <v>35</v>
      </c>
      <c r="J345" s="3" t="s">
        <v>548</v>
      </c>
      <c r="K345" s="25" t="s">
        <v>886</v>
      </c>
      <c r="P345" s="3" t="s">
        <v>886</v>
      </c>
      <c r="Q345" s="3" t="b">
        <v>0</v>
      </c>
      <c r="R345" s="3" t="b">
        <v>0</v>
      </c>
    </row>
    <row r="346">
      <c r="A346" s="1">
        <v>345.0</v>
      </c>
      <c r="B346" s="21">
        <v>0.0</v>
      </c>
      <c r="C346" s="2">
        <v>0.0</v>
      </c>
      <c r="D346" s="22">
        <v>43973.0</v>
      </c>
      <c r="E346" s="3" t="s">
        <v>524</v>
      </c>
      <c r="F346" s="3" t="s">
        <v>887</v>
      </c>
      <c r="G346" s="3" t="s">
        <v>683</v>
      </c>
      <c r="H346" s="6">
        <v>43893.0</v>
      </c>
      <c r="I346" s="3" t="s">
        <v>35</v>
      </c>
      <c r="J346" s="3" t="s">
        <v>548</v>
      </c>
      <c r="K346" s="25" t="s">
        <v>888</v>
      </c>
      <c r="P346" s="3" t="s">
        <v>888</v>
      </c>
      <c r="Q346" s="3" t="b">
        <v>0</v>
      </c>
      <c r="R346" s="3" t="b">
        <v>0</v>
      </c>
    </row>
    <row r="347">
      <c r="A347" s="1">
        <v>346.0</v>
      </c>
      <c r="B347" s="21">
        <v>0.0</v>
      </c>
      <c r="C347" s="2">
        <v>0.0</v>
      </c>
      <c r="D347" s="22">
        <v>43973.0</v>
      </c>
      <c r="E347" s="3" t="s">
        <v>524</v>
      </c>
      <c r="F347" s="3" t="s">
        <v>889</v>
      </c>
      <c r="G347" s="3" t="s">
        <v>683</v>
      </c>
      <c r="H347" s="6">
        <v>43893.0</v>
      </c>
      <c r="I347" s="3" t="s">
        <v>35</v>
      </c>
      <c r="J347" s="3" t="s">
        <v>548</v>
      </c>
      <c r="K347" s="25" t="s">
        <v>890</v>
      </c>
      <c r="P347" s="3" t="s">
        <v>890</v>
      </c>
      <c r="Q347" s="3" t="b">
        <v>0</v>
      </c>
      <c r="R347" s="3" t="b">
        <v>0</v>
      </c>
    </row>
    <row r="348">
      <c r="A348" s="1">
        <v>347.0</v>
      </c>
      <c r="B348" s="21">
        <v>0.0</v>
      </c>
      <c r="C348" s="2">
        <v>0.0</v>
      </c>
      <c r="D348" s="22">
        <v>43973.0</v>
      </c>
      <c r="E348" s="3" t="s">
        <v>524</v>
      </c>
      <c r="F348" s="3" t="s">
        <v>891</v>
      </c>
      <c r="G348" s="3" t="s">
        <v>683</v>
      </c>
      <c r="H348" s="6">
        <v>43893.0</v>
      </c>
      <c r="I348" s="3" t="s">
        <v>35</v>
      </c>
      <c r="J348" s="3" t="s">
        <v>548</v>
      </c>
      <c r="K348" s="25" t="s">
        <v>892</v>
      </c>
      <c r="P348" s="3" t="s">
        <v>892</v>
      </c>
      <c r="Q348" s="3" t="b">
        <v>0</v>
      </c>
      <c r="R348" s="3" t="b">
        <v>0</v>
      </c>
    </row>
    <row r="349">
      <c r="A349" s="1">
        <v>348.0</v>
      </c>
      <c r="B349" s="21">
        <v>0.0</v>
      </c>
      <c r="C349" s="2">
        <v>0.0</v>
      </c>
      <c r="D349" s="22">
        <v>43973.0</v>
      </c>
      <c r="E349" s="3" t="s">
        <v>524</v>
      </c>
      <c r="F349" s="3" t="s">
        <v>893</v>
      </c>
      <c r="G349" s="3" t="s">
        <v>683</v>
      </c>
      <c r="H349" s="6">
        <v>43893.0</v>
      </c>
      <c r="I349" s="3" t="s">
        <v>35</v>
      </c>
      <c r="J349" s="3" t="s">
        <v>548</v>
      </c>
      <c r="K349" s="25" t="s">
        <v>894</v>
      </c>
      <c r="P349" s="3" t="s">
        <v>894</v>
      </c>
      <c r="Q349" s="3" t="b">
        <v>0</v>
      </c>
      <c r="R349" s="3" t="b">
        <v>0</v>
      </c>
    </row>
    <row r="350">
      <c r="A350" s="1">
        <v>349.0</v>
      </c>
      <c r="B350" s="21">
        <v>0.0</v>
      </c>
      <c r="C350" s="2">
        <v>0.0</v>
      </c>
      <c r="D350" s="22">
        <v>43973.0</v>
      </c>
      <c r="E350" s="3" t="s">
        <v>524</v>
      </c>
      <c r="F350" s="3" t="s">
        <v>918</v>
      </c>
      <c r="G350" s="3" t="s">
        <v>683</v>
      </c>
      <c r="H350" s="6">
        <v>43901.0</v>
      </c>
      <c r="I350" s="3" t="s">
        <v>35</v>
      </c>
      <c r="J350" s="3" t="s">
        <v>548</v>
      </c>
      <c r="K350" s="25" t="s">
        <v>919</v>
      </c>
      <c r="P350" s="3" t="s">
        <v>919</v>
      </c>
      <c r="Q350" s="3" t="b">
        <v>0</v>
      </c>
      <c r="R350" s="3" t="b">
        <v>0</v>
      </c>
    </row>
    <row r="351">
      <c r="A351" s="1">
        <v>350.0</v>
      </c>
      <c r="B351" s="21">
        <v>0.0</v>
      </c>
      <c r="C351" s="2">
        <v>0.0</v>
      </c>
      <c r="D351" s="22">
        <v>43973.0</v>
      </c>
      <c r="E351" s="3" t="s">
        <v>524</v>
      </c>
      <c r="F351" s="3" t="s">
        <v>920</v>
      </c>
      <c r="G351" s="3" t="s">
        <v>683</v>
      </c>
      <c r="H351" s="6">
        <v>43901.0</v>
      </c>
      <c r="I351" s="3" t="s">
        <v>35</v>
      </c>
      <c r="J351" s="3" t="s">
        <v>548</v>
      </c>
      <c r="K351" s="25" t="s">
        <v>921</v>
      </c>
      <c r="P351" s="3" t="s">
        <v>921</v>
      </c>
      <c r="Q351" s="3" t="b">
        <v>0</v>
      </c>
      <c r="R351" s="3" t="b">
        <v>0</v>
      </c>
    </row>
    <row r="352">
      <c r="A352" s="1">
        <v>351.0</v>
      </c>
      <c r="B352" s="21">
        <v>0.0</v>
      </c>
      <c r="C352" s="2">
        <v>0.0</v>
      </c>
      <c r="D352" s="22">
        <v>43973.0</v>
      </c>
      <c r="E352" s="3" t="s">
        <v>524</v>
      </c>
      <c r="F352" s="3" t="s">
        <v>922</v>
      </c>
      <c r="G352" s="3" t="s">
        <v>683</v>
      </c>
      <c r="H352" s="6">
        <v>43901.0</v>
      </c>
      <c r="I352" s="3" t="s">
        <v>35</v>
      </c>
      <c r="J352" s="3" t="s">
        <v>548</v>
      </c>
      <c r="K352" s="25" t="s">
        <v>923</v>
      </c>
      <c r="P352" s="3" t="s">
        <v>923</v>
      </c>
      <c r="Q352" s="3" t="b">
        <v>0</v>
      </c>
      <c r="R352" s="3" t="b">
        <v>0</v>
      </c>
    </row>
    <row r="353">
      <c r="A353" s="1">
        <v>352.0</v>
      </c>
      <c r="B353" s="21">
        <v>0.0</v>
      </c>
      <c r="C353" s="2">
        <v>0.0</v>
      </c>
      <c r="D353" s="22">
        <v>43973.0</v>
      </c>
      <c r="E353" s="3" t="s">
        <v>524</v>
      </c>
      <c r="F353" s="3" t="s">
        <v>924</v>
      </c>
      <c r="G353" s="3" t="s">
        <v>683</v>
      </c>
      <c r="H353" s="6">
        <v>43901.0</v>
      </c>
      <c r="I353" s="3" t="s">
        <v>35</v>
      </c>
      <c r="J353" s="3" t="s">
        <v>548</v>
      </c>
      <c r="K353" s="25" t="s">
        <v>925</v>
      </c>
      <c r="P353" s="3" t="s">
        <v>925</v>
      </c>
      <c r="Q353" s="3" t="b">
        <v>0</v>
      </c>
      <c r="R353" s="3" t="b">
        <v>0</v>
      </c>
    </row>
    <row r="354">
      <c r="A354" s="1">
        <v>353.0</v>
      </c>
      <c r="B354" s="21">
        <v>0.0</v>
      </c>
      <c r="C354" s="2">
        <v>0.0</v>
      </c>
      <c r="D354" s="22">
        <v>43973.0</v>
      </c>
      <c r="E354" s="3" t="s">
        <v>524</v>
      </c>
      <c r="F354" s="3" t="s">
        <v>926</v>
      </c>
      <c r="G354" s="3" t="s">
        <v>683</v>
      </c>
      <c r="H354" s="6">
        <v>43901.0</v>
      </c>
      <c r="I354" s="3" t="s">
        <v>35</v>
      </c>
      <c r="J354" s="3" t="s">
        <v>548</v>
      </c>
      <c r="K354" s="25" t="s">
        <v>919</v>
      </c>
      <c r="P354" s="3" t="s">
        <v>919</v>
      </c>
      <c r="Q354" s="3" t="b">
        <v>0</v>
      </c>
      <c r="R354" s="3" t="b">
        <v>0</v>
      </c>
    </row>
    <row r="355">
      <c r="A355" s="1">
        <v>354.0</v>
      </c>
      <c r="B355" s="21">
        <v>0.0</v>
      </c>
      <c r="C355" s="2">
        <v>0.0</v>
      </c>
      <c r="D355" s="22">
        <v>43973.0</v>
      </c>
      <c r="E355" s="3" t="s">
        <v>524</v>
      </c>
      <c r="F355" s="3" t="s">
        <v>927</v>
      </c>
      <c r="G355" s="3" t="s">
        <v>683</v>
      </c>
      <c r="H355" s="6">
        <v>43901.0</v>
      </c>
      <c r="I355" s="3" t="s">
        <v>35</v>
      </c>
      <c r="J355" s="3" t="s">
        <v>548</v>
      </c>
      <c r="K355" s="25" t="s">
        <v>928</v>
      </c>
      <c r="P355" s="3" t="s">
        <v>928</v>
      </c>
      <c r="Q355" s="3" t="b">
        <v>0</v>
      </c>
      <c r="R355" s="3" t="b">
        <v>0</v>
      </c>
    </row>
    <row r="356">
      <c r="A356" s="1">
        <v>355.0</v>
      </c>
      <c r="B356" s="21">
        <v>0.0</v>
      </c>
      <c r="C356" s="2">
        <v>0.0</v>
      </c>
      <c r="D356" s="22">
        <v>43973.0</v>
      </c>
      <c r="E356" s="3" t="s">
        <v>524</v>
      </c>
      <c r="F356" s="3" t="s">
        <v>929</v>
      </c>
      <c r="G356" s="3" t="s">
        <v>683</v>
      </c>
      <c r="H356" s="6">
        <v>43901.0</v>
      </c>
      <c r="I356" s="3" t="s">
        <v>35</v>
      </c>
      <c r="J356" s="3" t="s">
        <v>548</v>
      </c>
      <c r="K356" s="25" t="s">
        <v>930</v>
      </c>
      <c r="P356" s="3" t="s">
        <v>930</v>
      </c>
      <c r="Q356" s="3" t="b">
        <v>0</v>
      </c>
      <c r="R356" s="3" t="b">
        <v>0</v>
      </c>
    </row>
    <row r="357">
      <c r="A357" s="1">
        <v>356.0</v>
      </c>
      <c r="B357" s="21">
        <v>0.0</v>
      </c>
      <c r="C357" s="2">
        <v>0.0</v>
      </c>
      <c r="D357" s="22">
        <v>43973.0</v>
      </c>
      <c r="E357" s="3" t="s">
        <v>524</v>
      </c>
      <c r="F357" s="3" t="s">
        <v>931</v>
      </c>
      <c r="G357" s="3" t="s">
        <v>526</v>
      </c>
      <c r="H357" s="6">
        <v>43901.0</v>
      </c>
      <c r="I357" s="3" t="s">
        <v>35</v>
      </c>
      <c r="J357" s="3"/>
      <c r="K357" s="25" t="s">
        <v>932</v>
      </c>
      <c r="P357" s="3" t="s">
        <v>932</v>
      </c>
      <c r="Q357" s="3" t="b">
        <v>0</v>
      </c>
      <c r="R357" s="3" t="b">
        <v>0</v>
      </c>
    </row>
    <row r="358">
      <c r="A358" s="1">
        <v>357.0</v>
      </c>
      <c r="B358" s="21">
        <v>0.0</v>
      </c>
      <c r="C358" s="2">
        <v>0.0</v>
      </c>
      <c r="D358" s="22">
        <v>43973.0</v>
      </c>
      <c r="E358" s="3" t="s">
        <v>524</v>
      </c>
      <c r="F358" s="3" t="s">
        <v>933</v>
      </c>
      <c r="G358" s="3" t="s">
        <v>683</v>
      </c>
      <c r="H358" s="6">
        <v>43901.0</v>
      </c>
      <c r="I358" s="3" t="s">
        <v>35</v>
      </c>
      <c r="J358" s="3" t="s">
        <v>548</v>
      </c>
      <c r="K358" s="25" t="s">
        <v>934</v>
      </c>
      <c r="P358" s="3" t="s">
        <v>934</v>
      </c>
      <c r="Q358" s="3" t="b">
        <v>0</v>
      </c>
      <c r="R358" s="3" t="b">
        <v>0</v>
      </c>
    </row>
    <row r="359">
      <c r="A359" s="1">
        <v>358.0</v>
      </c>
      <c r="B359" s="21">
        <v>0.0</v>
      </c>
      <c r="C359" s="2">
        <v>0.0</v>
      </c>
      <c r="D359" s="22">
        <v>43973.0</v>
      </c>
      <c r="E359" s="3" t="s">
        <v>524</v>
      </c>
      <c r="F359" s="3" t="s">
        <v>935</v>
      </c>
      <c r="G359" s="3" t="s">
        <v>683</v>
      </c>
      <c r="H359" s="6">
        <v>43901.0</v>
      </c>
      <c r="I359" s="3" t="s">
        <v>35</v>
      </c>
      <c r="J359" s="3" t="s">
        <v>548</v>
      </c>
      <c r="K359" s="25" t="s">
        <v>936</v>
      </c>
      <c r="P359" s="3" t="s">
        <v>936</v>
      </c>
      <c r="Q359" s="3" t="b">
        <v>0</v>
      </c>
      <c r="R359" s="3" t="b">
        <v>0</v>
      </c>
    </row>
    <row r="360">
      <c r="A360" s="1">
        <v>359.0</v>
      </c>
      <c r="B360" s="21">
        <v>0.0</v>
      </c>
      <c r="C360" s="2">
        <v>0.0</v>
      </c>
      <c r="D360" s="22">
        <v>43973.0</v>
      </c>
      <c r="E360" s="3" t="s">
        <v>524</v>
      </c>
      <c r="F360" s="3" t="s">
        <v>937</v>
      </c>
      <c r="G360" s="3" t="s">
        <v>683</v>
      </c>
      <c r="H360" s="6">
        <v>43901.0</v>
      </c>
      <c r="I360" s="3" t="s">
        <v>35</v>
      </c>
      <c r="J360" s="3" t="s">
        <v>548</v>
      </c>
      <c r="K360" s="25" t="s">
        <v>938</v>
      </c>
      <c r="P360" s="3" t="s">
        <v>938</v>
      </c>
      <c r="Q360" s="3" t="b">
        <v>0</v>
      </c>
      <c r="R360" s="3" t="b">
        <v>0</v>
      </c>
    </row>
    <row r="361">
      <c r="A361" s="1">
        <v>360.0</v>
      </c>
      <c r="B361" s="21">
        <v>0.0</v>
      </c>
      <c r="C361" s="2">
        <v>0.0</v>
      </c>
      <c r="D361" s="22">
        <v>43973.0</v>
      </c>
      <c r="E361" s="3" t="s">
        <v>524</v>
      </c>
      <c r="F361" s="3" t="s">
        <v>939</v>
      </c>
      <c r="G361" s="3" t="s">
        <v>683</v>
      </c>
      <c r="H361" s="6">
        <v>43901.0</v>
      </c>
      <c r="I361" s="3" t="s">
        <v>35</v>
      </c>
      <c r="J361" s="3" t="s">
        <v>548</v>
      </c>
      <c r="K361" s="25" t="s">
        <v>940</v>
      </c>
      <c r="P361" s="3" t="s">
        <v>940</v>
      </c>
      <c r="Q361" s="3" t="b">
        <v>0</v>
      </c>
      <c r="R361" s="3" t="b">
        <v>0</v>
      </c>
    </row>
    <row r="362">
      <c r="A362" s="1">
        <v>361.0</v>
      </c>
      <c r="B362" s="21">
        <v>0.0</v>
      </c>
      <c r="C362" s="2">
        <v>0.0</v>
      </c>
      <c r="D362" s="22">
        <v>43973.0</v>
      </c>
      <c r="E362" s="3" t="s">
        <v>524</v>
      </c>
      <c r="F362" s="3" t="s">
        <v>941</v>
      </c>
      <c r="G362" s="3" t="s">
        <v>683</v>
      </c>
      <c r="H362" s="6">
        <v>43901.0</v>
      </c>
      <c r="I362" s="3" t="s">
        <v>35</v>
      </c>
      <c r="J362" s="3" t="s">
        <v>548</v>
      </c>
      <c r="K362" s="25" t="s">
        <v>942</v>
      </c>
      <c r="P362" s="3" t="s">
        <v>942</v>
      </c>
      <c r="Q362" s="3" t="b">
        <v>0</v>
      </c>
      <c r="R362" s="3" t="b">
        <v>0</v>
      </c>
    </row>
    <row r="363">
      <c r="A363" s="1">
        <v>362.0</v>
      </c>
      <c r="B363" s="21">
        <v>0.0</v>
      </c>
      <c r="C363" s="2">
        <v>0.0</v>
      </c>
      <c r="D363" s="22">
        <v>43973.0</v>
      </c>
      <c r="E363" s="3" t="s">
        <v>524</v>
      </c>
      <c r="F363" s="3" t="s">
        <v>943</v>
      </c>
      <c r="G363" s="3" t="s">
        <v>683</v>
      </c>
      <c r="H363" s="6">
        <v>43901.0</v>
      </c>
      <c r="I363" s="3" t="s">
        <v>35</v>
      </c>
      <c r="J363" s="3" t="s">
        <v>548</v>
      </c>
      <c r="K363" s="25" t="s">
        <v>944</v>
      </c>
      <c r="P363" s="3" t="s">
        <v>944</v>
      </c>
      <c r="Q363" s="3" t="b">
        <v>0</v>
      </c>
      <c r="R363" s="3" t="b">
        <v>0</v>
      </c>
    </row>
    <row r="364">
      <c r="A364" s="1">
        <v>363.0</v>
      </c>
      <c r="B364" s="21">
        <v>0.0</v>
      </c>
      <c r="C364" s="2">
        <v>0.0</v>
      </c>
      <c r="D364" s="22">
        <v>43973.0</v>
      </c>
      <c r="E364" s="3" t="s">
        <v>524</v>
      </c>
      <c r="F364" s="3" t="s">
        <v>945</v>
      </c>
      <c r="G364" s="3" t="s">
        <v>683</v>
      </c>
      <c r="H364" s="6">
        <v>43901.0</v>
      </c>
      <c r="I364" s="3" t="s">
        <v>35</v>
      </c>
      <c r="J364" s="3" t="s">
        <v>548</v>
      </c>
      <c r="K364" s="25" t="s">
        <v>946</v>
      </c>
      <c r="P364" s="3" t="s">
        <v>946</v>
      </c>
      <c r="Q364" s="3" t="b">
        <v>0</v>
      </c>
      <c r="R364" s="3" t="b">
        <v>0</v>
      </c>
    </row>
    <row r="365">
      <c r="A365" s="1">
        <v>364.0</v>
      </c>
      <c r="B365" s="21">
        <v>0.0</v>
      </c>
      <c r="C365" s="2">
        <v>0.0</v>
      </c>
      <c r="D365" s="22">
        <v>43977.59753351852</v>
      </c>
      <c r="E365" s="3" t="s">
        <v>524</v>
      </c>
      <c r="F365" s="3" t="s">
        <v>824</v>
      </c>
      <c r="G365" s="3" t="s">
        <v>825</v>
      </c>
      <c r="H365" s="9">
        <v>43887.0</v>
      </c>
      <c r="I365" s="3" t="s">
        <v>30</v>
      </c>
      <c r="J365" s="19" t="s">
        <v>31</v>
      </c>
      <c r="K365" s="25" t="s">
        <v>826</v>
      </c>
      <c r="P365" s="3" t="s">
        <v>826</v>
      </c>
      <c r="Q365" s="3" t="b">
        <v>0</v>
      </c>
      <c r="R365" s="3" t="b">
        <v>0</v>
      </c>
    </row>
    <row r="366">
      <c r="A366" s="3">
        <v>365.0</v>
      </c>
      <c r="B366" s="3">
        <v>316.0</v>
      </c>
      <c r="C366" s="2">
        <v>0.0</v>
      </c>
      <c r="D366" s="8">
        <v>44005.02096113426</v>
      </c>
      <c r="E366" s="3" t="s">
        <v>524</v>
      </c>
      <c r="F366" s="3" t="s">
        <v>895</v>
      </c>
      <c r="G366" s="3" t="s">
        <v>829</v>
      </c>
      <c r="H366" s="9">
        <v>43893.0</v>
      </c>
      <c r="I366" s="3" t="s">
        <v>35</v>
      </c>
      <c r="J366" s="7"/>
      <c r="K366" s="25" t="s">
        <v>830</v>
      </c>
      <c r="P366" s="3" t="s">
        <v>830</v>
      </c>
      <c r="Q366" s="3" t="b">
        <v>0</v>
      </c>
      <c r="R366" s="3" t="b">
        <v>0</v>
      </c>
    </row>
    <row r="367">
      <c r="A367" s="3">
        <v>366.0</v>
      </c>
      <c r="B367" s="3">
        <v>316.0</v>
      </c>
      <c r="C367" s="2">
        <v>0.0</v>
      </c>
      <c r="D367" s="8">
        <v>44005.863050810185</v>
      </c>
      <c r="E367" s="3" t="s">
        <v>524</v>
      </c>
      <c r="F367" s="3" t="s">
        <v>900</v>
      </c>
      <c r="G367" s="3" t="s">
        <v>829</v>
      </c>
      <c r="H367" s="9">
        <v>43893.0</v>
      </c>
      <c r="I367" s="3" t="s">
        <v>35</v>
      </c>
      <c r="K367" s="25" t="s">
        <v>830</v>
      </c>
      <c r="P367" s="3" t="s">
        <v>830</v>
      </c>
      <c r="Q367" s="3" t="b">
        <v>0</v>
      </c>
      <c r="R367" s="3" t="b">
        <v>1</v>
      </c>
    </row>
    <row r="368">
      <c r="A368" s="13"/>
      <c r="B368" s="27"/>
      <c r="C368" s="14"/>
      <c r="D368" s="28"/>
      <c r="E368" s="7"/>
      <c r="G368" s="3"/>
      <c r="H368" s="16"/>
      <c r="I368" s="7"/>
      <c r="J368" s="7"/>
      <c r="K368" s="29"/>
      <c r="P368" s="7"/>
    </row>
    <row r="369">
      <c r="A369" s="13"/>
      <c r="B369" s="27"/>
      <c r="C369" s="14"/>
      <c r="D369" s="28"/>
      <c r="E369" s="7"/>
      <c r="G369" s="3"/>
      <c r="H369" s="16"/>
      <c r="I369" s="7"/>
      <c r="J369" s="7"/>
      <c r="K369" s="29"/>
      <c r="P369" s="7"/>
    </row>
    <row r="370">
      <c r="A370" s="13"/>
      <c r="B370" s="27"/>
      <c r="C370" s="14"/>
      <c r="D370" s="28"/>
      <c r="E370" s="7"/>
      <c r="G370" s="3"/>
      <c r="H370" s="16"/>
      <c r="I370" s="7"/>
      <c r="J370" s="7"/>
      <c r="K370" s="29"/>
      <c r="P370" s="7"/>
    </row>
    <row r="371">
      <c r="A371" s="13"/>
      <c r="B371" s="27"/>
      <c r="C371" s="14"/>
      <c r="D371" s="28"/>
      <c r="E371" s="7"/>
      <c r="G371" s="3"/>
      <c r="H371" s="16"/>
      <c r="I371" s="7"/>
      <c r="J371" s="7"/>
      <c r="K371" s="29"/>
      <c r="P371" s="7"/>
    </row>
    <row r="372">
      <c r="A372" s="13"/>
      <c r="B372" s="27"/>
      <c r="C372" s="14"/>
      <c r="D372" s="28"/>
      <c r="E372" s="7"/>
      <c r="G372" s="3"/>
      <c r="H372" s="16"/>
      <c r="I372" s="7"/>
      <c r="J372" s="7"/>
      <c r="K372" s="29"/>
      <c r="P372" s="7"/>
    </row>
    <row r="373">
      <c r="A373" s="13"/>
      <c r="B373" s="27"/>
      <c r="C373" s="14"/>
      <c r="D373" s="28"/>
      <c r="E373" s="7"/>
      <c r="G373" s="3"/>
      <c r="H373" s="16"/>
      <c r="I373" s="7"/>
      <c r="J373" s="7"/>
      <c r="K373" s="29"/>
      <c r="P373" s="7"/>
    </row>
    <row r="374">
      <c r="A374" s="13"/>
      <c r="B374" s="27"/>
      <c r="C374" s="14"/>
      <c r="D374" s="28"/>
      <c r="E374" s="7"/>
      <c r="G374" s="3"/>
      <c r="H374" s="16"/>
      <c r="I374" s="7"/>
      <c r="J374" s="7"/>
      <c r="K374" s="29"/>
      <c r="P374" s="7"/>
    </row>
    <row r="375">
      <c r="A375" s="13"/>
      <c r="B375" s="27"/>
      <c r="C375" s="14"/>
      <c r="D375" s="28"/>
      <c r="E375" s="7"/>
      <c r="G375" s="3"/>
      <c r="H375" s="16"/>
      <c r="I375" s="7"/>
      <c r="J375" s="7"/>
      <c r="K375" s="29"/>
      <c r="P375" s="7"/>
    </row>
    <row r="376">
      <c r="A376" s="13"/>
      <c r="B376" s="27"/>
      <c r="C376" s="14"/>
      <c r="D376" s="28"/>
      <c r="E376" s="7"/>
      <c r="G376" s="3"/>
      <c r="H376" s="16"/>
      <c r="I376" s="7"/>
      <c r="J376" s="7"/>
      <c r="K376" s="29"/>
      <c r="P376" s="7"/>
    </row>
    <row r="377">
      <c r="A377" s="13"/>
      <c r="B377" s="27"/>
      <c r="C377" s="14"/>
      <c r="D377" s="28"/>
      <c r="E377" s="7"/>
      <c r="G377" s="3"/>
      <c r="H377" s="16"/>
      <c r="I377" s="7"/>
      <c r="J377" s="7"/>
      <c r="K377" s="29"/>
      <c r="P377" s="7"/>
    </row>
    <row r="378">
      <c r="A378" s="13"/>
      <c r="B378" s="27"/>
      <c r="C378" s="14"/>
      <c r="D378" s="28"/>
      <c r="E378" s="7"/>
      <c r="G378" s="3"/>
      <c r="H378" s="16"/>
      <c r="I378" s="7"/>
      <c r="J378" s="7"/>
      <c r="K378" s="29"/>
      <c r="P378" s="7"/>
    </row>
    <row r="379">
      <c r="A379" s="13"/>
      <c r="B379" s="27"/>
      <c r="C379" s="14"/>
      <c r="D379" s="28"/>
      <c r="E379" s="7"/>
      <c r="G379" s="3"/>
      <c r="H379" s="16"/>
      <c r="I379" s="7"/>
      <c r="J379" s="7"/>
      <c r="K379" s="29"/>
      <c r="P379" s="7"/>
    </row>
    <row r="380">
      <c r="A380" s="13"/>
      <c r="B380" s="27"/>
      <c r="C380" s="14"/>
      <c r="D380" s="28"/>
      <c r="E380" s="7"/>
      <c r="G380" s="3"/>
      <c r="H380" s="16"/>
      <c r="I380" s="7"/>
      <c r="J380" s="7"/>
      <c r="K380" s="29"/>
      <c r="P380" s="7"/>
    </row>
    <row r="381">
      <c r="A381" s="13"/>
      <c r="B381" s="27"/>
      <c r="C381" s="14"/>
      <c r="D381" s="28"/>
      <c r="E381" s="7"/>
      <c r="G381" s="3"/>
      <c r="H381" s="16"/>
      <c r="I381" s="7"/>
      <c r="J381" s="7"/>
      <c r="K381" s="29"/>
      <c r="P381" s="7"/>
    </row>
    <row r="382">
      <c r="A382" s="13"/>
      <c r="B382" s="27"/>
      <c r="C382" s="14"/>
      <c r="D382" s="28"/>
      <c r="E382" s="7"/>
      <c r="G382" s="3"/>
      <c r="H382" s="16"/>
      <c r="I382" s="7"/>
      <c r="J382" s="7"/>
      <c r="K382" s="29"/>
      <c r="P382" s="7"/>
    </row>
    <row r="383">
      <c r="A383" s="13"/>
      <c r="B383" s="27"/>
      <c r="C383" s="14"/>
      <c r="D383" s="28"/>
      <c r="E383" s="7"/>
      <c r="G383" s="3"/>
      <c r="H383" s="16"/>
      <c r="I383" s="7"/>
      <c r="J383" s="7"/>
      <c r="K383" s="29"/>
      <c r="P383" s="7"/>
    </row>
    <row r="384">
      <c r="A384" s="13"/>
      <c r="B384" s="27"/>
      <c r="C384" s="14"/>
      <c r="D384" s="28"/>
      <c r="E384" s="7"/>
      <c r="G384" s="3"/>
      <c r="H384" s="16"/>
      <c r="I384" s="7"/>
      <c r="J384" s="7"/>
      <c r="K384" s="29"/>
      <c r="P384" s="7"/>
    </row>
    <row r="385">
      <c r="A385" s="13"/>
      <c r="B385" s="27"/>
      <c r="C385" s="14"/>
      <c r="D385" s="28"/>
      <c r="E385" s="7"/>
      <c r="G385" s="3"/>
      <c r="H385" s="16"/>
      <c r="I385" s="7"/>
      <c r="J385" s="7"/>
      <c r="K385" s="29"/>
      <c r="P385" s="7"/>
    </row>
    <row r="386">
      <c r="A386" s="13"/>
      <c r="B386" s="27"/>
      <c r="C386" s="14"/>
      <c r="D386" s="28"/>
      <c r="E386" s="7"/>
      <c r="G386" s="3"/>
      <c r="H386" s="16"/>
      <c r="I386" s="7"/>
      <c r="J386" s="7"/>
      <c r="K386" s="29"/>
      <c r="P386" s="7"/>
    </row>
    <row r="387">
      <c r="A387" s="13"/>
      <c r="B387" s="27"/>
      <c r="C387" s="14"/>
      <c r="D387" s="28"/>
      <c r="E387" s="7"/>
      <c r="G387" s="3"/>
      <c r="H387" s="16"/>
      <c r="I387" s="7"/>
      <c r="J387" s="7"/>
      <c r="K387" s="29"/>
      <c r="P387" s="7"/>
    </row>
    <row r="388">
      <c r="A388" s="13"/>
      <c r="B388" s="27"/>
      <c r="C388" s="14"/>
      <c r="D388" s="28"/>
      <c r="E388" s="7"/>
      <c r="G388" s="3"/>
      <c r="H388" s="16"/>
      <c r="I388" s="7"/>
      <c r="J388" s="7"/>
      <c r="K388" s="29"/>
      <c r="P388" s="7"/>
    </row>
    <row r="389">
      <c r="A389" s="13"/>
      <c r="B389" s="27"/>
      <c r="C389" s="14"/>
      <c r="D389" s="28"/>
      <c r="E389" s="7"/>
      <c r="G389" s="3"/>
      <c r="H389" s="16"/>
      <c r="I389" s="7"/>
      <c r="J389" s="7"/>
      <c r="K389" s="29"/>
      <c r="P389" s="7"/>
    </row>
    <row r="390">
      <c r="A390" s="13"/>
      <c r="B390" s="27"/>
      <c r="C390" s="14"/>
      <c r="D390" s="28"/>
      <c r="E390" s="7"/>
      <c r="G390" s="3"/>
      <c r="H390" s="16"/>
      <c r="I390" s="7"/>
      <c r="J390" s="7"/>
      <c r="K390" s="29"/>
      <c r="P390" s="7"/>
    </row>
    <row r="391">
      <c r="A391" s="13"/>
      <c r="B391" s="27"/>
      <c r="C391" s="14"/>
      <c r="D391" s="28"/>
      <c r="E391" s="7"/>
      <c r="G391" s="3"/>
      <c r="H391" s="16"/>
      <c r="I391" s="7"/>
      <c r="J391" s="7"/>
      <c r="K391" s="29"/>
      <c r="P391" s="7"/>
    </row>
    <row r="392">
      <c r="A392" s="13"/>
      <c r="B392" s="27"/>
      <c r="C392" s="14"/>
      <c r="D392" s="28"/>
      <c r="E392" s="7"/>
      <c r="G392" s="3"/>
      <c r="H392" s="16"/>
      <c r="I392" s="7"/>
      <c r="J392" s="7"/>
      <c r="K392" s="29"/>
      <c r="P392" s="7"/>
    </row>
    <row r="393">
      <c r="A393" s="13"/>
      <c r="B393" s="27"/>
      <c r="C393" s="14"/>
      <c r="D393" s="28"/>
      <c r="E393" s="7"/>
      <c r="G393" s="3"/>
      <c r="H393" s="16"/>
      <c r="I393" s="7"/>
      <c r="J393" s="7"/>
      <c r="K393" s="29"/>
      <c r="P393" s="7"/>
    </row>
    <row r="394">
      <c r="A394" s="13"/>
      <c r="B394" s="27"/>
      <c r="C394" s="14"/>
      <c r="D394" s="28"/>
      <c r="E394" s="7"/>
      <c r="G394" s="3"/>
      <c r="H394" s="16"/>
      <c r="I394" s="7"/>
      <c r="J394" s="7"/>
      <c r="K394" s="29"/>
      <c r="P394" s="7"/>
    </row>
    <row r="395">
      <c r="A395" s="13"/>
      <c r="B395" s="27"/>
      <c r="C395" s="14"/>
      <c r="D395" s="28"/>
      <c r="E395" s="7"/>
      <c r="G395" s="3"/>
      <c r="H395" s="16"/>
      <c r="I395" s="7"/>
      <c r="J395" s="7"/>
      <c r="K395" s="29"/>
      <c r="P395" s="7"/>
    </row>
    <row r="396">
      <c r="A396" s="13"/>
      <c r="B396" s="27"/>
      <c r="C396" s="14"/>
      <c r="D396" s="28"/>
      <c r="E396" s="7"/>
      <c r="G396" s="3"/>
      <c r="H396" s="16"/>
      <c r="I396" s="7"/>
      <c r="J396" s="7"/>
      <c r="K396" s="29"/>
      <c r="P396" s="7"/>
    </row>
    <row r="397">
      <c r="A397" s="13"/>
      <c r="B397" s="27"/>
      <c r="C397" s="14"/>
      <c r="D397" s="28"/>
      <c r="E397" s="7"/>
      <c r="G397" s="3"/>
      <c r="H397" s="16"/>
      <c r="I397" s="7"/>
      <c r="J397" s="7"/>
      <c r="K397" s="29"/>
      <c r="P397" s="7"/>
    </row>
    <row r="398">
      <c r="A398" s="13"/>
      <c r="B398" s="27"/>
      <c r="C398" s="14"/>
      <c r="D398" s="28"/>
      <c r="E398" s="7"/>
      <c r="G398" s="3"/>
      <c r="H398" s="16"/>
      <c r="I398" s="7"/>
      <c r="J398" s="7"/>
      <c r="K398" s="29"/>
      <c r="P398" s="7"/>
    </row>
    <row r="399">
      <c r="A399" s="13"/>
      <c r="B399" s="27"/>
      <c r="C399" s="14"/>
      <c r="D399" s="28"/>
      <c r="E399" s="7"/>
      <c r="G399" s="3"/>
      <c r="H399" s="16"/>
      <c r="I399" s="7"/>
      <c r="J399" s="7"/>
      <c r="K399" s="29"/>
      <c r="P399" s="7"/>
    </row>
    <row r="400">
      <c r="A400" s="13"/>
      <c r="B400" s="27"/>
      <c r="C400" s="14"/>
      <c r="D400" s="28"/>
      <c r="E400" s="7"/>
      <c r="G400" s="3"/>
      <c r="H400" s="16"/>
      <c r="I400" s="7"/>
      <c r="J400" s="7"/>
      <c r="K400" s="29"/>
      <c r="P400" s="7"/>
    </row>
    <row r="401">
      <c r="A401" s="13"/>
      <c r="B401" s="27"/>
      <c r="C401" s="14"/>
      <c r="D401" s="28"/>
      <c r="E401" s="7"/>
      <c r="G401" s="3"/>
      <c r="H401" s="16"/>
      <c r="I401" s="7"/>
      <c r="J401" s="7"/>
      <c r="K401" s="29"/>
      <c r="P401" s="7"/>
    </row>
    <row r="402">
      <c r="A402" s="13"/>
      <c r="B402" s="27"/>
      <c r="C402" s="14"/>
      <c r="D402" s="28"/>
      <c r="E402" s="7"/>
      <c r="G402" s="3"/>
      <c r="H402" s="16"/>
      <c r="I402" s="7"/>
      <c r="J402" s="7"/>
      <c r="K402" s="29"/>
      <c r="P402" s="7"/>
    </row>
    <row r="403">
      <c r="A403" s="13"/>
      <c r="B403" s="27"/>
      <c r="C403" s="14"/>
      <c r="D403" s="28"/>
      <c r="E403" s="7"/>
      <c r="G403" s="3"/>
      <c r="H403" s="16"/>
      <c r="I403" s="7"/>
      <c r="J403" s="7"/>
      <c r="K403" s="29"/>
      <c r="P403" s="7"/>
    </row>
    <row r="404">
      <c r="A404" s="13"/>
      <c r="B404" s="27"/>
      <c r="C404" s="14"/>
      <c r="D404" s="28"/>
      <c r="E404" s="7"/>
      <c r="G404" s="3"/>
      <c r="H404" s="16"/>
      <c r="I404" s="7"/>
      <c r="J404" s="7"/>
      <c r="K404" s="29"/>
      <c r="P404" s="7"/>
    </row>
    <row r="405">
      <c r="A405" s="13"/>
      <c r="B405" s="27"/>
      <c r="C405" s="14"/>
      <c r="D405" s="28"/>
      <c r="E405" s="7"/>
      <c r="G405" s="3"/>
      <c r="H405" s="16"/>
      <c r="I405" s="7"/>
      <c r="J405" s="7"/>
      <c r="K405" s="29"/>
      <c r="P405" s="7"/>
    </row>
    <row r="406">
      <c r="A406" s="13"/>
      <c r="B406" s="27"/>
      <c r="C406" s="14"/>
      <c r="D406" s="28"/>
      <c r="E406" s="7"/>
      <c r="G406" s="3"/>
      <c r="H406" s="16"/>
      <c r="I406" s="7"/>
      <c r="J406" s="7"/>
      <c r="K406" s="29"/>
      <c r="P406" s="7"/>
    </row>
    <row r="407">
      <c r="A407" s="13"/>
      <c r="B407" s="27"/>
      <c r="C407" s="14"/>
      <c r="D407" s="28"/>
      <c r="E407" s="7"/>
      <c r="G407" s="3"/>
      <c r="H407" s="16"/>
      <c r="I407" s="7"/>
      <c r="J407" s="7"/>
      <c r="K407" s="29"/>
      <c r="P407" s="7"/>
    </row>
    <row r="408">
      <c r="A408" s="13"/>
      <c r="B408" s="27"/>
      <c r="C408" s="14"/>
      <c r="D408" s="28"/>
      <c r="E408" s="7"/>
      <c r="G408" s="3"/>
      <c r="H408" s="16"/>
      <c r="I408" s="7"/>
      <c r="J408" s="7"/>
      <c r="K408" s="29"/>
      <c r="P408" s="7"/>
    </row>
    <row r="409">
      <c r="A409" s="13"/>
      <c r="B409" s="27"/>
      <c r="C409" s="14"/>
      <c r="D409" s="28"/>
      <c r="E409" s="7"/>
      <c r="G409" s="3"/>
      <c r="H409" s="16"/>
      <c r="I409" s="7"/>
      <c r="J409" s="7"/>
      <c r="K409" s="29"/>
      <c r="P409" s="7"/>
    </row>
    <row r="410">
      <c r="A410" s="13"/>
      <c r="B410" s="27"/>
      <c r="C410" s="14"/>
      <c r="D410" s="28"/>
      <c r="E410" s="7"/>
      <c r="G410" s="3"/>
      <c r="H410" s="16"/>
      <c r="I410" s="7"/>
      <c r="J410" s="7"/>
      <c r="K410" s="29"/>
      <c r="P410" s="7"/>
    </row>
    <row r="411">
      <c r="A411" s="13"/>
      <c r="B411" s="27"/>
      <c r="C411" s="14"/>
      <c r="D411" s="28"/>
      <c r="E411" s="7"/>
      <c r="G411" s="3"/>
      <c r="H411" s="16"/>
      <c r="I411" s="7"/>
      <c r="J411" s="7"/>
      <c r="K411" s="29"/>
      <c r="P411" s="7"/>
    </row>
    <row r="412">
      <c r="A412" s="13"/>
      <c r="B412" s="27"/>
      <c r="C412" s="14"/>
      <c r="D412" s="28"/>
      <c r="E412" s="7"/>
      <c r="G412" s="3"/>
      <c r="H412" s="16"/>
      <c r="I412" s="7"/>
      <c r="J412" s="7"/>
      <c r="K412" s="29"/>
      <c r="P412" s="7"/>
    </row>
    <row r="413">
      <c r="A413" s="13"/>
      <c r="B413" s="27"/>
      <c r="C413" s="14"/>
      <c r="D413" s="28"/>
      <c r="E413" s="7"/>
      <c r="G413" s="3"/>
      <c r="H413" s="16"/>
      <c r="I413" s="7"/>
      <c r="J413" s="7"/>
      <c r="K413" s="29"/>
      <c r="P413" s="7"/>
    </row>
    <row r="414">
      <c r="A414" s="13"/>
      <c r="B414" s="27"/>
      <c r="C414" s="14"/>
      <c r="D414" s="28"/>
      <c r="E414" s="7"/>
      <c r="G414" s="3"/>
      <c r="H414" s="16"/>
      <c r="I414" s="7"/>
      <c r="J414" s="7"/>
      <c r="K414" s="29"/>
      <c r="P414" s="7"/>
    </row>
    <row r="415">
      <c r="A415" s="13"/>
      <c r="B415" s="27"/>
      <c r="C415" s="14"/>
      <c r="D415" s="28"/>
      <c r="E415" s="7"/>
      <c r="G415" s="3"/>
      <c r="H415" s="16"/>
      <c r="I415" s="7"/>
      <c r="J415" s="7"/>
      <c r="K415" s="29"/>
      <c r="P415" s="7"/>
    </row>
    <row r="416">
      <c r="A416" s="13"/>
      <c r="B416" s="27"/>
      <c r="C416" s="14"/>
      <c r="D416" s="28"/>
      <c r="E416" s="7"/>
      <c r="G416" s="3"/>
      <c r="H416" s="16"/>
      <c r="I416" s="7"/>
      <c r="J416" s="7"/>
      <c r="K416" s="29"/>
      <c r="P416" s="7"/>
    </row>
    <row r="417">
      <c r="A417" s="13"/>
      <c r="B417" s="27"/>
      <c r="C417" s="14"/>
      <c r="D417" s="28"/>
      <c r="E417" s="7"/>
      <c r="G417" s="3"/>
      <c r="H417" s="16"/>
      <c r="I417" s="7"/>
      <c r="J417" s="7"/>
      <c r="K417" s="29"/>
      <c r="P417" s="7"/>
    </row>
    <row r="418">
      <c r="A418" s="13"/>
      <c r="B418" s="27"/>
      <c r="C418" s="14"/>
      <c r="D418" s="28"/>
      <c r="E418" s="7"/>
      <c r="G418" s="3"/>
      <c r="H418" s="16"/>
      <c r="I418" s="7"/>
      <c r="J418" s="7"/>
      <c r="K418" s="29"/>
      <c r="P418" s="7"/>
    </row>
    <row r="419">
      <c r="A419" s="13"/>
      <c r="B419" s="27"/>
      <c r="C419" s="14"/>
      <c r="D419" s="28"/>
      <c r="E419" s="7"/>
      <c r="G419" s="3"/>
      <c r="H419" s="16"/>
      <c r="I419" s="7"/>
      <c r="J419" s="7"/>
      <c r="K419" s="29"/>
      <c r="P419" s="7"/>
    </row>
    <row r="420">
      <c r="A420" s="13"/>
      <c r="B420" s="27"/>
      <c r="C420" s="14"/>
      <c r="D420" s="28"/>
      <c r="E420" s="7"/>
      <c r="G420" s="3"/>
      <c r="H420" s="16"/>
      <c r="I420" s="7"/>
      <c r="J420" s="7"/>
      <c r="K420" s="29"/>
      <c r="P420" s="7"/>
    </row>
    <row r="421">
      <c r="A421" s="13"/>
      <c r="B421" s="27"/>
      <c r="C421" s="14"/>
      <c r="D421" s="28"/>
      <c r="E421" s="7"/>
      <c r="G421" s="3"/>
      <c r="H421" s="16"/>
      <c r="I421" s="7"/>
      <c r="J421" s="7"/>
      <c r="K421" s="29"/>
      <c r="P421" s="7"/>
    </row>
    <row r="422">
      <c r="A422" s="13"/>
      <c r="B422" s="27"/>
      <c r="C422" s="14"/>
      <c r="D422" s="28"/>
      <c r="E422" s="7"/>
      <c r="G422" s="3"/>
      <c r="H422" s="16"/>
      <c r="I422" s="7"/>
      <c r="J422" s="7"/>
      <c r="K422" s="29"/>
      <c r="P422" s="7"/>
    </row>
    <row r="423">
      <c r="A423" s="13"/>
      <c r="B423" s="27"/>
      <c r="C423" s="14"/>
      <c r="D423" s="28"/>
      <c r="E423" s="7"/>
      <c r="G423" s="3"/>
      <c r="H423" s="16"/>
      <c r="I423" s="7"/>
      <c r="J423" s="7"/>
      <c r="K423" s="29"/>
      <c r="P423" s="7"/>
    </row>
    <row r="424">
      <c r="A424" s="13"/>
      <c r="B424" s="27"/>
      <c r="C424" s="14"/>
      <c r="D424" s="28"/>
      <c r="E424" s="7"/>
      <c r="G424" s="3"/>
      <c r="H424" s="16"/>
      <c r="I424" s="7"/>
      <c r="J424" s="7"/>
      <c r="K424" s="29"/>
      <c r="P424" s="7"/>
    </row>
    <row r="425">
      <c r="A425" s="13"/>
      <c r="B425" s="27"/>
      <c r="C425" s="14"/>
      <c r="D425" s="28"/>
      <c r="E425" s="7"/>
      <c r="G425" s="3"/>
      <c r="H425" s="16"/>
      <c r="I425" s="7"/>
      <c r="J425" s="7"/>
      <c r="K425" s="29"/>
      <c r="P425" s="7"/>
    </row>
    <row r="426">
      <c r="A426" s="13"/>
      <c r="B426" s="27"/>
      <c r="C426" s="14"/>
      <c r="D426" s="28"/>
      <c r="E426" s="7"/>
      <c r="G426" s="3"/>
      <c r="H426" s="16"/>
      <c r="I426" s="7"/>
      <c r="J426" s="7"/>
      <c r="K426" s="29"/>
      <c r="P426" s="7"/>
    </row>
    <row r="427">
      <c r="A427" s="13"/>
      <c r="B427" s="27"/>
      <c r="C427" s="14"/>
      <c r="D427" s="28"/>
      <c r="E427" s="7"/>
      <c r="G427" s="3"/>
      <c r="H427" s="16"/>
      <c r="I427" s="7"/>
      <c r="J427" s="7"/>
      <c r="K427" s="29"/>
      <c r="P427" s="7"/>
    </row>
    <row r="428">
      <c r="A428" s="13"/>
      <c r="B428" s="27"/>
      <c r="C428" s="14"/>
      <c r="D428" s="28"/>
      <c r="E428" s="7"/>
      <c r="G428" s="3"/>
      <c r="H428" s="16"/>
      <c r="I428" s="7"/>
      <c r="J428" s="7"/>
      <c r="K428" s="29"/>
      <c r="P428" s="7"/>
    </row>
    <row r="429">
      <c r="A429" s="13"/>
      <c r="B429" s="27"/>
      <c r="C429" s="14"/>
      <c r="D429" s="28"/>
      <c r="E429" s="7"/>
      <c r="G429" s="3"/>
      <c r="H429" s="16"/>
      <c r="I429" s="7"/>
      <c r="J429" s="7"/>
      <c r="K429" s="29"/>
      <c r="P429" s="7"/>
    </row>
    <row r="430">
      <c r="A430" s="13"/>
      <c r="B430" s="27"/>
      <c r="C430" s="14"/>
      <c r="D430" s="28"/>
      <c r="E430" s="7"/>
      <c r="G430" s="3"/>
      <c r="H430" s="16"/>
      <c r="I430" s="7"/>
      <c r="J430" s="7"/>
      <c r="K430" s="29"/>
      <c r="P430" s="7"/>
    </row>
    <row r="431">
      <c r="A431" s="13"/>
      <c r="B431" s="27"/>
      <c r="C431" s="14"/>
      <c r="D431" s="28"/>
      <c r="E431" s="7"/>
      <c r="G431" s="3"/>
      <c r="H431" s="16"/>
      <c r="I431" s="7"/>
      <c r="J431" s="7"/>
      <c r="K431" s="29"/>
      <c r="P431" s="7"/>
    </row>
    <row r="432">
      <c r="A432" s="13"/>
      <c r="B432" s="27"/>
      <c r="C432" s="14"/>
      <c r="D432" s="28"/>
      <c r="E432" s="7"/>
      <c r="G432" s="3"/>
      <c r="H432" s="16"/>
      <c r="I432" s="7"/>
      <c r="J432" s="7"/>
      <c r="K432" s="29"/>
      <c r="P432" s="7"/>
    </row>
    <row r="433">
      <c r="A433" s="13"/>
      <c r="B433" s="27"/>
      <c r="C433" s="14"/>
      <c r="D433" s="28"/>
      <c r="E433" s="7"/>
      <c r="G433" s="3"/>
      <c r="H433" s="16"/>
      <c r="I433" s="7"/>
      <c r="J433" s="7"/>
      <c r="K433" s="29"/>
      <c r="P433" s="7"/>
    </row>
    <row r="434">
      <c r="A434" s="13"/>
      <c r="B434" s="27"/>
      <c r="C434" s="14"/>
      <c r="D434" s="28"/>
      <c r="E434" s="7"/>
      <c r="G434" s="3"/>
      <c r="H434" s="16"/>
      <c r="I434" s="7"/>
      <c r="J434" s="7"/>
      <c r="K434" s="29"/>
      <c r="P434" s="7"/>
    </row>
    <row r="435">
      <c r="A435" s="13"/>
      <c r="B435" s="27"/>
      <c r="C435" s="14"/>
      <c r="D435" s="28"/>
      <c r="E435" s="7"/>
      <c r="G435" s="3"/>
      <c r="H435" s="16"/>
      <c r="I435" s="7"/>
      <c r="J435" s="7"/>
      <c r="K435" s="29"/>
      <c r="P435" s="7"/>
    </row>
    <row r="436">
      <c r="A436" s="13"/>
      <c r="B436" s="27"/>
      <c r="C436" s="14"/>
      <c r="D436" s="28"/>
      <c r="E436" s="7"/>
      <c r="G436" s="3"/>
      <c r="H436" s="16"/>
      <c r="I436" s="7"/>
      <c r="J436" s="7"/>
      <c r="K436" s="29"/>
      <c r="P436" s="7"/>
    </row>
    <row r="437">
      <c r="A437" s="13"/>
      <c r="B437" s="27"/>
      <c r="C437" s="14"/>
      <c r="D437" s="28"/>
      <c r="E437" s="7"/>
      <c r="G437" s="3"/>
      <c r="H437" s="16"/>
      <c r="I437" s="7"/>
      <c r="J437" s="7"/>
      <c r="K437" s="29"/>
      <c r="P437" s="7"/>
    </row>
    <row r="438">
      <c r="A438" s="13"/>
      <c r="B438" s="27"/>
      <c r="C438" s="14"/>
      <c r="D438" s="28"/>
      <c r="E438" s="7"/>
      <c r="G438" s="3"/>
      <c r="H438" s="16"/>
      <c r="I438" s="7"/>
      <c r="J438" s="7"/>
      <c r="K438" s="29"/>
      <c r="P438" s="7"/>
    </row>
    <row r="439">
      <c r="A439" s="13"/>
      <c r="B439" s="27"/>
      <c r="C439" s="14"/>
      <c r="D439" s="28"/>
      <c r="E439" s="7"/>
      <c r="G439" s="3"/>
      <c r="H439" s="16"/>
      <c r="I439" s="7"/>
      <c r="J439" s="7"/>
      <c r="K439" s="29"/>
      <c r="P439" s="7"/>
    </row>
    <row r="440">
      <c r="A440" s="13"/>
      <c r="B440" s="27"/>
      <c r="C440" s="14"/>
      <c r="D440" s="28"/>
      <c r="E440" s="7"/>
      <c r="G440" s="3"/>
      <c r="H440" s="16"/>
      <c r="I440" s="7"/>
      <c r="J440" s="7"/>
      <c r="K440" s="29"/>
      <c r="P440" s="7"/>
    </row>
    <row r="441">
      <c r="A441" s="13"/>
      <c r="B441" s="27"/>
      <c r="C441" s="14"/>
      <c r="D441" s="28"/>
      <c r="E441" s="7"/>
      <c r="G441" s="3"/>
      <c r="H441" s="16"/>
      <c r="I441" s="7"/>
      <c r="J441" s="7"/>
      <c r="K441" s="29"/>
      <c r="P441" s="7"/>
    </row>
    <row r="442">
      <c r="A442" s="13"/>
      <c r="B442" s="27"/>
      <c r="C442" s="14"/>
      <c r="D442" s="28"/>
      <c r="E442" s="7"/>
      <c r="G442" s="3"/>
      <c r="H442" s="16"/>
      <c r="I442" s="7"/>
      <c r="J442" s="7"/>
      <c r="K442" s="29"/>
      <c r="P442" s="7"/>
    </row>
    <row r="443">
      <c r="A443" s="13"/>
      <c r="B443" s="27"/>
      <c r="C443" s="14"/>
      <c r="D443" s="28"/>
      <c r="E443" s="7"/>
      <c r="G443" s="3"/>
      <c r="H443" s="16"/>
      <c r="I443" s="7"/>
      <c r="J443" s="7"/>
      <c r="K443" s="29"/>
      <c r="P443" s="7"/>
    </row>
    <row r="444">
      <c r="A444" s="13"/>
      <c r="B444" s="27"/>
      <c r="C444" s="14"/>
      <c r="D444" s="28"/>
      <c r="E444" s="7"/>
      <c r="G444" s="3"/>
      <c r="H444" s="16"/>
      <c r="I444" s="7"/>
      <c r="J444" s="7"/>
      <c r="K444" s="29"/>
      <c r="P444" s="7"/>
    </row>
    <row r="445">
      <c r="A445" s="13"/>
      <c r="B445" s="27"/>
      <c r="C445" s="14"/>
      <c r="D445" s="28"/>
      <c r="E445" s="7"/>
      <c r="G445" s="3"/>
      <c r="H445" s="16"/>
      <c r="I445" s="7"/>
      <c r="J445" s="7"/>
      <c r="K445" s="29"/>
      <c r="P445" s="7"/>
    </row>
    <row r="446">
      <c r="A446" s="13"/>
      <c r="B446" s="27"/>
      <c r="C446" s="14"/>
      <c r="D446" s="28"/>
      <c r="E446" s="7"/>
      <c r="G446" s="3"/>
      <c r="H446" s="16"/>
      <c r="I446" s="7"/>
      <c r="J446" s="7"/>
      <c r="K446" s="29"/>
      <c r="P446" s="7"/>
    </row>
    <row r="447">
      <c r="A447" s="13"/>
      <c r="B447" s="27"/>
      <c r="C447" s="14"/>
      <c r="D447" s="28"/>
      <c r="E447" s="7"/>
      <c r="G447" s="3"/>
      <c r="H447" s="16"/>
      <c r="I447" s="7"/>
      <c r="J447" s="7"/>
      <c r="K447" s="29"/>
      <c r="P447" s="7"/>
    </row>
    <row r="448">
      <c r="A448" s="13"/>
      <c r="B448" s="27"/>
      <c r="C448" s="14"/>
      <c r="D448" s="28"/>
      <c r="E448" s="7"/>
      <c r="G448" s="3"/>
      <c r="H448" s="16"/>
      <c r="I448" s="7"/>
      <c r="J448" s="7"/>
      <c r="K448" s="29"/>
      <c r="P448" s="7"/>
    </row>
    <row r="449">
      <c r="A449" s="13"/>
      <c r="B449" s="27"/>
      <c r="C449" s="14"/>
      <c r="D449" s="28"/>
      <c r="E449" s="7"/>
      <c r="G449" s="3"/>
      <c r="H449" s="16"/>
      <c r="I449" s="7"/>
      <c r="J449" s="7"/>
      <c r="K449" s="29"/>
      <c r="P449" s="7"/>
    </row>
    <row r="450">
      <c r="A450" s="13"/>
      <c r="B450" s="27"/>
      <c r="C450" s="14"/>
      <c r="D450" s="28"/>
      <c r="E450" s="7"/>
      <c r="G450" s="3"/>
      <c r="H450" s="16"/>
      <c r="I450" s="7"/>
      <c r="J450" s="7"/>
      <c r="K450" s="29"/>
      <c r="P450" s="7"/>
    </row>
    <row r="451">
      <c r="A451" s="13"/>
      <c r="B451" s="27"/>
      <c r="C451" s="14"/>
      <c r="D451" s="28"/>
      <c r="E451" s="7"/>
      <c r="G451" s="3"/>
      <c r="H451" s="16"/>
      <c r="I451" s="7"/>
      <c r="J451" s="7"/>
      <c r="K451" s="29"/>
      <c r="P451" s="7"/>
    </row>
    <row r="452">
      <c r="A452" s="13"/>
      <c r="B452" s="27"/>
      <c r="C452" s="14"/>
      <c r="D452" s="28"/>
      <c r="E452" s="7"/>
      <c r="G452" s="3"/>
      <c r="H452" s="16"/>
      <c r="I452" s="7"/>
      <c r="J452" s="7"/>
      <c r="K452" s="29"/>
      <c r="P452" s="7"/>
    </row>
    <row r="453">
      <c r="A453" s="13"/>
      <c r="B453" s="27"/>
      <c r="C453" s="14"/>
      <c r="D453" s="28"/>
      <c r="E453" s="7"/>
      <c r="G453" s="3"/>
      <c r="H453" s="16"/>
      <c r="I453" s="7"/>
      <c r="J453" s="7"/>
      <c r="K453" s="29"/>
      <c r="P453" s="7"/>
    </row>
    <row r="454">
      <c r="A454" s="13"/>
      <c r="B454" s="27"/>
      <c r="C454" s="14"/>
      <c r="D454" s="28"/>
      <c r="E454" s="7"/>
      <c r="G454" s="3"/>
      <c r="H454" s="16"/>
      <c r="I454" s="7"/>
      <c r="J454" s="7"/>
      <c r="K454" s="29"/>
      <c r="P454" s="7"/>
    </row>
    <row r="455">
      <c r="A455" s="13"/>
      <c r="B455" s="27"/>
      <c r="C455" s="14"/>
      <c r="D455" s="28"/>
      <c r="E455" s="7"/>
      <c r="G455" s="3"/>
      <c r="H455" s="16"/>
      <c r="I455" s="7"/>
      <c r="J455" s="7"/>
      <c r="K455" s="29"/>
      <c r="P455" s="7"/>
    </row>
    <row r="456">
      <c r="A456" s="13"/>
      <c r="B456" s="27"/>
      <c r="C456" s="14"/>
      <c r="D456" s="28"/>
      <c r="E456" s="7"/>
      <c r="G456" s="3"/>
      <c r="H456" s="16"/>
      <c r="I456" s="7"/>
      <c r="J456" s="7"/>
      <c r="K456" s="29"/>
      <c r="P456" s="7"/>
    </row>
    <row r="457">
      <c r="A457" s="13"/>
      <c r="B457" s="27"/>
      <c r="C457" s="14"/>
      <c r="D457" s="28"/>
      <c r="E457" s="7"/>
      <c r="G457" s="3"/>
      <c r="H457" s="16"/>
      <c r="I457" s="7"/>
      <c r="J457" s="7"/>
      <c r="K457" s="29"/>
      <c r="P457" s="7"/>
    </row>
    <row r="458">
      <c r="A458" s="13"/>
      <c r="B458" s="27"/>
      <c r="C458" s="14"/>
      <c r="D458" s="28"/>
      <c r="E458" s="7"/>
      <c r="G458" s="3"/>
      <c r="H458" s="16"/>
      <c r="I458" s="7"/>
      <c r="J458" s="7"/>
      <c r="K458" s="29"/>
      <c r="P458" s="7"/>
    </row>
    <row r="459">
      <c r="A459" s="13"/>
      <c r="B459" s="27"/>
      <c r="C459" s="14"/>
      <c r="D459" s="28"/>
      <c r="E459" s="7"/>
      <c r="G459" s="3"/>
      <c r="H459" s="16"/>
      <c r="I459" s="7"/>
      <c r="J459" s="7"/>
      <c r="K459" s="29"/>
      <c r="P459" s="7"/>
    </row>
    <row r="460">
      <c r="A460" s="13"/>
      <c r="B460" s="27"/>
      <c r="C460" s="14"/>
      <c r="D460" s="28"/>
      <c r="E460" s="7"/>
      <c r="G460" s="3"/>
      <c r="H460" s="16"/>
      <c r="I460" s="7"/>
      <c r="J460" s="7"/>
      <c r="K460" s="29"/>
      <c r="P460" s="7"/>
    </row>
    <row r="461">
      <c r="A461" s="13"/>
      <c r="B461" s="27"/>
      <c r="C461" s="14"/>
      <c r="D461" s="28"/>
      <c r="E461" s="7"/>
      <c r="G461" s="3"/>
      <c r="H461" s="16"/>
      <c r="I461" s="7"/>
      <c r="J461" s="7"/>
      <c r="K461" s="29"/>
      <c r="P461" s="7"/>
    </row>
    <row r="462">
      <c r="A462" s="13"/>
      <c r="B462" s="27"/>
      <c r="C462" s="14"/>
      <c r="D462" s="28"/>
      <c r="E462" s="7"/>
      <c r="G462" s="3"/>
      <c r="H462" s="16"/>
      <c r="I462" s="7"/>
      <c r="J462" s="7"/>
      <c r="K462" s="29"/>
      <c r="P462" s="7"/>
    </row>
    <row r="463">
      <c r="A463" s="13"/>
      <c r="B463" s="27"/>
      <c r="C463" s="14"/>
      <c r="D463" s="28"/>
      <c r="E463" s="7"/>
      <c r="G463" s="3"/>
      <c r="H463" s="16"/>
      <c r="I463" s="7"/>
      <c r="J463" s="7"/>
      <c r="K463" s="29"/>
      <c r="P463" s="7"/>
    </row>
    <row r="464">
      <c r="A464" s="13"/>
      <c r="B464" s="27"/>
      <c r="C464" s="14"/>
      <c r="D464" s="28"/>
      <c r="E464" s="7"/>
      <c r="G464" s="3"/>
      <c r="H464" s="16"/>
      <c r="I464" s="7"/>
      <c r="J464" s="7"/>
      <c r="K464" s="29"/>
      <c r="P464" s="7"/>
    </row>
    <row r="465">
      <c r="A465" s="13"/>
      <c r="B465" s="27"/>
      <c r="C465" s="14"/>
      <c r="D465" s="28"/>
      <c r="E465" s="7"/>
      <c r="G465" s="3"/>
      <c r="H465" s="16"/>
      <c r="I465" s="7"/>
      <c r="J465" s="7"/>
      <c r="K465" s="29"/>
      <c r="P465" s="7"/>
    </row>
    <row r="466">
      <c r="A466" s="13"/>
      <c r="B466" s="27"/>
      <c r="C466" s="14"/>
      <c r="D466" s="28"/>
      <c r="E466" s="7"/>
      <c r="G466" s="3"/>
      <c r="H466" s="16"/>
      <c r="I466" s="7"/>
      <c r="J466" s="7"/>
      <c r="K466" s="29"/>
      <c r="P466" s="7"/>
    </row>
    <row r="467">
      <c r="A467" s="13"/>
      <c r="B467" s="27"/>
      <c r="C467" s="14"/>
      <c r="D467" s="28"/>
      <c r="E467" s="7"/>
      <c r="G467" s="3"/>
      <c r="H467" s="16"/>
      <c r="I467" s="7"/>
      <c r="J467" s="7"/>
      <c r="K467" s="29"/>
      <c r="P467" s="7"/>
    </row>
    <row r="468">
      <c r="A468" s="13"/>
      <c r="B468" s="27"/>
      <c r="C468" s="14"/>
      <c r="D468" s="28"/>
      <c r="E468" s="7"/>
      <c r="G468" s="3"/>
      <c r="H468" s="16"/>
      <c r="I468" s="7"/>
      <c r="J468" s="7"/>
      <c r="K468" s="29"/>
      <c r="P468" s="7"/>
    </row>
    <row r="469">
      <c r="A469" s="13"/>
      <c r="B469" s="27"/>
      <c r="C469" s="14"/>
      <c r="D469" s="28"/>
      <c r="E469" s="7"/>
      <c r="G469" s="3"/>
      <c r="H469" s="16"/>
      <c r="I469" s="7"/>
      <c r="J469" s="7"/>
      <c r="K469" s="29"/>
      <c r="P469" s="7"/>
    </row>
    <row r="470">
      <c r="A470" s="13"/>
      <c r="B470" s="27"/>
      <c r="C470" s="14"/>
      <c r="D470" s="28"/>
      <c r="E470" s="7"/>
      <c r="G470" s="3"/>
      <c r="H470" s="16"/>
      <c r="I470" s="7"/>
      <c r="J470" s="7"/>
      <c r="K470" s="29"/>
      <c r="P470" s="7"/>
    </row>
    <row r="471">
      <c r="A471" s="13"/>
      <c r="B471" s="27"/>
      <c r="C471" s="14"/>
      <c r="D471" s="28"/>
      <c r="E471" s="7"/>
      <c r="G471" s="3"/>
      <c r="H471" s="16"/>
      <c r="I471" s="7"/>
      <c r="J471" s="7"/>
      <c r="K471" s="29"/>
      <c r="P471" s="7"/>
    </row>
    <row r="472">
      <c r="A472" s="13"/>
      <c r="B472" s="27"/>
      <c r="C472" s="14"/>
      <c r="D472" s="28"/>
      <c r="E472" s="7"/>
      <c r="G472" s="3"/>
      <c r="H472" s="16"/>
      <c r="I472" s="7"/>
      <c r="J472" s="7"/>
      <c r="K472" s="29"/>
      <c r="P472" s="7"/>
    </row>
    <row r="473">
      <c r="A473" s="13"/>
      <c r="B473" s="27"/>
      <c r="C473" s="14"/>
      <c r="D473" s="28"/>
      <c r="E473" s="7"/>
      <c r="G473" s="3"/>
      <c r="H473" s="16"/>
      <c r="I473" s="7"/>
      <c r="J473" s="7"/>
      <c r="K473" s="29"/>
      <c r="P473" s="7"/>
    </row>
    <row r="474">
      <c r="A474" s="13"/>
      <c r="B474" s="27"/>
      <c r="C474" s="14"/>
      <c r="D474" s="28"/>
      <c r="E474" s="7"/>
      <c r="G474" s="3"/>
      <c r="H474" s="16"/>
      <c r="I474" s="7"/>
      <c r="J474" s="7"/>
      <c r="K474" s="29"/>
      <c r="P474" s="7"/>
    </row>
    <row r="475">
      <c r="A475" s="13"/>
      <c r="B475" s="27"/>
      <c r="C475" s="14"/>
      <c r="D475" s="28"/>
      <c r="E475" s="7"/>
      <c r="G475" s="3"/>
      <c r="H475" s="16"/>
      <c r="I475" s="7"/>
      <c r="J475" s="7"/>
      <c r="K475" s="29"/>
      <c r="P475" s="7"/>
    </row>
    <row r="476">
      <c r="A476" s="13"/>
      <c r="B476" s="27"/>
      <c r="C476" s="14"/>
      <c r="D476" s="28"/>
      <c r="E476" s="7"/>
      <c r="G476" s="3"/>
      <c r="H476" s="16"/>
      <c r="I476" s="7"/>
      <c r="J476" s="7"/>
      <c r="K476" s="29"/>
      <c r="P476" s="7"/>
    </row>
    <row r="477">
      <c r="A477" s="13"/>
      <c r="B477" s="27"/>
      <c r="C477" s="14"/>
      <c r="D477" s="28"/>
      <c r="E477" s="7"/>
      <c r="G477" s="3"/>
      <c r="H477" s="16"/>
      <c r="I477" s="7"/>
      <c r="J477" s="7"/>
      <c r="K477" s="29"/>
      <c r="P477" s="7"/>
    </row>
    <row r="478">
      <c r="A478" s="13"/>
      <c r="B478" s="27"/>
      <c r="C478" s="14"/>
      <c r="D478" s="28"/>
      <c r="E478" s="7"/>
      <c r="G478" s="3"/>
      <c r="H478" s="16"/>
      <c r="I478" s="7"/>
      <c r="J478" s="7"/>
      <c r="K478" s="29"/>
      <c r="P478" s="7"/>
    </row>
    <row r="479">
      <c r="A479" s="13"/>
      <c r="B479" s="27"/>
      <c r="C479" s="14"/>
      <c r="D479" s="28"/>
      <c r="E479" s="7"/>
      <c r="G479" s="3"/>
      <c r="H479" s="16"/>
      <c r="I479" s="7"/>
      <c r="J479" s="7"/>
      <c r="K479" s="29"/>
      <c r="P479" s="7"/>
    </row>
    <row r="480">
      <c r="A480" s="13"/>
      <c r="B480" s="27"/>
      <c r="C480" s="14"/>
      <c r="D480" s="28"/>
      <c r="E480" s="7"/>
      <c r="G480" s="3"/>
      <c r="H480" s="16"/>
      <c r="I480" s="7"/>
      <c r="J480" s="7"/>
      <c r="K480" s="29"/>
      <c r="P480" s="7"/>
    </row>
    <row r="481">
      <c r="A481" s="13"/>
      <c r="B481" s="27"/>
      <c r="C481" s="14"/>
      <c r="D481" s="28"/>
      <c r="E481" s="7"/>
      <c r="G481" s="3"/>
      <c r="H481" s="16"/>
      <c r="I481" s="7"/>
      <c r="J481" s="7"/>
      <c r="K481" s="29"/>
      <c r="P481" s="7"/>
    </row>
    <row r="482">
      <c r="A482" s="13"/>
      <c r="B482" s="27"/>
      <c r="C482" s="14"/>
      <c r="D482" s="28"/>
      <c r="E482" s="7"/>
      <c r="G482" s="3"/>
      <c r="H482" s="16"/>
      <c r="I482" s="7"/>
      <c r="J482" s="7"/>
      <c r="K482" s="29"/>
      <c r="P482" s="7"/>
    </row>
    <row r="483">
      <c r="A483" s="13"/>
      <c r="B483" s="27"/>
      <c r="C483" s="14"/>
      <c r="D483" s="28"/>
      <c r="E483" s="7"/>
      <c r="G483" s="3"/>
      <c r="H483" s="16"/>
      <c r="I483" s="7"/>
      <c r="J483" s="7"/>
      <c r="K483" s="29"/>
      <c r="P483" s="7"/>
    </row>
    <row r="484">
      <c r="A484" s="13"/>
      <c r="B484" s="27"/>
      <c r="C484" s="14"/>
      <c r="D484" s="28"/>
      <c r="E484" s="7"/>
      <c r="G484" s="3"/>
      <c r="H484" s="16"/>
      <c r="I484" s="7"/>
      <c r="J484" s="7"/>
      <c r="K484" s="29"/>
      <c r="P484" s="7"/>
    </row>
    <row r="485">
      <c r="A485" s="13"/>
      <c r="B485" s="27"/>
      <c r="C485" s="14"/>
      <c r="D485" s="28"/>
      <c r="E485" s="7"/>
      <c r="G485" s="3"/>
      <c r="H485" s="16"/>
      <c r="I485" s="7"/>
      <c r="J485" s="7"/>
      <c r="K485" s="29"/>
      <c r="P485" s="7"/>
    </row>
    <row r="486">
      <c r="A486" s="13"/>
      <c r="B486" s="27"/>
      <c r="C486" s="14"/>
      <c r="D486" s="28"/>
      <c r="E486" s="7"/>
      <c r="G486" s="3"/>
      <c r="H486" s="16"/>
      <c r="I486" s="7"/>
      <c r="J486" s="7"/>
      <c r="K486" s="29"/>
      <c r="P486" s="7"/>
    </row>
    <row r="487">
      <c r="A487" s="13"/>
      <c r="B487" s="27"/>
      <c r="C487" s="14"/>
      <c r="D487" s="28"/>
      <c r="E487" s="7"/>
      <c r="G487" s="3"/>
      <c r="H487" s="16"/>
      <c r="I487" s="7"/>
      <c r="J487" s="7"/>
      <c r="K487" s="29"/>
      <c r="P487" s="7"/>
    </row>
    <row r="488">
      <c r="A488" s="13"/>
      <c r="B488" s="27"/>
      <c r="C488" s="14"/>
      <c r="D488" s="28"/>
      <c r="E488" s="7"/>
      <c r="G488" s="3"/>
      <c r="H488" s="16"/>
      <c r="I488" s="7"/>
      <c r="J488" s="7"/>
      <c r="K488" s="29"/>
      <c r="P488" s="7"/>
    </row>
    <row r="489">
      <c r="A489" s="13"/>
      <c r="B489" s="27"/>
      <c r="C489" s="14"/>
      <c r="D489" s="28"/>
      <c r="E489" s="7"/>
      <c r="G489" s="3"/>
      <c r="H489" s="16"/>
      <c r="I489" s="7"/>
      <c r="J489" s="7"/>
      <c r="K489" s="29"/>
      <c r="P489" s="7"/>
    </row>
    <row r="490">
      <c r="A490" s="13"/>
      <c r="B490" s="27"/>
      <c r="C490" s="14"/>
      <c r="D490" s="28"/>
      <c r="E490" s="7"/>
      <c r="G490" s="3"/>
      <c r="H490" s="16"/>
      <c r="I490" s="7"/>
      <c r="J490" s="7"/>
      <c r="K490" s="29"/>
      <c r="P490" s="7"/>
    </row>
    <row r="491">
      <c r="A491" s="13"/>
      <c r="B491" s="27"/>
      <c r="C491" s="14"/>
      <c r="D491" s="28"/>
      <c r="E491" s="7"/>
      <c r="G491" s="3"/>
      <c r="H491" s="16"/>
      <c r="I491" s="7"/>
      <c r="J491" s="7"/>
      <c r="K491" s="29"/>
      <c r="P491" s="7"/>
    </row>
    <row r="492">
      <c r="A492" s="13"/>
      <c r="B492" s="27"/>
      <c r="C492" s="14"/>
      <c r="D492" s="28"/>
      <c r="E492" s="7"/>
      <c r="G492" s="3"/>
      <c r="H492" s="16"/>
      <c r="I492" s="7"/>
      <c r="J492" s="7"/>
      <c r="K492" s="29"/>
      <c r="P492" s="7"/>
    </row>
    <row r="493">
      <c r="A493" s="13"/>
      <c r="B493" s="27"/>
      <c r="C493" s="14"/>
      <c r="D493" s="28"/>
      <c r="E493" s="7"/>
      <c r="G493" s="3"/>
      <c r="H493" s="16"/>
      <c r="I493" s="7"/>
      <c r="J493" s="7"/>
      <c r="K493" s="29"/>
      <c r="P493" s="7"/>
    </row>
    <row r="494">
      <c r="A494" s="13"/>
      <c r="B494" s="27"/>
      <c r="C494" s="14"/>
      <c r="D494" s="28"/>
      <c r="E494" s="7"/>
      <c r="G494" s="3"/>
      <c r="H494" s="16"/>
      <c r="I494" s="7"/>
      <c r="J494" s="7"/>
      <c r="K494" s="29"/>
      <c r="P494" s="7"/>
    </row>
    <row r="495">
      <c r="A495" s="13"/>
      <c r="B495" s="27"/>
      <c r="C495" s="14"/>
      <c r="D495" s="28"/>
      <c r="E495" s="7"/>
      <c r="G495" s="3"/>
      <c r="H495" s="16"/>
      <c r="I495" s="7"/>
      <c r="J495" s="7"/>
      <c r="K495" s="29"/>
      <c r="P495" s="7"/>
    </row>
    <row r="496">
      <c r="A496" s="13"/>
      <c r="B496" s="27"/>
      <c r="C496" s="14"/>
      <c r="D496" s="28"/>
      <c r="E496" s="7"/>
      <c r="G496" s="3"/>
      <c r="H496" s="16"/>
      <c r="I496" s="7"/>
      <c r="J496" s="7"/>
      <c r="K496" s="29"/>
      <c r="P496" s="7"/>
    </row>
    <row r="497">
      <c r="A497" s="13"/>
      <c r="B497" s="27"/>
      <c r="C497" s="14"/>
      <c r="D497" s="28"/>
      <c r="E497" s="7"/>
      <c r="G497" s="3"/>
      <c r="H497" s="16"/>
      <c r="I497" s="7"/>
      <c r="J497" s="7"/>
      <c r="K497" s="29"/>
      <c r="P497" s="7"/>
    </row>
    <row r="498">
      <c r="A498" s="13"/>
      <c r="B498" s="27"/>
      <c r="C498" s="14"/>
      <c r="D498" s="28"/>
      <c r="E498" s="7"/>
      <c r="G498" s="3"/>
      <c r="H498" s="16"/>
      <c r="I498" s="7"/>
      <c r="J498" s="7"/>
      <c r="K498" s="29"/>
      <c r="P498" s="7"/>
    </row>
    <row r="499">
      <c r="A499" s="13"/>
      <c r="B499" s="27"/>
      <c r="C499" s="14"/>
      <c r="D499" s="28"/>
      <c r="E499" s="7"/>
      <c r="G499" s="3"/>
      <c r="H499" s="16"/>
      <c r="I499" s="7"/>
      <c r="J499" s="7"/>
      <c r="K499" s="29"/>
      <c r="P499" s="7"/>
    </row>
    <row r="500">
      <c r="A500" s="13"/>
      <c r="B500" s="27"/>
      <c r="C500" s="14"/>
      <c r="D500" s="28"/>
      <c r="E500" s="7"/>
      <c r="G500" s="3"/>
      <c r="H500" s="16"/>
      <c r="I500" s="7"/>
      <c r="J500" s="7"/>
      <c r="K500" s="29"/>
      <c r="P500" s="7"/>
    </row>
    <row r="501">
      <c r="A501" s="13"/>
      <c r="B501" s="27"/>
      <c r="C501" s="14"/>
      <c r="D501" s="28"/>
      <c r="E501" s="7"/>
      <c r="G501" s="3"/>
      <c r="H501" s="16"/>
      <c r="I501" s="7"/>
      <c r="J501" s="7"/>
      <c r="K501" s="29"/>
      <c r="P501" s="7"/>
    </row>
    <row r="502">
      <c r="A502" s="13"/>
      <c r="B502" s="27"/>
      <c r="C502" s="14"/>
      <c r="D502" s="28"/>
      <c r="E502" s="7"/>
      <c r="G502" s="3"/>
      <c r="H502" s="16"/>
      <c r="I502" s="7"/>
      <c r="J502" s="7"/>
      <c r="K502" s="29"/>
      <c r="P502" s="7"/>
    </row>
    <row r="503">
      <c r="A503" s="13"/>
      <c r="B503" s="27"/>
      <c r="C503" s="14"/>
      <c r="D503" s="28"/>
      <c r="E503" s="7"/>
      <c r="G503" s="3"/>
      <c r="H503" s="16"/>
      <c r="I503" s="7"/>
      <c r="J503" s="7"/>
      <c r="K503" s="29"/>
      <c r="P503" s="7"/>
    </row>
    <row r="504">
      <c r="A504" s="13"/>
      <c r="B504" s="27"/>
      <c r="C504" s="14"/>
      <c r="D504" s="28"/>
      <c r="E504" s="7"/>
      <c r="G504" s="3"/>
      <c r="H504" s="16"/>
      <c r="I504" s="7"/>
      <c r="J504" s="7"/>
      <c r="K504" s="29"/>
      <c r="P504" s="7"/>
    </row>
    <row r="505">
      <c r="A505" s="13"/>
      <c r="B505" s="27"/>
      <c r="C505" s="14"/>
      <c r="D505" s="28"/>
      <c r="E505" s="7"/>
      <c r="G505" s="3"/>
      <c r="H505" s="16"/>
      <c r="I505" s="7"/>
      <c r="J505" s="7"/>
      <c r="K505" s="29"/>
      <c r="P505" s="7"/>
    </row>
    <row r="506">
      <c r="A506" s="13"/>
      <c r="B506" s="27"/>
      <c r="C506" s="14"/>
      <c r="D506" s="28"/>
      <c r="E506" s="7"/>
      <c r="G506" s="3"/>
      <c r="H506" s="16"/>
      <c r="I506" s="7"/>
      <c r="J506" s="7"/>
      <c r="K506" s="29"/>
      <c r="P506" s="7"/>
    </row>
    <row r="507">
      <c r="A507" s="13"/>
      <c r="B507" s="27"/>
      <c r="C507" s="14"/>
      <c r="D507" s="28"/>
      <c r="E507" s="7"/>
      <c r="G507" s="3"/>
      <c r="H507" s="16"/>
      <c r="I507" s="7"/>
      <c r="J507" s="7"/>
      <c r="K507" s="29"/>
      <c r="P507" s="7"/>
    </row>
    <row r="508">
      <c r="A508" s="13"/>
      <c r="B508" s="27"/>
      <c r="C508" s="14"/>
      <c r="D508" s="28"/>
      <c r="E508" s="7"/>
      <c r="G508" s="3"/>
      <c r="H508" s="16"/>
      <c r="I508" s="7"/>
      <c r="J508" s="7"/>
      <c r="K508" s="29"/>
      <c r="P508" s="7"/>
    </row>
    <row r="509">
      <c r="A509" s="13"/>
      <c r="B509" s="27"/>
      <c r="C509" s="14"/>
      <c r="D509" s="28"/>
      <c r="E509" s="7"/>
      <c r="G509" s="3"/>
      <c r="H509" s="16"/>
      <c r="I509" s="7"/>
      <c r="J509" s="7"/>
      <c r="K509" s="29"/>
      <c r="P509" s="7"/>
    </row>
    <row r="510">
      <c r="A510" s="13"/>
      <c r="B510" s="27"/>
      <c r="C510" s="14"/>
      <c r="D510" s="28"/>
      <c r="E510" s="7"/>
      <c r="G510" s="3"/>
      <c r="H510" s="16"/>
      <c r="I510" s="7"/>
      <c r="J510" s="7"/>
      <c r="K510" s="29"/>
      <c r="P510" s="7"/>
    </row>
    <row r="511">
      <c r="A511" s="13"/>
      <c r="B511" s="27"/>
      <c r="C511" s="14"/>
      <c r="D511" s="28"/>
      <c r="E511" s="7"/>
      <c r="G511" s="3"/>
      <c r="H511" s="16"/>
      <c r="I511" s="7"/>
      <c r="J511" s="7"/>
      <c r="K511" s="29"/>
      <c r="P511" s="7"/>
    </row>
    <row r="512">
      <c r="A512" s="13"/>
      <c r="B512" s="27"/>
      <c r="C512" s="14"/>
      <c r="D512" s="28"/>
      <c r="E512" s="7"/>
      <c r="G512" s="3"/>
      <c r="H512" s="16"/>
      <c r="I512" s="7"/>
      <c r="J512" s="7"/>
      <c r="K512" s="29"/>
      <c r="P512" s="7"/>
    </row>
    <row r="513">
      <c r="A513" s="13"/>
      <c r="B513" s="27"/>
      <c r="C513" s="14"/>
      <c r="D513" s="28"/>
      <c r="E513" s="7"/>
      <c r="G513" s="3"/>
      <c r="H513" s="16"/>
      <c r="I513" s="7"/>
      <c r="J513" s="7"/>
      <c r="K513" s="29"/>
      <c r="P513" s="7"/>
    </row>
    <row r="514">
      <c r="A514" s="13"/>
      <c r="B514" s="27"/>
      <c r="C514" s="14"/>
      <c r="D514" s="28"/>
      <c r="E514" s="7"/>
      <c r="G514" s="3"/>
      <c r="H514" s="16"/>
      <c r="I514" s="7"/>
      <c r="J514" s="7"/>
      <c r="K514" s="29"/>
      <c r="P514" s="7"/>
    </row>
    <row r="515">
      <c r="A515" s="13"/>
      <c r="B515" s="27"/>
      <c r="C515" s="14"/>
      <c r="D515" s="28"/>
      <c r="E515" s="7"/>
      <c r="G515" s="3"/>
      <c r="H515" s="16"/>
      <c r="I515" s="7"/>
      <c r="J515" s="7"/>
      <c r="K515" s="29"/>
      <c r="P515" s="7"/>
    </row>
    <row r="516">
      <c r="A516" s="13"/>
      <c r="B516" s="27"/>
      <c r="C516" s="14"/>
      <c r="D516" s="28"/>
      <c r="E516" s="7"/>
      <c r="G516" s="3"/>
      <c r="H516" s="16"/>
      <c r="I516" s="7"/>
      <c r="J516" s="7"/>
      <c r="K516" s="29"/>
      <c r="P516" s="7"/>
    </row>
    <row r="517">
      <c r="A517" s="13"/>
      <c r="B517" s="27"/>
      <c r="C517" s="14"/>
      <c r="D517" s="28"/>
      <c r="E517" s="7"/>
      <c r="G517" s="3"/>
      <c r="H517" s="16"/>
      <c r="I517" s="7"/>
      <c r="J517" s="7"/>
      <c r="K517" s="29"/>
      <c r="P517" s="7"/>
    </row>
    <row r="518">
      <c r="A518" s="13"/>
      <c r="B518" s="27"/>
      <c r="C518" s="14"/>
      <c r="D518" s="28"/>
      <c r="E518" s="7"/>
      <c r="G518" s="3"/>
      <c r="H518" s="16"/>
      <c r="I518" s="7"/>
      <c r="J518" s="7"/>
      <c r="K518" s="29"/>
      <c r="P518" s="7"/>
    </row>
    <row r="519">
      <c r="A519" s="13"/>
      <c r="B519" s="27"/>
      <c r="C519" s="14"/>
      <c r="D519" s="28"/>
      <c r="E519" s="7"/>
      <c r="G519" s="3"/>
      <c r="H519" s="16"/>
      <c r="I519" s="7"/>
      <c r="J519" s="7"/>
      <c r="K519" s="29"/>
      <c r="P519" s="7"/>
    </row>
    <row r="520">
      <c r="A520" s="13"/>
      <c r="B520" s="27"/>
      <c r="C520" s="14"/>
      <c r="D520" s="28"/>
      <c r="E520" s="7"/>
      <c r="G520" s="3"/>
      <c r="H520" s="16"/>
      <c r="I520" s="7"/>
      <c r="J520" s="7"/>
      <c r="K520" s="29"/>
      <c r="P520" s="7"/>
    </row>
    <row r="521">
      <c r="A521" s="13"/>
      <c r="B521" s="27"/>
      <c r="C521" s="14"/>
      <c r="D521" s="28"/>
      <c r="E521" s="7"/>
      <c r="G521" s="3"/>
      <c r="H521" s="16"/>
      <c r="I521" s="7"/>
      <c r="J521" s="7"/>
      <c r="K521" s="29"/>
      <c r="P521" s="7"/>
    </row>
    <row r="522">
      <c r="A522" s="13"/>
      <c r="B522" s="27"/>
      <c r="C522" s="14"/>
      <c r="D522" s="28"/>
      <c r="E522" s="7"/>
      <c r="G522" s="3"/>
      <c r="H522" s="16"/>
      <c r="I522" s="7"/>
      <c r="J522" s="7"/>
      <c r="K522" s="29"/>
      <c r="P522" s="7"/>
    </row>
    <row r="523">
      <c r="A523" s="13"/>
      <c r="B523" s="27"/>
      <c r="C523" s="14"/>
      <c r="D523" s="28"/>
      <c r="E523" s="7"/>
      <c r="G523" s="3"/>
      <c r="H523" s="16"/>
      <c r="I523" s="7"/>
      <c r="J523" s="7"/>
      <c r="K523" s="29"/>
      <c r="P523" s="7"/>
    </row>
    <row r="524">
      <c r="A524" s="13"/>
      <c r="B524" s="27"/>
      <c r="C524" s="14"/>
      <c r="D524" s="28"/>
      <c r="E524" s="7"/>
      <c r="G524" s="3"/>
      <c r="H524" s="16"/>
      <c r="I524" s="7"/>
      <c r="J524" s="7"/>
      <c r="K524" s="29"/>
      <c r="P524" s="7"/>
    </row>
    <row r="525">
      <c r="A525" s="13"/>
      <c r="B525" s="27"/>
      <c r="C525" s="14"/>
      <c r="D525" s="28"/>
      <c r="E525" s="7"/>
      <c r="G525" s="3"/>
      <c r="H525" s="16"/>
      <c r="I525" s="7"/>
      <c r="J525" s="7"/>
      <c r="K525" s="29"/>
      <c r="P525" s="7"/>
    </row>
    <row r="526">
      <c r="A526" s="13"/>
      <c r="B526" s="27"/>
      <c r="C526" s="14"/>
      <c r="D526" s="28"/>
      <c r="E526" s="7"/>
      <c r="G526" s="3"/>
      <c r="H526" s="16"/>
      <c r="I526" s="7"/>
      <c r="J526" s="7"/>
      <c r="K526" s="29"/>
      <c r="P526" s="7"/>
    </row>
    <row r="527">
      <c r="A527" s="13"/>
      <c r="B527" s="27"/>
      <c r="C527" s="14"/>
      <c r="D527" s="28"/>
      <c r="E527" s="7"/>
      <c r="G527" s="3"/>
      <c r="H527" s="16"/>
      <c r="I527" s="7"/>
      <c r="J527" s="7"/>
      <c r="K527" s="29"/>
      <c r="P527" s="7"/>
    </row>
    <row r="528">
      <c r="A528" s="13"/>
      <c r="B528" s="27"/>
      <c r="C528" s="14"/>
      <c r="D528" s="28"/>
      <c r="E528" s="7"/>
      <c r="G528" s="3"/>
      <c r="H528" s="16"/>
      <c r="I528" s="7"/>
      <c r="J528" s="7"/>
      <c r="K528" s="29"/>
      <c r="P528" s="7"/>
    </row>
    <row r="529">
      <c r="A529" s="13"/>
      <c r="B529" s="27"/>
      <c r="C529" s="14"/>
      <c r="D529" s="28"/>
      <c r="E529" s="7"/>
      <c r="G529" s="3"/>
      <c r="H529" s="16"/>
      <c r="I529" s="7"/>
      <c r="J529" s="7"/>
      <c r="K529" s="29"/>
      <c r="P529" s="7"/>
    </row>
    <row r="530">
      <c r="A530" s="13"/>
      <c r="B530" s="27"/>
      <c r="C530" s="14"/>
      <c r="D530" s="28"/>
      <c r="E530" s="7"/>
      <c r="G530" s="3"/>
      <c r="H530" s="16"/>
      <c r="I530" s="7"/>
      <c r="J530" s="7"/>
      <c r="K530" s="29"/>
      <c r="P530" s="7"/>
    </row>
    <row r="531">
      <c r="A531" s="13"/>
      <c r="B531" s="27"/>
      <c r="C531" s="14"/>
      <c r="D531" s="28"/>
      <c r="E531" s="7"/>
      <c r="G531" s="3"/>
      <c r="H531" s="16"/>
      <c r="I531" s="7"/>
      <c r="J531" s="7"/>
      <c r="K531" s="29"/>
      <c r="P531" s="7"/>
    </row>
    <row r="532">
      <c r="A532" s="13"/>
      <c r="B532" s="27"/>
      <c r="C532" s="14"/>
      <c r="D532" s="28"/>
      <c r="E532" s="7"/>
      <c r="G532" s="3"/>
      <c r="H532" s="16"/>
      <c r="I532" s="7"/>
      <c r="J532" s="7"/>
      <c r="K532" s="29"/>
      <c r="P532" s="7"/>
    </row>
    <row r="533">
      <c r="A533" s="13"/>
      <c r="B533" s="27"/>
      <c r="C533" s="14"/>
      <c r="D533" s="28"/>
      <c r="E533" s="7"/>
      <c r="G533" s="3"/>
      <c r="H533" s="16"/>
      <c r="I533" s="7"/>
      <c r="J533" s="7"/>
      <c r="K533" s="29"/>
      <c r="P533" s="7"/>
    </row>
    <row r="534">
      <c r="A534" s="13"/>
      <c r="B534" s="27"/>
      <c r="C534" s="14"/>
      <c r="D534" s="28"/>
      <c r="E534" s="7"/>
      <c r="G534" s="3"/>
      <c r="H534" s="16"/>
      <c r="I534" s="7"/>
      <c r="J534" s="7"/>
      <c r="K534" s="29"/>
      <c r="P534" s="7"/>
    </row>
    <row r="535">
      <c r="A535" s="13"/>
      <c r="B535" s="27"/>
      <c r="C535" s="14"/>
      <c r="D535" s="28"/>
      <c r="E535" s="7"/>
      <c r="G535" s="3"/>
      <c r="H535" s="16"/>
      <c r="I535" s="7"/>
      <c r="J535" s="7"/>
      <c r="K535" s="29"/>
      <c r="P535" s="7"/>
    </row>
    <row r="536">
      <c r="A536" s="13"/>
      <c r="B536" s="27"/>
      <c r="C536" s="14"/>
      <c r="D536" s="28"/>
      <c r="E536" s="7"/>
      <c r="G536" s="3"/>
      <c r="H536" s="16"/>
      <c r="I536" s="7"/>
      <c r="J536" s="7"/>
      <c r="K536" s="29"/>
      <c r="P536" s="7"/>
    </row>
    <row r="537">
      <c r="A537" s="13"/>
      <c r="B537" s="27"/>
      <c r="C537" s="14"/>
      <c r="D537" s="28"/>
      <c r="E537" s="7"/>
      <c r="G537" s="3"/>
      <c r="H537" s="16"/>
      <c r="I537" s="7"/>
      <c r="J537" s="7"/>
      <c r="K537" s="29"/>
      <c r="P537" s="7"/>
    </row>
    <row r="538">
      <c r="A538" s="13"/>
      <c r="B538" s="27"/>
      <c r="C538" s="14"/>
      <c r="D538" s="28"/>
      <c r="E538" s="7"/>
      <c r="G538" s="3"/>
      <c r="H538" s="16"/>
      <c r="I538" s="7"/>
      <c r="J538" s="7"/>
      <c r="K538" s="29"/>
      <c r="P538" s="7"/>
    </row>
    <row r="539">
      <c r="A539" s="13"/>
      <c r="B539" s="27"/>
      <c r="C539" s="14"/>
      <c r="D539" s="28"/>
      <c r="E539" s="7"/>
      <c r="G539" s="3"/>
      <c r="H539" s="16"/>
      <c r="I539" s="7"/>
      <c r="J539" s="7"/>
      <c r="K539" s="29"/>
      <c r="P539" s="7"/>
    </row>
    <row r="540">
      <c r="A540" s="13"/>
      <c r="B540" s="27"/>
      <c r="C540" s="14"/>
      <c r="D540" s="28"/>
      <c r="E540" s="7"/>
      <c r="G540" s="3"/>
      <c r="H540" s="16"/>
      <c r="I540" s="7"/>
      <c r="J540" s="7"/>
      <c r="K540" s="29"/>
      <c r="P540" s="7"/>
    </row>
    <row r="541">
      <c r="A541" s="13"/>
      <c r="B541" s="27"/>
      <c r="C541" s="14"/>
      <c r="D541" s="28"/>
      <c r="E541" s="7"/>
      <c r="G541" s="3"/>
      <c r="H541" s="16"/>
      <c r="I541" s="7"/>
      <c r="J541" s="7"/>
      <c r="K541" s="29"/>
      <c r="P541" s="7"/>
    </row>
    <row r="542">
      <c r="A542" s="13"/>
      <c r="B542" s="27"/>
      <c r="C542" s="14"/>
      <c r="D542" s="28"/>
      <c r="E542" s="7"/>
      <c r="G542" s="3"/>
      <c r="H542" s="16"/>
      <c r="I542" s="7"/>
      <c r="J542" s="7"/>
      <c r="K542" s="29"/>
      <c r="P542" s="7"/>
    </row>
    <row r="543">
      <c r="A543" s="13"/>
      <c r="B543" s="27"/>
      <c r="C543" s="14"/>
      <c r="D543" s="28"/>
      <c r="E543" s="7"/>
      <c r="G543" s="3"/>
      <c r="H543" s="16"/>
      <c r="I543" s="7"/>
      <c r="J543" s="7"/>
      <c r="K543" s="29"/>
      <c r="P543" s="7"/>
    </row>
    <row r="544">
      <c r="A544" s="13"/>
      <c r="B544" s="27"/>
      <c r="C544" s="14"/>
      <c r="D544" s="28"/>
      <c r="E544" s="7"/>
      <c r="G544" s="3"/>
      <c r="H544" s="16"/>
      <c r="I544" s="7"/>
      <c r="J544" s="7"/>
      <c r="K544" s="29"/>
      <c r="P544" s="7"/>
    </row>
    <row r="545">
      <c r="A545" s="13"/>
      <c r="B545" s="27"/>
      <c r="C545" s="14"/>
      <c r="D545" s="28"/>
      <c r="E545" s="7"/>
      <c r="G545" s="3"/>
      <c r="H545" s="16"/>
      <c r="I545" s="7"/>
      <c r="J545" s="7"/>
      <c r="K545" s="29"/>
      <c r="P545" s="7"/>
    </row>
    <row r="546">
      <c r="A546" s="13"/>
      <c r="B546" s="27"/>
      <c r="C546" s="14"/>
      <c r="D546" s="28"/>
      <c r="E546" s="7"/>
      <c r="G546" s="3"/>
      <c r="H546" s="16"/>
      <c r="I546" s="7"/>
      <c r="J546" s="7"/>
      <c r="K546" s="29"/>
      <c r="P546" s="7"/>
    </row>
    <row r="547">
      <c r="A547" s="13"/>
      <c r="B547" s="27"/>
      <c r="C547" s="14"/>
      <c r="D547" s="28"/>
      <c r="E547" s="7"/>
      <c r="G547" s="3"/>
      <c r="H547" s="16"/>
      <c r="I547" s="7"/>
      <c r="J547" s="7"/>
      <c r="K547" s="29"/>
      <c r="P547" s="7"/>
    </row>
    <row r="548">
      <c r="A548" s="13"/>
      <c r="B548" s="27"/>
      <c r="C548" s="14"/>
      <c r="D548" s="28"/>
      <c r="E548" s="7"/>
      <c r="G548" s="3"/>
      <c r="H548" s="16"/>
      <c r="I548" s="7"/>
      <c r="J548" s="7"/>
      <c r="K548" s="29"/>
      <c r="P548" s="7"/>
    </row>
    <row r="549">
      <c r="A549" s="13"/>
      <c r="B549" s="27"/>
      <c r="C549" s="14"/>
      <c r="D549" s="28"/>
      <c r="E549" s="7"/>
      <c r="G549" s="3"/>
      <c r="H549" s="16"/>
      <c r="I549" s="7"/>
      <c r="J549" s="7"/>
      <c r="K549" s="29"/>
      <c r="P549" s="7"/>
    </row>
    <row r="550">
      <c r="A550" s="13"/>
      <c r="B550" s="27"/>
      <c r="C550" s="14"/>
      <c r="D550" s="28"/>
      <c r="E550" s="7"/>
      <c r="G550" s="3"/>
      <c r="H550" s="16"/>
      <c r="I550" s="7"/>
      <c r="J550" s="7"/>
      <c r="K550" s="29"/>
      <c r="P550" s="7"/>
    </row>
    <row r="551">
      <c r="A551" s="13"/>
      <c r="B551" s="27"/>
      <c r="C551" s="14"/>
      <c r="D551" s="28"/>
      <c r="E551" s="7"/>
      <c r="G551" s="3"/>
      <c r="H551" s="16"/>
      <c r="I551" s="7"/>
      <c r="J551" s="7"/>
      <c r="K551" s="29"/>
      <c r="P551" s="7"/>
    </row>
    <row r="552">
      <c r="A552" s="13"/>
      <c r="B552" s="27"/>
      <c r="C552" s="14"/>
      <c r="D552" s="28"/>
      <c r="E552" s="7"/>
      <c r="G552" s="3"/>
      <c r="H552" s="16"/>
      <c r="I552" s="7"/>
      <c r="J552" s="7"/>
      <c r="K552" s="29"/>
      <c r="P552" s="7"/>
    </row>
    <row r="553">
      <c r="A553" s="13"/>
      <c r="B553" s="27"/>
      <c r="C553" s="14"/>
      <c r="D553" s="28"/>
      <c r="E553" s="7"/>
      <c r="G553" s="3"/>
      <c r="H553" s="16"/>
      <c r="I553" s="7"/>
      <c r="J553" s="7"/>
      <c r="K553" s="29"/>
      <c r="P553" s="7"/>
    </row>
    <row r="554">
      <c r="A554" s="13"/>
      <c r="B554" s="27"/>
      <c r="C554" s="14"/>
      <c r="D554" s="28"/>
      <c r="E554" s="7"/>
      <c r="G554" s="3"/>
      <c r="H554" s="16"/>
      <c r="I554" s="7"/>
      <c r="J554" s="7"/>
      <c r="K554" s="29"/>
      <c r="P554" s="7"/>
    </row>
    <row r="555">
      <c r="A555" s="13"/>
      <c r="B555" s="27"/>
      <c r="C555" s="14"/>
      <c r="D555" s="28"/>
      <c r="E555" s="7"/>
      <c r="G555" s="3"/>
      <c r="H555" s="16"/>
      <c r="I555" s="7"/>
      <c r="J555" s="7"/>
      <c r="K555" s="29"/>
      <c r="P555" s="7"/>
    </row>
    <row r="556">
      <c r="A556" s="13"/>
      <c r="B556" s="27"/>
      <c r="C556" s="14"/>
      <c r="D556" s="28"/>
      <c r="E556" s="7"/>
      <c r="G556" s="3"/>
      <c r="H556" s="16"/>
      <c r="I556" s="7"/>
      <c r="J556" s="7"/>
      <c r="K556" s="29"/>
      <c r="P556" s="7"/>
    </row>
    <row r="557">
      <c r="A557" s="13"/>
      <c r="B557" s="27"/>
      <c r="C557" s="14"/>
      <c r="D557" s="28"/>
      <c r="E557" s="7"/>
      <c r="G557" s="3"/>
      <c r="H557" s="16"/>
      <c r="I557" s="7"/>
      <c r="J557" s="7"/>
      <c r="K557" s="29"/>
      <c r="P557" s="7"/>
    </row>
    <row r="558">
      <c r="A558" s="13"/>
      <c r="B558" s="27"/>
      <c r="C558" s="14"/>
      <c r="D558" s="28"/>
      <c r="E558" s="7"/>
      <c r="G558" s="3"/>
      <c r="H558" s="16"/>
      <c r="I558" s="7"/>
      <c r="J558" s="7"/>
      <c r="K558" s="29"/>
      <c r="P558" s="7"/>
    </row>
    <row r="559">
      <c r="A559" s="13"/>
      <c r="B559" s="27"/>
      <c r="C559" s="14"/>
      <c r="D559" s="28"/>
      <c r="E559" s="7"/>
      <c r="G559" s="3"/>
      <c r="H559" s="16"/>
      <c r="I559" s="7"/>
      <c r="J559" s="7"/>
      <c r="K559" s="29"/>
      <c r="P559" s="7"/>
    </row>
    <row r="560">
      <c r="A560" s="13"/>
      <c r="B560" s="27"/>
      <c r="C560" s="14"/>
      <c r="D560" s="28"/>
      <c r="E560" s="7"/>
      <c r="G560" s="3"/>
      <c r="H560" s="16"/>
      <c r="I560" s="7"/>
      <c r="J560" s="7"/>
      <c r="K560" s="29"/>
      <c r="P560" s="7"/>
    </row>
    <row r="561">
      <c r="A561" s="13"/>
      <c r="B561" s="27"/>
      <c r="C561" s="14"/>
      <c r="D561" s="28"/>
      <c r="E561" s="7"/>
      <c r="G561" s="3"/>
      <c r="H561" s="16"/>
      <c r="I561" s="7"/>
      <c r="J561" s="7"/>
      <c r="K561" s="29"/>
      <c r="P561" s="7"/>
    </row>
    <row r="562">
      <c r="A562" s="13"/>
      <c r="B562" s="27"/>
      <c r="C562" s="14"/>
      <c r="D562" s="28"/>
      <c r="E562" s="7"/>
      <c r="G562" s="3"/>
      <c r="H562" s="16"/>
      <c r="I562" s="7"/>
      <c r="J562" s="7"/>
      <c r="K562" s="29"/>
      <c r="P562" s="7"/>
    </row>
    <row r="563">
      <c r="A563" s="13"/>
      <c r="B563" s="27"/>
      <c r="C563" s="14"/>
      <c r="D563" s="28"/>
      <c r="E563" s="7"/>
      <c r="G563" s="3"/>
      <c r="H563" s="16"/>
      <c r="I563" s="7"/>
      <c r="J563" s="7"/>
      <c r="K563" s="29"/>
      <c r="P563" s="7"/>
    </row>
    <row r="564">
      <c r="A564" s="13"/>
      <c r="B564" s="27"/>
      <c r="C564" s="14"/>
      <c r="D564" s="28"/>
      <c r="E564" s="7"/>
      <c r="G564" s="3"/>
      <c r="H564" s="16"/>
      <c r="I564" s="7"/>
      <c r="J564" s="7"/>
      <c r="K564" s="29"/>
      <c r="P564" s="7"/>
    </row>
    <row r="565">
      <c r="A565" s="13"/>
      <c r="B565" s="27"/>
      <c r="C565" s="14"/>
      <c r="D565" s="28"/>
      <c r="E565" s="7"/>
      <c r="G565" s="3"/>
      <c r="H565" s="16"/>
      <c r="I565" s="7"/>
      <c r="J565" s="7"/>
      <c r="K565" s="29"/>
      <c r="P565" s="7"/>
    </row>
    <row r="566">
      <c r="A566" s="13"/>
      <c r="B566" s="27"/>
      <c r="C566" s="14"/>
      <c r="D566" s="28"/>
      <c r="E566" s="7"/>
      <c r="G566" s="3"/>
      <c r="H566" s="16"/>
      <c r="I566" s="7"/>
      <c r="J566" s="7"/>
      <c r="K566" s="29"/>
      <c r="P566" s="7"/>
    </row>
    <row r="567">
      <c r="A567" s="13"/>
      <c r="B567" s="27"/>
      <c r="C567" s="14"/>
      <c r="D567" s="28"/>
      <c r="E567" s="7"/>
      <c r="G567" s="3"/>
      <c r="H567" s="16"/>
      <c r="I567" s="7"/>
      <c r="J567" s="7"/>
      <c r="K567" s="29"/>
      <c r="P567" s="7"/>
    </row>
    <row r="568">
      <c r="A568" s="13"/>
      <c r="B568" s="27"/>
      <c r="C568" s="14"/>
      <c r="D568" s="28"/>
      <c r="E568" s="7"/>
      <c r="G568" s="3"/>
      <c r="H568" s="16"/>
      <c r="I568" s="7"/>
      <c r="J568" s="7"/>
      <c r="K568" s="29"/>
      <c r="P568" s="7"/>
    </row>
    <row r="569">
      <c r="A569" s="13"/>
      <c r="B569" s="27"/>
      <c r="C569" s="14"/>
      <c r="D569" s="28"/>
      <c r="E569" s="7"/>
      <c r="G569" s="3"/>
      <c r="H569" s="16"/>
      <c r="I569" s="7"/>
      <c r="J569" s="7"/>
      <c r="K569" s="29"/>
      <c r="P569" s="7"/>
    </row>
    <row r="570">
      <c r="A570" s="13"/>
      <c r="B570" s="27"/>
      <c r="C570" s="14"/>
      <c r="D570" s="28"/>
      <c r="E570" s="7"/>
      <c r="G570" s="3"/>
      <c r="H570" s="16"/>
      <c r="I570" s="7"/>
      <c r="J570" s="7"/>
      <c r="K570" s="29"/>
      <c r="P570" s="7"/>
    </row>
    <row r="571">
      <c r="A571" s="13"/>
      <c r="B571" s="27"/>
      <c r="C571" s="14"/>
      <c r="D571" s="28"/>
      <c r="E571" s="7"/>
      <c r="G571" s="3"/>
      <c r="H571" s="16"/>
      <c r="I571" s="7"/>
      <c r="J571" s="7"/>
      <c r="K571" s="29"/>
      <c r="P571" s="7"/>
    </row>
    <row r="572">
      <c r="A572" s="13"/>
      <c r="B572" s="27"/>
      <c r="C572" s="14"/>
      <c r="D572" s="28"/>
      <c r="E572" s="7"/>
      <c r="G572" s="3"/>
      <c r="H572" s="16"/>
      <c r="I572" s="7"/>
      <c r="J572" s="7"/>
      <c r="K572" s="29"/>
      <c r="P572" s="7"/>
    </row>
    <row r="573">
      <c r="A573" s="13"/>
      <c r="B573" s="27"/>
      <c r="C573" s="14"/>
      <c r="D573" s="28"/>
      <c r="E573" s="7"/>
      <c r="G573" s="3"/>
      <c r="H573" s="16"/>
      <c r="I573" s="7"/>
      <c r="J573" s="7"/>
      <c r="K573" s="29"/>
      <c r="P573" s="7"/>
    </row>
    <row r="574">
      <c r="A574" s="13"/>
      <c r="B574" s="27"/>
      <c r="C574" s="14"/>
      <c r="D574" s="28"/>
      <c r="E574" s="7"/>
      <c r="G574" s="3"/>
      <c r="H574" s="16"/>
      <c r="I574" s="7"/>
      <c r="J574" s="7"/>
      <c r="K574" s="29"/>
      <c r="P574" s="7"/>
    </row>
    <row r="575">
      <c r="A575" s="13"/>
      <c r="B575" s="27"/>
      <c r="C575" s="14"/>
      <c r="D575" s="28"/>
      <c r="E575" s="7"/>
      <c r="G575" s="3"/>
      <c r="H575" s="16"/>
      <c r="I575" s="7"/>
      <c r="J575" s="7"/>
      <c r="K575" s="29"/>
      <c r="P575" s="7"/>
    </row>
    <row r="576">
      <c r="A576" s="13"/>
      <c r="B576" s="27"/>
      <c r="C576" s="14"/>
      <c r="D576" s="28"/>
      <c r="E576" s="7"/>
      <c r="G576" s="3"/>
      <c r="H576" s="16"/>
      <c r="I576" s="7"/>
      <c r="J576" s="7"/>
      <c r="K576" s="29"/>
      <c r="P576" s="7"/>
    </row>
    <row r="577">
      <c r="A577" s="13"/>
      <c r="B577" s="27"/>
      <c r="C577" s="14"/>
      <c r="D577" s="28"/>
      <c r="E577" s="7"/>
      <c r="G577" s="3"/>
      <c r="H577" s="16"/>
      <c r="I577" s="7"/>
      <c r="J577" s="7"/>
      <c r="K577" s="29"/>
      <c r="P577" s="7"/>
    </row>
    <row r="578">
      <c r="A578" s="13"/>
      <c r="B578" s="27"/>
      <c r="C578" s="14"/>
      <c r="D578" s="28"/>
      <c r="E578" s="7"/>
      <c r="G578" s="3"/>
      <c r="H578" s="16"/>
      <c r="I578" s="7"/>
      <c r="J578" s="7"/>
      <c r="K578" s="29"/>
      <c r="P578" s="7"/>
    </row>
    <row r="579">
      <c r="A579" s="13"/>
      <c r="B579" s="27"/>
      <c r="C579" s="14"/>
      <c r="D579" s="28"/>
      <c r="E579" s="7"/>
      <c r="G579" s="3"/>
      <c r="H579" s="16"/>
      <c r="I579" s="7"/>
      <c r="J579" s="7"/>
      <c r="K579" s="29"/>
      <c r="P579" s="7"/>
    </row>
    <row r="580">
      <c r="A580" s="13"/>
      <c r="B580" s="27"/>
      <c r="C580" s="14"/>
      <c r="D580" s="28"/>
      <c r="E580" s="7"/>
      <c r="G580" s="3"/>
      <c r="H580" s="16"/>
      <c r="I580" s="7"/>
      <c r="J580" s="7"/>
      <c r="K580" s="29"/>
      <c r="P580" s="7"/>
    </row>
    <row r="581">
      <c r="A581" s="13"/>
      <c r="B581" s="27"/>
      <c r="C581" s="14"/>
      <c r="D581" s="28"/>
      <c r="E581" s="7"/>
      <c r="G581" s="3"/>
      <c r="H581" s="16"/>
      <c r="I581" s="7"/>
      <c r="J581" s="7"/>
      <c r="K581" s="29"/>
      <c r="P581" s="7"/>
    </row>
    <row r="582">
      <c r="A582" s="13"/>
      <c r="B582" s="27"/>
      <c r="C582" s="14"/>
      <c r="D582" s="28"/>
      <c r="E582" s="7"/>
      <c r="G582" s="3"/>
      <c r="H582" s="16"/>
      <c r="I582" s="7"/>
      <c r="J582" s="7"/>
      <c r="K582" s="29"/>
      <c r="P582" s="7"/>
    </row>
    <row r="583">
      <c r="A583" s="13"/>
      <c r="B583" s="27"/>
      <c r="C583" s="14"/>
      <c r="D583" s="28"/>
      <c r="E583" s="7"/>
      <c r="G583" s="3"/>
      <c r="H583" s="16"/>
      <c r="I583" s="7"/>
      <c r="J583" s="7"/>
      <c r="K583" s="29"/>
      <c r="P583" s="7"/>
    </row>
    <row r="584">
      <c r="A584" s="13"/>
      <c r="B584" s="27"/>
      <c r="C584" s="14"/>
      <c r="D584" s="28"/>
      <c r="E584" s="7"/>
      <c r="G584" s="3"/>
      <c r="H584" s="16"/>
      <c r="I584" s="7"/>
      <c r="J584" s="7"/>
      <c r="K584" s="29"/>
      <c r="P584" s="7"/>
    </row>
    <row r="585">
      <c r="A585" s="13"/>
      <c r="B585" s="27"/>
      <c r="C585" s="14"/>
      <c r="D585" s="28"/>
      <c r="E585" s="7"/>
      <c r="G585" s="3"/>
      <c r="H585" s="16"/>
      <c r="I585" s="7"/>
      <c r="J585" s="7"/>
      <c r="K585" s="29"/>
      <c r="P585" s="7"/>
    </row>
    <row r="586">
      <c r="A586" s="13"/>
      <c r="B586" s="27"/>
      <c r="C586" s="14"/>
      <c r="D586" s="28"/>
      <c r="E586" s="7"/>
      <c r="G586" s="3"/>
      <c r="H586" s="16"/>
      <c r="I586" s="7"/>
      <c r="J586" s="7"/>
      <c r="K586" s="29"/>
      <c r="P586" s="7"/>
    </row>
    <row r="587">
      <c r="A587" s="13"/>
      <c r="B587" s="27"/>
      <c r="C587" s="14"/>
      <c r="D587" s="28"/>
      <c r="E587" s="7"/>
      <c r="G587" s="3"/>
      <c r="H587" s="16"/>
      <c r="I587" s="7"/>
      <c r="J587" s="7"/>
      <c r="K587" s="29"/>
      <c r="P587" s="7"/>
    </row>
    <row r="588">
      <c r="A588" s="13"/>
      <c r="B588" s="27"/>
      <c r="C588" s="14"/>
      <c r="D588" s="28"/>
      <c r="E588" s="7"/>
      <c r="G588" s="3"/>
      <c r="H588" s="16"/>
      <c r="I588" s="7"/>
      <c r="J588" s="7"/>
      <c r="K588" s="29"/>
      <c r="P588" s="7"/>
    </row>
    <row r="589">
      <c r="A589" s="13"/>
      <c r="B589" s="27"/>
      <c r="C589" s="14"/>
      <c r="D589" s="28"/>
      <c r="E589" s="7"/>
      <c r="G589" s="3"/>
      <c r="H589" s="16"/>
      <c r="I589" s="7"/>
      <c r="J589" s="7"/>
      <c r="K589" s="29"/>
      <c r="P589" s="7"/>
    </row>
    <row r="590">
      <c r="A590" s="13"/>
      <c r="B590" s="27"/>
      <c r="C590" s="14"/>
      <c r="D590" s="28"/>
      <c r="E590" s="7"/>
      <c r="G590" s="3"/>
      <c r="H590" s="16"/>
      <c r="I590" s="7"/>
      <c r="J590" s="7"/>
      <c r="K590" s="29"/>
      <c r="P590" s="7"/>
    </row>
    <row r="591">
      <c r="A591" s="13"/>
      <c r="B591" s="27"/>
      <c r="C591" s="14"/>
      <c r="D591" s="28"/>
      <c r="E591" s="7"/>
      <c r="G591" s="3"/>
      <c r="H591" s="16"/>
      <c r="I591" s="7"/>
      <c r="J591" s="7"/>
      <c r="K591" s="29"/>
      <c r="P591" s="7"/>
    </row>
    <row r="592">
      <c r="A592" s="13"/>
      <c r="B592" s="27"/>
      <c r="C592" s="14"/>
      <c r="D592" s="28"/>
      <c r="E592" s="7"/>
      <c r="G592" s="3"/>
      <c r="H592" s="16"/>
      <c r="I592" s="7"/>
      <c r="J592" s="7"/>
      <c r="K592" s="29"/>
      <c r="P592" s="7"/>
    </row>
    <row r="593">
      <c r="A593" s="13"/>
      <c r="B593" s="27"/>
      <c r="C593" s="14"/>
      <c r="D593" s="28"/>
      <c r="E593" s="7"/>
      <c r="G593" s="3"/>
      <c r="H593" s="16"/>
      <c r="I593" s="7"/>
      <c r="J593" s="7"/>
      <c r="K593" s="29"/>
      <c r="P593" s="7"/>
    </row>
    <row r="594">
      <c r="A594" s="13"/>
      <c r="B594" s="27"/>
      <c r="C594" s="14"/>
      <c r="D594" s="28"/>
      <c r="E594" s="7"/>
      <c r="G594" s="3"/>
      <c r="H594" s="16"/>
      <c r="I594" s="7"/>
      <c r="J594" s="7"/>
      <c r="K594" s="29"/>
      <c r="P594" s="7"/>
    </row>
    <row r="595">
      <c r="A595" s="13"/>
      <c r="B595" s="27"/>
      <c r="C595" s="14"/>
      <c r="D595" s="28"/>
      <c r="E595" s="7"/>
      <c r="G595" s="3"/>
      <c r="H595" s="16"/>
      <c r="I595" s="7"/>
      <c r="J595" s="7"/>
      <c r="K595" s="29"/>
      <c r="P595" s="7"/>
    </row>
    <row r="596">
      <c r="A596" s="13"/>
      <c r="B596" s="27"/>
      <c r="C596" s="14"/>
      <c r="D596" s="28"/>
      <c r="E596" s="7"/>
      <c r="G596" s="3"/>
      <c r="H596" s="16"/>
      <c r="I596" s="7"/>
      <c r="J596" s="7"/>
      <c r="K596" s="29"/>
      <c r="P596" s="7"/>
    </row>
    <row r="597">
      <c r="A597" s="13"/>
      <c r="B597" s="27"/>
      <c r="C597" s="14"/>
      <c r="D597" s="28"/>
      <c r="E597" s="7"/>
      <c r="G597" s="3"/>
      <c r="H597" s="16"/>
      <c r="I597" s="7"/>
      <c r="J597" s="7"/>
      <c r="K597" s="29"/>
      <c r="P597" s="7"/>
    </row>
    <row r="598">
      <c r="A598" s="13"/>
      <c r="B598" s="27"/>
      <c r="C598" s="14"/>
      <c r="D598" s="28"/>
      <c r="E598" s="7"/>
      <c r="G598" s="3"/>
      <c r="H598" s="16"/>
      <c r="I598" s="7"/>
      <c r="J598" s="7"/>
      <c r="K598" s="29"/>
      <c r="P598" s="7"/>
    </row>
    <row r="599">
      <c r="A599" s="13"/>
      <c r="B599" s="27"/>
      <c r="C599" s="14"/>
      <c r="D599" s="28"/>
      <c r="E599" s="7"/>
      <c r="G599" s="3"/>
      <c r="H599" s="16"/>
      <c r="I599" s="7"/>
      <c r="J599" s="7"/>
      <c r="K599" s="29"/>
      <c r="P599" s="7"/>
    </row>
    <row r="600">
      <c r="A600" s="13"/>
      <c r="B600" s="27"/>
      <c r="C600" s="14"/>
      <c r="D600" s="28"/>
      <c r="E600" s="7"/>
      <c r="G600" s="3"/>
      <c r="H600" s="16"/>
      <c r="I600" s="7"/>
      <c r="J600" s="7"/>
      <c r="K600" s="29"/>
      <c r="P600" s="7"/>
    </row>
    <row r="601">
      <c r="A601" s="13"/>
      <c r="B601" s="27"/>
      <c r="C601" s="14"/>
      <c r="D601" s="28"/>
      <c r="E601" s="7"/>
      <c r="G601" s="3"/>
      <c r="H601" s="16"/>
      <c r="I601" s="7"/>
      <c r="J601" s="7"/>
      <c r="K601" s="29"/>
      <c r="P601" s="7"/>
    </row>
    <row r="602">
      <c r="A602" s="13"/>
      <c r="B602" s="27"/>
      <c r="C602" s="14"/>
      <c r="D602" s="28"/>
      <c r="E602" s="7"/>
      <c r="G602" s="3"/>
      <c r="H602" s="16"/>
      <c r="I602" s="7"/>
      <c r="J602" s="7"/>
      <c r="K602" s="29"/>
      <c r="P602" s="7"/>
    </row>
    <row r="603">
      <c r="A603" s="13"/>
      <c r="B603" s="27"/>
      <c r="C603" s="14"/>
      <c r="D603" s="28"/>
      <c r="E603" s="7"/>
      <c r="G603" s="3"/>
      <c r="H603" s="16"/>
      <c r="I603" s="7"/>
      <c r="J603" s="7"/>
      <c r="K603" s="29"/>
      <c r="P603" s="7"/>
    </row>
    <row r="604">
      <c r="A604" s="13"/>
      <c r="B604" s="27"/>
      <c r="C604" s="14"/>
      <c r="D604" s="28"/>
      <c r="E604" s="7"/>
      <c r="G604" s="3"/>
      <c r="H604" s="16"/>
      <c r="I604" s="7"/>
      <c r="J604" s="7"/>
      <c r="K604" s="29"/>
      <c r="P604" s="7"/>
    </row>
    <row r="605">
      <c r="A605" s="13"/>
      <c r="B605" s="27"/>
      <c r="C605" s="14"/>
      <c r="D605" s="28"/>
      <c r="E605" s="7"/>
      <c r="G605" s="3"/>
      <c r="H605" s="16"/>
      <c r="I605" s="7"/>
      <c r="J605" s="7"/>
      <c r="K605" s="29"/>
      <c r="P605" s="7"/>
    </row>
    <row r="606">
      <c r="A606" s="13"/>
      <c r="B606" s="27"/>
      <c r="C606" s="14"/>
      <c r="D606" s="28"/>
      <c r="E606" s="7"/>
      <c r="G606" s="3"/>
      <c r="H606" s="16"/>
      <c r="I606" s="7"/>
      <c r="J606" s="7"/>
      <c r="K606" s="29"/>
      <c r="P606" s="7"/>
    </row>
    <row r="607">
      <c r="A607" s="13"/>
      <c r="B607" s="27"/>
      <c r="C607" s="14"/>
      <c r="D607" s="28"/>
      <c r="E607" s="7"/>
      <c r="G607" s="3"/>
      <c r="H607" s="16"/>
      <c r="I607" s="7"/>
      <c r="J607" s="7"/>
      <c r="K607" s="29"/>
      <c r="P607" s="7"/>
    </row>
    <row r="608">
      <c r="A608" s="13"/>
      <c r="B608" s="27"/>
      <c r="C608" s="14"/>
      <c r="D608" s="28"/>
      <c r="E608" s="7"/>
      <c r="G608" s="3"/>
      <c r="H608" s="16"/>
      <c r="I608" s="7"/>
      <c r="J608" s="7"/>
      <c r="K608" s="29"/>
      <c r="P608" s="7"/>
    </row>
    <row r="609">
      <c r="A609" s="13"/>
      <c r="B609" s="27"/>
      <c r="C609" s="14"/>
      <c r="D609" s="28"/>
      <c r="E609" s="7"/>
      <c r="G609" s="3"/>
      <c r="H609" s="16"/>
      <c r="I609" s="7"/>
      <c r="J609" s="7"/>
      <c r="K609" s="29"/>
      <c r="P609" s="7"/>
    </row>
    <row r="610">
      <c r="A610" s="13"/>
      <c r="B610" s="27"/>
      <c r="C610" s="14"/>
      <c r="D610" s="28"/>
      <c r="E610" s="7"/>
      <c r="G610" s="3"/>
      <c r="H610" s="16"/>
      <c r="I610" s="7"/>
      <c r="J610" s="7"/>
      <c r="K610" s="29"/>
      <c r="P610" s="7"/>
    </row>
    <row r="611">
      <c r="A611" s="13"/>
      <c r="B611" s="27"/>
      <c r="C611" s="14"/>
      <c r="D611" s="28"/>
      <c r="E611" s="7"/>
      <c r="G611" s="3"/>
      <c r="H611" s="16"/>
      <c r="I611" s="7"/>
      <c r="J611" s="7"/>
      <c r="K611" s="29"/>
      <c r="P611" s="7"/>
    </row>
    <row r="612">
      <c r="A612" s="13"/>
      <c r="B612" s="27"/>
      <c r="C612" s="14"/>
      <c r="D612" s="28"/>
      <c r="E612" s="7"/>
      <c r="G612" s="3"/>
      <c r="H612" s="16"/>
      <c r="I612" s="7"/>
      <c r="J612" s="7"/>
      <c r="K612" s="29"/>
      <c r="P612" s="7"/>
    </row>
    <row r="613">
      <c r="A613" s="13"/>
      <c r="B613" s="27"/>
      <c r="C613" s="14"/>
      <c r="D613" s="28"/>
      <c r="E613" s="7"/>
      <c r="G613" s="3"/>
      <c r="H613" s="16"/>
      <c r="I613" s="7"/>
      <c r="J613" s="7"/>
      <c r="K613" s="29"/>
      <c r="P613" s="7"/>
    </row>
    <row r="614">
      <c r="A614" s="13"/>
      <c r="B614" s="27"/>
      <c r="C614" s="14"/>
      <c r="D614" s="28"/>
      <c r="E614" s="7"/>
      <c r="G614" s="3"/>
      <c r="H614" s="16"/>
      <c r="I614" s="7"/>
      <c r="J614" s="7"/>
      <c r="K614" s="29"/>
      <c r="P614" s="7"/>
    </row>
    <row r="615">
      <c r="A615" s="13"/>
      <c r="B615" s="27"/>
      <c r="C615" s="14"/>
      <c r="D615" s="28"/>
      <c r="E615" s="7"/>
      <c r="G615" s="3"/>
      <c r="H615" s="16"/>
      <c r="I615" s="7"/>
      <c r="J615" s="7"/>
      <c r="K615" s="29"/>
      <c r="P615" s="7"/>
    </row>
    <row r="616">
      <c r="A616" s="13"/>
      <c r="B616" s="27"/>
      <c r="C616" s="14"/>
      <c r="D616" s="28"/>
      <c r="E616" s="7"/>
      <c r="G616" s="3"/>
      <c r="H616" s="16"/>
      <c r="I616" s="7"/>
      <c r="J616" s="7"/>
      <c r="K616" s="29"/>
      <c r="P616" s="7"/>
    </row>
    <row r="617">
      <c r="A617" s="13"/>
      <c r="B617" s="27"/>
      <c r="C617" s="14"/>
      <c r="D617" s="28"/>
      <c r="E617" s="7"/>
      <c r="G617" s="3"/>
      <c r="H617" s="16"/>
      <c r="I617" s="7"/>
      <c r="J617" s="7"/>
      <c r="K617" s="29"/>
      <c r="P617" s="7"/>
    </row>
    <row r="618">
      <c r="A618" s="13"/>
      <c r="B618" s="27"/>
      <c r="C618" s="14"/>
      <c r="D618" s="28"/>
      <c r="E618" s="7"/>
      <c r="G618" s="3"/>
      <c r="H618" s="16"/>
      <c r="I618" s="7"/>
      <c r="J618" s="7"/>
      <c r="K618" s="29"/>
      <c r="P618" s="7"/>
    </row>
    <row r="619">
      <c r="A619" s="13"/>
      <c r="B619" s="27"/>
      <c r="C619" s="14"/>
      <c r="D619" s="28"/>
      <c r="E619" s="7"/>
      <c r="G619" s="3"/>
      <c r="H619" s="16"/>
      <c r="I619" s="7"/>
      <c r="J619" s="7"/>
      <c r="K619" s="29"/>
      <c r="P619" s="7"/>
    </row>
    <row r="620">
      <c r="A620" s="13"/>
      <c r="B620" s="27"/>
      <c r="C620" s="14"/>
      <c r="D620" s="28"/>
      <c r="E620" s="7"/>
      <c r="G620" s="3"/>
      <c r="H620" s="16"/>
      <c r="I620" s="7"/>
      <c r="J620" s="7"/>
      <c r="K620" s="29"/>
      <c r="P620" s="7"/>
    </row>
    <row r="621">
      <c r="A621" s="13"/>
      <c r="B621" s="27"/>
      <c r="C621" s="14"/>
      <c r="D621" s="28"/>
      <c r="E621" s="7"/>
      <c r="G621" s="3"/>
      <c r="H621" s="16"/>
      <c r="I621" s="7"/>
      <c r="J621" s="7"/>
      <c r="K621" s="29"/>
      <c r="P621" s="7"/>
    </row>
    <row r="622">
      <c r="A622" s="13"/>
      <c r="B622" s="27"/>
      <c r="C622" s="14"/>
      <c r="D622" s="28"/>
      <c r="E622" s="7"/>
      <c r="G622" s="3"/>
      <c r="H622" s="16"/>
      <c r="I622" s="7"/>
      <c r="J622" s="7"/>
      <c r="K622" s="29"/>
      <c r="P622" s="7"/>
    </row>
    <row r="623">
      <c r="A623" s="13"/>
      <c r="B623" s="27"/>
      <c r="C623" s="14"/>
      <c r="D623" s="28"/>
      <c r="E623" s="7"/>
      <c r="G623" s="3"/>
      <c r="H623" s="16"/>
      <c r="I623" s="7"/>
      <c r="J623" s="7"/>
      <c r="K623" s="29"/>
      <c r="P623" s="7"/>
    </row>
    <row r="624">
      <c r="A624" s="13"/>
      <c r="B624" s="27"/>
      <c r="C624" s="14"/>
      <c r="D624" s="28"/>
      <c r="E624" s="7"/>
      <c r="G624" s="3"/>
      <c r="H624" s="16"/>
      <c r="I624" s="7"/>
      <c r="J624" s="7"/>
      <c r="K624" s="29"/>
      <c r="P624" s="7"/>
    </row>
    <row r="625">
      <c r="A625" s="13"/>
      <c r="B625" s="27"/>
      <c r="C625" s="14"/>
      <c r="D625" s="28"/>
      <c r="E625" s="7"/>
      <c r="G625" s="3"/>
      <c r="H625" s="16"/>
      <c r="I625" s="7"/>
      <c r="J625" s="7"/>
      <c r="K625" s="29"/>
      <c r="P625" s="7"/>
    </row>
    <row r="626">
      <c r="A626" s="13"/>
      <c r="B626" s="27"/>
      <c r="C626" s="14"/>
      <c r="D626" s="28"/>
      <c r="E626" s="7"/>
      <c r="G626" s="3"/>
      <c r="H626" s="16"/>
      <c r="I626" s="7"/>
      <c r="J626" s="7"/>
      <c r="K626" s="29"/>
      <c r="P626" s="7"/>
    </row>
    <row r="627">
      <c r="A627" s="13"/>
      <c r="B627" s="27"/>
      <c r="C627" s="14"/>
      <c r="D627" s="28"/>
      <c r="E627" s="7"/>
      <c r="G627" s="3"/>
      <c r="H627" s="16"/>
      <c r="I627" s="7"/>
      <c r="J627" s="7"/>
      <c r="K627" s="29"/>
      <c r="P627" s="7"/>
    </row>
    <row r="628">
      <c r="A628" s="13"/>
      <c r="B628" s="27"/>
      <c r="C628" s="14"/>
      <c r="D628" s="28"/>
      <c r="E628" s="7"/>
      <c r="G628" s="3"/>
      <c r="H628" s="16"/>
      <c r="I628" s="7"/>
      <c r="J628" s="7"/>
      <c r="K628" s="29"/>
      <c r="P628" s="7"/>
    </row>
    <row r="629">
      <c r="A629" s="13"/>
      <c r="B629" s="27"/>
      <c r="C629" s="14"/>
      <c r="D629" s="28"/>
      <c r="E629" s="7"/>
      <c r="G629" s="3"/>
      <c r="H629" s="16"/>
      <c r="I629" s="7"/>
      <c r="J629" s="7"/>
      <c r="K629" s="29"/>
      <c r="P629" s="7"/>
    </row>
    <row r="630">
      <c r="A630" s="13"/>
      <c r="B630" s="27"/>
      <c r="C630" s="14"/>
      <c r="D630" s="28"/>
      <c r="E630" s="7"/>
      <c r="G630" s="3"/>
      <c r="H630" s="16"/>
      <c r="I630" s="7"/>
      <c r="J630" s="7"/>
      <c r="K630" s="29"/>
      <c r="P630" s="7"/>
    </row>
    <row r="631">
      <c r="A631" s="13"/>
      <c r="B631" s="27"/>
      <c r="C631" s="14"/>
      <c r="D631" s="28"/>
      <c r="E631" s="7"/>
      <c r="G631" s="3"/>
      <c r="H631" s="16"/>
      <c r="I631" s="7"/>
      <c r="J631" s="7"/>
      <c r="K631" s="29"/>
      <c r="P631" s="7"/>
    </row>
    <row r="632">
      <c r="A632" s="13"/>
      <c r="B632" s="27"/>
      <c r="C632" s="14"/>
      <c r="D632" s="28"/>
      <c r="E632" s="7"/>
      <c r="G632" s="3"/>
      <c r="H632" s="16"/>
      <c r="I632" s="7"/>
      <c r="J632" s="7"/>
      <c r="K632" s="29"/>
      <c r="P632" s="7"/>
    </row>
    <row r="633">
      <c r="A633" s="13"/>
      <c r="B633" s="27"/>
      <c r="C633" s="14"/>
      <c r="D633" s="28"/>
      <c r="E633" s="7"/>
      <c r="G633" s="3"/>
      <c r="H633" s="16"/>
      <c r="I633" s="7"/>
      <c r="J633" s="7"/>
      <c r="K633" s="29"/>
      <c r="P633" s="7"/>
    </row>
    <row r="634">
      <c r="A634" s="13"/>
      <c r="B634" s="27"/>
      <c r="C634" s="14"/>
      <c r="D634" s="28"/>
      <c r="E634" s="7"/>
      <c r="G634" s="3"/>
      <c r="H634" s="16"/>
      <c r="I634" s="7"/>
      <c r="J634" s="7"/>
      <c r="K634" s="29"/>
      <c r="P634" s="7"/>
    </row>
    <row r="635">
      <c r="A635" s="13"/>
      <c r="B635" s="27"/>
      <c r="C635" s="14"/>
      <c r="D635" s="28"/>
      <c r="E635" s="7"/>
      <c r="G635" s="3"/>
      <c r="H635" s="16"/>
      <c r="I635" s="7"/>
      <c r="J635" s="7"/>
      <c r="K635" s="29"/>
      <c r="P635" s="7"/>
    </row>
    <row r="636">
      <c r="A636" s="13"/>
      <c r="B636" s="27"/>
      <c r="C636" s="14"/>
      <c r="D636" s="28"/>
      <c r="E636" s="7"/>
      <c r="G636" s="3"/>
      <c r="H636" s="16"/>
      <c r="I636" s="7"/>
      <c r="J636" s="7"/>
      <c r="K636" s="29"/>
      <c r="P636" s="7"/>
    </row>
    <row r="637">
      <c r="A637" s="13"/>
      <c r="B637" s="27"/>
      <c r="C637" s="14"/>
      <c r="D637" s="28"/>
      <c r="E637" s="7"/>
      <c r="G637" s="3"/>
      <c r="H637" s="16"/>
      <c r="I637" s="7"/>
      <c r="J637" s="7"/>
      <c r="K637" s="29"/>
      <c r="P637" s="7"/>
    </row>
    <row r="638">
      <c r="A638" s="13"/>
      <c r="B638" s="27"/>
      <c r="C638" s="14"/>
      <c r="D638" s="28"/>
      <c r="E638" s="7"/>
      <c r="G638" s="3"/>
      <c r="H638" s="16"/>
      <c r="I638" s="7"/>
      <c r="J638" s="7"/>
      <c r="K638" s="29"/>
      <c r="P638" s="7"/>
    </row>
    <row r="639">
      <c r="A639" s="13"/>
      <c r="B639" s="27"/>
      <c r="C639" s="14"/>
      <c r="D639" s="28"/>
      <c r="E639" s="7"/>
      <c r="G639" s="3"/>
      <c r="H639" s="16"/>
      <c r="I639" s="7"/>
      <c r="J639" s="7"/>
      <c r="K639" s="29"/>
      <c r="P639" s="7"/>
    </row>
    <row r="640">
      <c r="A640" s="13"/>
      <c r="B640" s="27"/>
      <c r="C640" s="14"/>
      <c r="D640" s="28"/>
      <c r="E640" s="7"/>
      <c r="G640" s="3"/>
      <c r="H640" s="16"/>
      <c r="I640" s="7"/>
      <c r="J640" s="7"/>
      <c r="K640" s="29"/>
      <c r="P640" s="7"/>
    </row>
    <row r="641">
      <c r="A641" s="13"/>
      <c r="B641" s="27"/>
      <c r="C641" s="14"/>
      <c r="D641" s="28"/>
      <c r="E641" s="7"/>
      <c r="G641" s="3"/>
      <c r="H641" s="16"/>
      <c r="I641" s="7"/>
      <c r="J641" s="7"/>
      <c r="K641" s="29"/>
      <c r="P641" s="7"/>
    </row>
    <row r="642">
      <c r="A642" s="13"/>
      <c r="B642" s="27"/>
      <c r="C642" s="14"/>
      <c r="D642" s="28"/>
      <c r="E642" s="7"/>
      <c r="G642" s="3"/>
      <c r="H642" s="16"/>
      <c r="I642" s="7"/>
      <c r="J642" s="7"/>
      <c r="K642" s="29"/>
      <c r="P642" s="7"/>
    </row>
    <row r="643">
      <c r="A643" s="13"/>
      <c r="B643" s="27"/>
      <c r="C643" s="14"/>
      <c r="D643" s="28"/>
      <c r="E643" s="7"/>
      <c r="G643" s="3"/>
      <c r="H643" s="16"/>
      <c r="I643" s="7"/>
      <c r="J643" s="7"/>
      <c r="K643" s="29"/>
      <c r="P643" s="7"/>
    </row>
    <row r="644">
      <c r="A644" s="13"/>
      <c r="B644" s="27"/>
      <c r="C644" s="14"/>
      <c r="D644" s="28"/>
      <c r="E644" s="7"/>
      <c r="G644" s="3"/>
      <c r="H644" s="16"/>
      <c r="I644" s="7"/>
      <c r="J644" s="7"/>
      <c r="K644" s="29"/>
      <c r="P644" s="7"/>
    </row>
    <row r="645">
      <c r="A645" s="13"/>
      <c r="B645" s="27"/>
      <c r="C645" s="14"/>
      <c r="D645" s="28"/>
      <c r="E645" s="7"/>
      <c r="G645" s="3"/>
      <c r="H645" s="16"/>
      <c r="I645" s="7"/>
      <c r="J645" s="7"/>
      <c r="K645" s="29"/>
      <c r="P645" s="7"/>
    </row>
    <row r="646">
      <c r="A646" s="13"/>
      <c r="B646" s="27"/>
      <c r="C646" s="14"/>
      <c r="D646" s="28"/>
      <c r="E646" s="7"/>
      <c r="G646" s="3"/>
      <c r="H646" s="16"/>
      <c r="I646" s="7"/>
      <c r="J646" s="7"/>
      <c r="K646" s="29"/>
      <c r="P646" s="7"/>
    </row>
    <row r="647">
      <c r="A647" s="13"/>
      <c r="B647" s="27"/>
      <c r="C647" s="14"/>
      <c r="D647" s="28"/>
      <c r="E647" s="7"/>
      <c r="G647" s="3"/>
      <c r="H647" s="16"/>
      <c r="I647" s="7"/>
      <c r="J647" s="7"/>
      <c r="K647" s="29"/>
      <c r="P647" s="7"/>
    </row>
    <row r="648">
      <c r="A648" s="13"/>
      <c r="B648" s="27"/>
      <c r="C648" s="14"/>
      <c r="D648" s="28"/>
      <c r="E648" s="7"/>
      <c r="G648" s="3"/>
      <c r="H648" s="16"/>
      <c r="I648" s="7"/>
      <c r="J648" s="7"/>
      <c r="K648" s="29"/>
      <c r="P648" s="7"/>
    </row>
    <row r="649">
      <c r="A649" s="13"/>
      <c r="B649" s="27"/>
      <c r="C649" s="14"/>
      <c r="D649" s="28"/>
      <c r="E649" s="7"/>
      <c r="G649" s="3"/>
      <c r="H649" s="16"/>
      <c r="I649" s="7"/>
      <c r="J649" s="7"/>
      <c r="K649" s="29"/>
      <c r="P649" s="7"/>
    </row>
    <row r="650">
      <c r="A650" s="13"/>
      <c r="B650" s="27"/>
      <c r="C650" s="14"/>
      <c r="D650" s="28"/>
      <c r="E650" s="7"/>
      <c r="G650" s="3"/>
      <c r="H650" s="16"/>
      <c r="I650" s="7"/>
      <c r="J650" s="7"/>
      <c r="K650" s="29"/>
      <c r="P650" s="7"/>
    </row>
    <row r="651">
      <c r="A651" s="13"/>
      <c r="B651" s="27"/>
      <c r="C651" s="14"/>
      <c r="D651" s="28"/>
      <c r="E651" s="7"/>
      <c r="G651" s="3"/>
      <c r="H651" s="16"/>
      <c r="I651" s="7"/>
      <c r="J651" s="7"/>
      <c r="K651" s="29"/>
      <c r="P651" s="7"/>
    </row>
    <row r="652">
      <c r="A652" s="13"/>
      <c r="B652" s="27"/>
      <c r="C652" s="14"/>
      <c r="D652" s="28"/>
      <c r="E652" s="7"/>
      <c r="G652" s="3"/>
      <c r="H652" s="16"/>
      <c r="I652" s="7"/>
      <c r="J652" s="7"/>
      <c r="K652" s="29"/>
      <c r="P652" s="7"/>
    </row>
    <row r="653">
      <c r="A653" s="13"/>
      <c r="B653" s="27"/>
      <c r="C653" s="14"/>
      <c r="D653" s="28"/>
      <c r="E653" s="7"/>
      <c r="G653" s="3"/>
      <c r="H653" s="16"/>
      <c r="I653" s="7"/>
      <c r="J653" s="7"/>
      <c r="K653" s="29"/>
      <c r="P653" s="7"/>
    </row>
    <row r="654">
      <c r="A654" s="13"/>
      <c r="B654" s="27"/>
      <c r="C654" s="14"/>
      <c r="D654" s="28"/>
      <c r="E654" s="7"/>
      <c r="G654" s="3"/>
      <c r="H654" s="16"/>
      <c r="I654" s="7"/>
      <c r="J654" s="7"/>
      <c r="K654" s="29"/>
      <c r="P654" s="7"/>
    </row>
    <row r="655">
      <c r="A655" s="13"/>
      <c r="B655" s="27"/>
      <c r="C655" s="14"/>
      <c r="D655" s="28"/>
      <c r="E655" s="7"/>
      <c r="G655" s="3"/>
      <c r="H655" s="16"/>
      <c r="I655" s="7"/>
      <c r="J655" s="7"/>
      <c r="K655" s="29"/>
      <c r="P655" s="7"/>
    </row>
    <row r="656">
      <c r="A656" s="13"/>
      <c r="B656" s="27"/>
      <c r="C656" s="14"/>
      <c r="D656" s="28"/>
      <c r="E656" s="7"/>
      <c r="G656" s="3"/>
      <c r="H656" s="16"/>
      <c r="I656" s="7"/>
      <c r="J656" s="7"/>
      <c r="K656" s="29"/>
      <c r="P656" s="7"/>
    </row>
    <row r="657">
      <c r="A657" s="13"/>
      <c r="B657" s="27"/>
      <c r="C657" s="14"/>
      <c r="D657" s="28"/>
      <c r="E657" s="7"/>
      <c r="G657" s="3"/>
      <c r="H657" s="16"/>
      <c r="I657" s="7"/>
      <c r="J657" s="7"/>
      <c r="K657" s="29"/>
      <c r="P657" s="7"/>
    </row>
    <row r="658">
      <c r="A658" s="13"/>
      <c r="B658" s="27"/>
      <c r="C658" s="14"/>
      <c r="D658" s="28"/>
      <c r="E658" s="7"/>
      <c r="G658" s="3"/>
      <c r="H658" s="16"/>
      <c r="I658" s="7"/>
      <c r="J658" s="7"/>
      <c r="K658" s="29"/>
      <c r="P658" s="7"/>
    </row>
    <row r="659">
      <c r="A659" s="13"/>
      <c r="B659" s="27"/>
      <c r="C659" s="14"/>
      <c r="D659" s="28"/>
      <c r="E659" s="7"/>
      <c r="G659" s="3"/>
      <c r="H659" s="16"/>
      <c r="I659" s="7"/>
      <c r="J659" s="7"/>
      <c r="K659" s="29"/>
      <c r="P659" s="7"/>
    </row>
    <row r="660">
      <c r="A660" s="13"/>
      <c r="B660" s="27"/>
      <c r="C660" s="14"/>
      <c r="D660" s="28"/>
      <c r="E660" s="7"/>
      <c r="G660" s="3"/>
      <c r="H660" s="16"/>
      <c r="I660" s="7"/>
      <c r="J660" s="7"/>
      <c r="K660" s="29"/>
      <c r="P660" s="7"/>
    </row>
    <row r="661">
      <c r="A661" s="13"/>
      <c r="B661" s="27"/>
      <c r="C661" s="14"/>
      <c r="D661" s="28"/>
      <c r="E661" s="7"/>
      <c r="G661" s="3"/>
      <c r="H661" s="16"/>
      <c r="I661" s="7"/>
      <c r="J661" s="7"/>
      <c r="K661" s="29"/>
      <c r="P661" s="7"/>
    </row>
    <row r="662">
      <c r="A662" s="13"/>
      <c r="B662" s="27"/>
      <c r="C662" s="14"/>
      <c r="D662" s="28"/>
      <c r="E662" s="7"/>
      <c r="G662" s="3"/>
      <c r="H662" s="16"/>
      <c r="I662" s="7"/>
      <c r="J662" s="7"/>
      <c r="K662" s="29"/>
      <c r="P662" s="7"/>
    </row>
    <row r="663">
      <c r="A663" s="13"/>
      <c r="B663" s="27"/>
      <c r="C663" s="14"/>
      <c r="D663" s="28"/>
      <c r="E663" s="7"/>
      <c r="G663" s="3"/>
      <c r="H663" s="16"/>
      <c r="I663" s="7"/>
      <c r="J663" s="7"/>
      <c r="K663" s="29"/>
      <c r="P663" s="7"/>
    </row>
    <row r="664">
      <c r="A664" s="13"/>
      <c r="B664" s="27"/>
      <c r="C664" s="14"/>
      <c r="D664" s="28"/>
      <c r="E664" s="7"/>
      <c r="G664" s="3"/>
      <c r="H664" s="16"/>
      <c r="I664" s="7"/>
      <c r="J664" s="7"/>
      <c r="K664" s="29"/>
      <c r="P664" s="7"/>
    </row>
    <row r="665">
      <c r="A665" s="13"/>
      <c r="B665" s="27"/>
      <c r="C665" s="14"/>
      <c r="D665" s="28"/>
      <c r="E665" s="7"/>
      <c r="G665" s="3"/>
      <c r="H665" s="16"/>
      <c r="I665" s="7"/>
      <c r="J665" s="7"/>
      <c r="K665" s="29"/>
      <c r="P665" s="7"/>
    </row>
    <row r="666">
      <c r="A666" s="13"/>
      <c r="B666" s="27"/>
      <c r="C666" s="14"/>
      <c r="D666" s="28"/>
      <c r="E666" s="7"/>
      <c r="G666" s="3"/>
      <c r="H666" s="16"/>
      <c r="I666" s="7"/>
      <c r="J666" s="7"/>
      <c r="K666" s="29"/>
      <c r="P666" s="7"/>
    </row>
    <row r="667">
      <c r="A667" s="13"/>
      <c r="B667" s="27"/>
      <c r="C667" s="14"/>
      <c r="D667" s="28"/>
      <c r="E667" s="7"/>
      <c r="G667" s="3"/>
      <c r="H667" s="16"/>
      <c r="I667" s="7"/>
      <c r="J667" s="7"/>
      <c r="K667" s="29"/>
      <c r="P667" s="7"/>
    </row>
    <row r="668">
      <c r="A668" s="13"/>
      <c r="B668" s="27"/>
      <c r="C668" s="14"/>
      <c r="D668" s="28"/>
      <c r="E668" s="7"/>
      <c r="G668" s="3"/>
      <c r="H668" s="16"/>
      <c r="I668" s="7"/>
      <c r="J668" s="7"/>
      <c r="K668" s="29"/>
      <c r="P668" s="7"/>
    </row>
    <row r="669">
      <c r="A669" s="13"/>
      <c r="B669" s="27"/>
      <c r="C669" s="14"/>
      <c r="D669" s="28"/>
      <c r="E669" s="7"/>
      <c r="G669" s="3"/>
      <c r="H669" s="16"/>
      <c r="I669" s="7"/>
      <c r="J669" s="7"/>
      <c r="K669" s="29"/>
      <c r="P669" s="7"/>
    </row>
    <row r="670">
      <c r="A670" s="13"/>
      <c r="B670" s="27"/>
      <c r="C670" s="14"/>
      <c r="D670" s="28"/>
      <c r="E670" s="7"/>
      <c r="G670" s="3"/>
      <c r="H670" s="16"/>
      <c r="I670" s="7"/>
      <c r="J670" s="7"/>
      <c r="K670" s="29"/>
      <c r="P670" s="7"/>
    </row>
    <row r="671">
      <c r="A671" s="13"/>
      <c r="B671" s="27"/>
      <c r="C671" s="14"/>
      <c r="D671" s="28"/>
      <c r="E671" s="7"/>
      <c r="G671" s="3"/>
      <c r="H671" s="16"/>
      <c r="I671" s="7"/>
      <c r="J671" s="7"/>
      <c r="K671" s="29"/>
      <c r="P671" s="7"/>
    </row>
    <row r="672">
      <c r="A672" s="13"/>
      <c r="B672" s="27"/>
      <c r="C672" s="14"/>
      <c r="D672" s="28"/>
      <c r="E672" s="7"/>
      <c r="G672" s="3"/>
      <c r="H672" s="16"/>
      <c r="I672" s="7"/>
      <c r="J672" s="7"/>
      <c r="K672" s="29"/>
      <c r="P672" s="7"/>
    </row>
    <row r="673">
      <c r="A673" s="13"/>
      <c r="B673" s="27"/>
      <c r="C673" s="14"/>
      <c r="D673" s="28"/>
      <c r="E673" s="7"/>
      <c r="G673" s="3"/>
      <c r="H673" s="16"/>
      <c r="I673" s="7"/>
      <c r="J673" s="7"/>
      <c r="K673" s="29"/>
      <c r="P673" s="7"/>
    </row>
    <row r="674">
      <c r="A674" s="13"/>
      <c r="B674" s="27"/>
      <c r="C674" s="14"/>
      <c r="D674" s="28"/>
      <c r="E674" s="7"/>
      <c r="G674" s="3"/>
      <c r="H674" s="16"/>
      <c r="I674" s="7"/>
      <c r="J674" s="7"/>
      <c r="K674" s="29"/>
      <c r="P674" s="7"/>
    </row>
    <row r="675">
      <c r="A675" s="13"/>
      <c r="B675" s="27"/>
      <c r="C675" s="14"/>
      <c r="D675" s="28"/>
      <c r="E675" s="7"/>
      <c r="G675" s="3"/>
      <c r="H675" s="16"/>
      <c r="I675" s="7"/>
      <c r="J675" s="7"/>
      <c r="K675" s="29"/>
      <c r="P675" s="7"/>
    </row>
    <row r="676">
      <c r="A676" s="13"/>
      <c r="B676" s="27"/>
      <c r="C676" s="14"/>
      <c r="D676" s="28"/>
      <c r="E676" s="7"/>
      <c r="G676" s="3"/>
      <c r="H676" s="16"/>
      <c r="I676" s="7"/>
      <c r="J676" s="7"/>
      <c r="K676" s="29"/>
      <c r="P676" s="7"/>
    </row>
    <row r="677">
      <c r="A677" s="13"/>
      <c r="B677" s="27"/>
      <c r="C677" s="14"/>
      <c r="D677" s="28"/>
      <c r="E677" s="7"/>
      <c r="G677" s="3"/>
      <c r="H677" s="16"/>
      <c r="I677" s="7"/>
      <c r="J677" s="7"/>
      <c r="K677" s="29"/>
      <c r="P677" s="7"/>
    </row>
    <row r="678">
      <c r="A678" s="13"/>
      <c r="B678" s="27"/>
      <c r="C678" s="14"/>
      <c r="D678" s="28"/>
      <c r="E678" s="7"/>
      <c r="G678" s="3"/>
      <c r="H678" s="16"/>
      <c r="I678" s="7"/>
      <c r="J678" s="7"/>
      <c r="K678" s="29"/>
      <c r="P678" s="7"/>
    </row>
    <row r="679">
      <c r="A679" s="13"/>
      <c r="B679" s="27"/>
      <c r="C679" s="14"/>
      <c r="D679" s="28"/>
      <c r="E679" s="7"/>
      <c r="G679" s="3"/>
      <c r="H679" s="16"/>
      <c r="I679" s="7"/>
      <c r="J679" s="7"/>
      <c r="K679" s="29"/>
      <c r="P679" s="7"/>
    </row>
    <row r="680">
      <c r="A680" s="13"/>
      <c r="B680" s="27"/>
      <c r="C680" s="14"/>
      <c r="D680" s="28"/>
      <c r="E680" s="7"/>
      <c r="G680" s="3"/>
      <c r="H680" s="16"/>
      <c r="I680" s="7"/>
      <c r="J680" s="7"/>
      <c r="K680" s="29"/>
      <c r="P680" s="7"/>
    </row>
    <row r="681">
      <c r="A681" s="13"/>
      <c r="B681" s="27"/>
      <c r="C681" s="14"/>
      <c r="D681" s="28"/>
      <c r="E681" s="7"/>
      <c r="G681" s="3"/>
      <c r="H681" s="16"/>
      <c r="I681" s="7"/>
      <c r="J681" s="7"/>
      <c r="K681" s="29"/>
      <c r="P681" s="7"/>
    </row>
    <row r="682">
      <c r="A682" s="13"/>
      <c r="B682" s="27"/>
      <c r="C682" s="14"/>
      <c r="D682" s="28"/>
      <c r="E682" s="7"/>
      <c r="G682" s="3"/>
      <c r="H682" s="16"/>
      <c r="I682" s="7"/>
      <c r="J682" s="7"/>
      <c r="K682" s="29"/>
      <c r="P682" s="7"/>
    </row>
    <row r="683">
      <c r="A683" s="13"/>
      <c r="B683" s="27"/>
      <c r="C683" s="14"/>
      <c r="D683" s="28"/>
      <c r="E683" s="7"/>
      <c r="G683" s="3"/>
      <c r="H683" s="16"/>
      <c r="I683" s="7"/>
      <c r="J683" s="7"/>
      <c r="K683" s="29"/>
      <c r="P683" s="7"/>
    </row>
    <row r="684">
      <c r="A684" s="13"/>
      <c r="B684" s="27"/>
      <c r="C684" s="14"/>
      <c r="D684" s="28"/>
      <c r="E684" s="7"/>
      <c r="G684" s="3"/>
      <c r="H684" s="16"/>
      <c r="I684" s="7"/>
      <c r="J684" s="7"/>
      <c r="K684" s="29"/>
      <c r="P684" s="7"/>
    </row>
    <row r="685">
      <c r="A685" s="13"/>
      <c r="B685" s="27"/>
      <c r="C685" s="14"/>
      <c r="D685" s="28"/>
      <c r="E685" s="7"/>
      <c r="G685" s="3"/>
      <c r="H685" s="16"/>
      <c r="I685" s="7"/>
      <c r="J685" s="7"/>
      <c r="K685" s="29"/>
      <c r="P685" s="7"/>
    </row>
    <row r="686">
      <c r="A686" s="13"/>
      <c r="B686" s="27"/>
      <c r="C686" s="14"/>
      <c r="D686" s="28"/>
      <c r="E686" s="7"/>
      <c r="G686" s="3"/>
      <c r="H686" s="16"/>
      <c r="I686" s="7"/>
      <c r="J686" s="7"/>
      <c r="K686" s="29"/>
      <c r="P686" s="7"/>
    </row>
    <row r="687">
      <c r="A687" s="13"/>
      <c r="B687" s="27"/>
      <c r="C687" s="14"/>
      <c r="D687" s="28"/>
      <c r="E687" s="7"/>
      <c r="G687" s="3"/>
      <c r="H687" s="16"/>
      <c r="I687" s="7"/>
      <c r="J687" s="7"/>
      <c r="K687" s="29"/>
      <c r="P687" s="7"/>
    </row>
    <row r="688">
      <c r="A688" s="13"/>
      <c r="B688" s="27"/>
      <c r="C688" s="14"/>
      <c r="D688" s="28"/>
      <c r="E688" s="7"/>
      <c r="G688" s="3"/>
      <c r="H688" s="16"/>
      <c r="I688" s="7"/>
      <c r="J688" s="7"/>
      <c r="K688" s="29"/>
      <c r="P688" s="7"/>
    </row>
    <row r="689">
      <c r="A689" s="13"/>
      <c r="B689" s="27"/>
      <c r="C689" s="14"/>
      <c r="D689" s="28"/>
      <c r="E689" s="7"/>
      <c r="G689" s="3"/>
      <c r="H689" s="16"/>
      <c r="I689" s="7"/>
      <c r="J689" s="7"/>
      <c r="K689" s="29"/>
      <c r="P689" s="7"/>
    </row>
    <row r="690">
      <c r="A690" s="13"/>
      <c r="B690" s="27"/>
      <c r="C690" s="14"/>
      <c r="D690" s="28"/>
      <c r="E690" s="7"/>
      <c r="G690" s="3"/>
      <c r="H690" s="16"/>
      <c r="I690" s="7"/>
      <c r="J690" s="7"/>
      <c r="K690" s="29"/>
      <c r="P690" s="7"/>
    </row>
    <row r="691">
      <c r="A691" s="13"/>
      <c r="B691" s="27"/>
      <c r="C691" s="14"/>
      <c r="D691" s="28"/>
      <c r="E691" s="7"/>
      <c r="G691" s="3"/>
      <c r="H691" s="16"/>
      <c r="I691" s="7"/>
      <c r="J691" s="7"/>
      <c r="K691" s="29"/>
      <c r="P691" s="7"/>
    </row>
    <row r="692">
      <c r="A692" s="13"/>
      <c r="B692" s="27"/>
      <c r="C692" s="14"/>
      <c r="D692" s="28"/>
      <c r="E692" s="7"/>
      <c r="G692" s="3"/>
      <c r="H692" s="16"/>
      <c r="I692" s="7"/>
      <c r="J692" s="7"/>
      <c r="K692" s="29"/>
      <c r="P692" s="7"/>
    </row>
    <row r="693">
      <c r="A693" s="13"/>
      <c r="B693" s="27"/>
      <c r="C693" s="14"/>
      <c r="D693" s="28"/>
      <c r="E693" s="7"/>
      <c r="G693" s="3"/>
      <c r="H693" s="16"/>
      <c r="I693" s="7"/>
      <c r="J693" s="7"/>
      <c r="K693" s="29"/>
      <c r="P693" s="7"/>
    </row>
    <row r="694">
      <c r="A694" s="13"/>
      <c r="B694" s="27"/>
      <c r="C694" s="14"/>
      <c r="D694" s="28"/>
      <c r="E694" s="7"/>
      <c r="G694" s="3"/>
      <c r="H694" s="16"/>
      <c r="I694" s="7"/>
      <c r="J694" s="7"/>
      <c r="K694" s="29"/>
      <c r="P694" s="7"/>
    </row>
    <row r="695">
      <c r="A695" s="13"/>
      <c r="B695" s="27"/>
      <c r="C695" s="14"/>
      <c r="D695" s="28"/>
      <c r="E695" s="7"/>
      <c r="G695" s="3"/>
      <c r="H695" s="16"/>
      <c r="I695" s="7"/>
      <c r="J695" s="7"/>
      <c r="K695" s="29"/>
      <c r="P695" s="7"/>
    </row>
    <row r="696">
      <c r="A696" s="13"/>
      <c r="B696" s="27"/>
      <c r="C696" s="14"/>
      <c r="D696" s="28"/>
      <c r="E696" s="7"/>
      <c r="G696" s="3"/>
      <c r="H696" s="16"/>
      <c r="I696" s="7"/>
      <c r="J696" s="7"/>
      <c r="K696" s="29"/>
      <c r="P696" s="7"/>
    </row>
    <row r="697">
      <c r="A697" s="13"/>
      <c r="B697" s="27"/>
      <c r="C697" s="14"/>
      <c r="D697" s="28"/>
      <c r="E697" s="7"/>
      <c r="G697" s="3"/>
      <c r="H697" s="16"/>
      <c r="I697" s="7"/>
      <c r="J697" s="7"/>
      <c r="K697" s="29"/>
      <c r="P697" s="7"/>
    </row>
    <row r="698">
      <c r="A698" s="13"/>
      <c r="B698" s="27"/>
      <c r="C698" s="14"/>
      <c r="D698" s="28"/>
      <c r="E698" s="7"/>
      <c r="G698" s="3"/>
      <c r="H698" s="16"/>
      <c r="I698" s="7"/>
      <c r="J698" s="7"/>
      <c r="K698" s="29"/>
      <c r="P698" s="7"/>
    </row>
    <row r="699">
      <c r="A699" s="13"/>
      <c r="B699" s="27"/>
      <c r="C699" s="14"/>
      <c r="D699" s="28"/>
      <c r="E699" s="7"/>
      <c r="G699" s="3"/>
      <c r="H699" s="16"/>
      <c r="I699" s="7"/>
      <c r="J699" s="7"/>
      <c r="K699" s="29"/>
      <c r="P699" s="7"/>
    </row>
    <row r="700">
      <c r="A700" s="13"/>
      <c r="B700" s="27"/>
      <c r="C700" s="14"/>
      <c r="D700" s="28"/>
      <c r="E700" s="7"/>
      <c r="G700" s="3"/>
      <c r="H700" s="16"/>
      <c r="I700" s="7"/>
      <c r="J700" s="7"/>
      <c r="K700" s="29"/>
      <c r="P700" s="7"/>
    </row>
    <row r="701">
      <c r="A701" s="13"/>
      <c r="B701" s="27"/>
      <c r="C701" s="14"/>
      <c r="D701" s="28"/>
      <c r="E701" s="7"/>
      <c r="G701" s="3"/>
      <c r="H701" s="16"/>
      <c r="I701" s="7"/>
      <c r="J701" s="7"/>
      <c r="K701" s="29"/>
      <c r="P701" s="7"/>
    </row>
    <row r="702">
      <c r="A702" s="13"/>
      <c r="B702" s="27"/>
      <c r="C702" s="14"/>
      <c r="D702" s="28"/>
      <c r="E702" s="7"/>
      <c r="G702" s="3"/>
      <c r="H702" s="16"/>
      <c r="I702" s="7"/>
      <c r="J702" s="7"/>
      <c r="K702" s="29"/>
      <c r="P702" s="7"/>
    </row>
    <row r="703">
      <c r="A703" s="13"/>
      <c r="B703" s="27"/>
      <c r="C703" s="14"/>
      <c r="D703" s="28"/>
      <c r="E703" s="7"/>
      <c r="G703" s="3"/>
      <c r="H703" s="16"/>
      <c r="I703" s="7"/>
      <c r="J703" s="7"/>
      <c r="K703" s="29"/>
      <c r="P703" s="7"/>
    </row>
    <row r="704">
      <c r="A704" s="13"/>
      <c r="B704" s="27"/>
      <c r="C704" s="14"/>
      <c r="D704" s="28"/>
      <c r="E704" s="7"/>
      <c r="G704" s="3"/>
      <c r="H704" s="16"/>
      <c r="I704" s="7"/>
      <c r="J704" s="7"/>
      <c r="K704" s="29"/>
      <c r="P704" s="7"/>
    </row>
    <row r="705">
      <c r="A705" s="13"/>
      <c r="B705" s="27"/>
      <c r="C705" s="14"/>
      <c r="D705" s="28"/>
      <c r="E705" s="7"/>
      <c r="G705" s="3"/>
      <c r="H705" s="16"/>
      <c r="I705" s="7"/>
      <c r="J705" s="7"/>
      <c r="K705" s="29"/>
      <c r="P705" s="7"/>
    </row>
    <row r="706">
      <c r="A706" s="13"/>
      <c r="B706" s="27"/>
      <c r="C706" s="14"/>
      <c r="D706" s="28"/>
      <c r="E706" s="7"/>
      <c r="G706" s="3"/>
      <c r="H706" s="16"/>
      <c r="I706" s="7"/>
      <c r="J706" s="7"/>
      <c r="K706" s="29"/>
      <c r="P706" s="7"/>
    </row>
    <row r="707">
      <c r="A707" s="13"/>
      <c r="B707" s="27"/>
      <c r="C707" s="14"/>
      <c r="D707" s="28"/>
      <c r="E707" s="7"/>
      <c r="G707" s="3"/>
      <c r="H707" s="16"/>
      <c r="I707" s="7"/>
      <c r="J707" s="7"/>
      <c r="K707" s="29"/>
      <c r="P707" s="7"/>
    </row>
    <row r="708">
      <c r="A708" s="13"/>
      <c r="B708" s="27"/>
      <c r="C708" s="14"/>
      <c r="D708" s="28"/>
      <c r="E708" s="7"/>
      <c r="G708" s="3"/>
      <c r="H708" s="16"/>
      <c r="I708" s="7"/>
      <c r="J708" s="7"/>
      <c r="K708" s="29"/>
      <c r="P708" s="7"/>
    </row>
    <row r="709">
      <c r="A709" s="13"/>
      <c r="B709" s="27"/>
      <c r="C709" s="14"/>
      <c r="D709" s="28"/>
      <c r="E709" s="7"/>
      <c r="G709" s="3"/>
      <c r="H709" s="16"/>
      <c r="I709" s="7"/>
      <c r="J709" s="7"/>
      <c r="K709" s="29"/>
      <c r="P709" s="7"/>
    </row>
    <row r="710">
      <c r="A710" s="13"/>
      <c r="B710" s="27"/>
      <c r="C710" s="14"/>
      <c r="D710" s="28"/>
      <c r="E710" s="7"/>
      <c r="G710" s="3"/>
      <c r="H710" s="16"/>
      <c r="I710" s="7"/>
      <c r="J710" s="7"/>
      <c r="K710" s="29"/>
      <c r="P710" s="7"/>
    </row>
    <row r="711">
      <c r="A711" s="13"/>
      <c r="B711" s="27"/>
      <c r="C711" s="14"/>
      <c r="D711" s="28"/>
      <c r="E711" s="7"/>
      <c r="G711" s="3"/>
      <c r="H711" s="16"/>
      <c r="I711" s="7"/>
      <c r="J711" s="7"/>
      <c r="K711" s="29"/>
      <c r="P711" s="7"/>
    </row>
    <row r="712">
      <c r="A712" s="13"/>
      <c r="B712" s="27"/>
      <c r="C712" s="14"/>
      <c r="D712" s="28"/>
      <c r="E712" s="7"/>
      <c r="G712" s="3"/>
      <c r="H712" s="16"/>
      <c r="I712" s="7"/>
      <c r="J712" s="7"/>
      <c r="K712" s="29"/>
      <c r="P712" s="7"/>
    </row>
    <row r="713">
      <c r="A713" s="13"/>
      <c r="B713" s="27"/>
      <c r="C713" s="14"/>
      <c r="D713" s="28"/>
      <c r="E713" s="7"/>
      <c r="G713" s="3"/>
      <c r="H713" s="16"/>
      <c r="I713" s="7"/>
      <c r="J713" s="7"/>
      <c r="K713" s="29"/>
      <c r="P713" s="7"/>
    </row>
    <row r="714">
      <c r="A714" s="13"/>
      <c r="B714" s="27"/>
      <c r="C714" s="14"/>
      <c r="D714" s="28"/>
      <c r="E714" s="7"/>
      <c r="G714" s="3"/>
      <c r="H714" s="16"/>
      <c r="I714" s="7"/>
      <c r="J714" s="7"/>
      <c r="K714" s="29"/>
      <c r="P714" s="7"/>
    </row>
    <row r="715">
      <c r="A715" s="13"/>
      <c r="B715" s="27"/>
      <c r="C715" s="14"/>
      <c r="D715" s="28"/>
      <c r="E715" s="7"/>
      <c r="G715" s="3"/>
      <c r="H715" s="16"/>
      <c r="I715" s="7"/>
      <c r="J715" s="7"/>
      <c r="K715" s="29"/>
      <c r="P715" s="7"/>
    </row>
    <row r="716">
      <c r="A716" s="13"/>
      <c r="B716" s="27"/>
      <c r="C716" s="14"/>
      <c r="D716" s="28"/>
      <c r="E716" s="7"/>
      <c r="G716" s="3"/>
      <c r="H716" s="16"/>
      <c r="I716" s="7"/>
      <c r="J716" s="7"/>
      <c r="K716" s="29"/>
      <c r="P716" s="7"/>
    </row>
    <row r="717">
      <c r="A717" s="13"/>
      <c r="B717" s="27"/>
      <c r="C717" s="14"/>
      <c r="D717" s="28"/>
      <c r="E717" s="7"/>
      <c r="G717" s="3"/>
      <c r="H717" s="16"/>
      <c r="I717" s="7"/>
      <c r="J717" s="7"/>
      <c r="K717" s="29"/>
      <c r="P717" s="7"/>
    </row>
    <row r="718">
      <c r="A718" s="13"/>
      <c r="B718" s="27"/>
      <c r="C718" s="14"/>
      <c r="D718" s="28"/>
      <c r="E718" s="7"/>
      <c r="G718" s="3"/>
      <c r="H718" s="16"/>
      <c r="I718" s="7"/>
      <c r="J718" s="7"/>
      <c r="K718" s="29"/>
      <c r="P718" s="7"/>
    </row>
    <row r="719">
      <c r="A719" s="13"/>
      <c r="B719" s="27"/>
      <c r="C719" s="14"/>
      <c r="D719" s="28"/>
      <c r="E719" s="7"/>
      <c r="G719" s="3"/>
      <c r="H719" s="16"/>
      <c r="I719" s="7"/>
      <c r="J719" s="7"/>
      <c r="K719" s="29"/>
      <c r="P719" s="7"/>
    </row>
    <row r="720">
      <c r="A720" s="13"/>
      <c r="B720" s="27"/>
      <c r="C720" s="14"/>
      <c r="D720" s="28"/>
      <c r="E720" s="7"/>
      <c r="G720" s="3"/>
      <c r="H720" s="16"/>
      <c r="I720" s="7"/>
      <c r="J720" s="7"/>
      <c r="K720" s="29"/>
      <c r="P720" s="7"/>
    </row>
    <row r="721">
      <c r="A721" s="13"/>
      <c r="B721" s="27"/>
      <c r="C721" s="14"/>
      <c r="D721" s="28"/>
      <c r="E721" s="7"/>
      <c r="G721" s="3"/>
      <c r="H721" s="16"/>
      <c r="I721" s="7"/>
      <c r="J721" s="7"/>
      <c r="K721" s="29"/>
      <c r="P721" s="7"/>
    </row>
    <row r="722">
      <c r="A722" s="13"/>
      <c r="B722" s="27"/>
      <c r="C722" s="14"/>
      <c r="D722" s="28"/>
      <c r="E722" s="7"/>
      <c r="G722" s="3"/>
      <c r="H722" s="16"/>
      <c r="I722" s="7"/>
      <c r="J722" s="7"/>
      <c r="K722" s="29"/>
      <c r="P722" s="7"/>
    </row>
    <row r="723">
      <c r="A723" s="13"/>
      <c r="B723" s="27"/>
      <c r="C723" s="14"/>
      <c r="D723" s="28"/>
      <c r="E723" s="7"/>
      <c r="G723" s="3"/>
      <c r="H723" s="16"/>
      <c r="I723" s="7"/>
      <c r="J723" s="7"/>
      <c r="K723" s="29"/>
      <c r="P723" s="7"/>
    </row>
    <row r="724">
      <c r="A724" s="13"/>
      <c r="B724" s="27"/>
      <c r="C724" s="14"/>
      <c r="D724" s="28"/>
      <c r="E724" s="7"/>
      <c r="G724" s="3"/>
      <c r="H724" s="16"/>
      <c r="I724" s="7"/>
      <c r="J724" s="7"/>
      <c r="K724" s="29"/>
      <c r="P724" s="7"/>
    </row>
    <row r="725">
      <c r="A725" s="13"/>
      <c r="B725" s="27"/>
      <c r="C725" s="14"/>
      <c r="D725" s="28"/>
      <c r="E725" s="7"/>
      <c r="G725" s="3"/>
      <c r="H725" s="16"/>
      <c r="I725" s="7"/>
      <c r="J725" s="7"/>
      <c r="K725" s="29"/>
      <c r="P725" s="7"/>
    </row>
    <row r="726">
      <c r="A726" s="13"/>
      <c r="B726" s="27"/>
      <c r="C726" s="14"/>
      <c r="D726" s="28"/>
      <c r="E726" s="7"/>
      <c r="G726" s="3"/>
      <c r="H726" s="16"/>
      <c r="I726" s="7"/>
      <c r="J726" s="7"/>
      <c r="K726" s="29"/>
      <c r="P726" s="7"/>
    </row>
    <row r="727">
      <c r="A727" s="13"/>
      <c r="B727" s="27"/>
      <c r="C727" s="14"/>
      <c r="D727" s="28"/>
      <c r="E727" s="7"/>
      <c r="G727" s="3"/>
      <c r="H727" s="16"/>
      <c r="I727" s="7"/>
      <c r="J727" s="7"/>
      <c r="K727" s="29"/>
      <c r="P727" s="7"/>
    </row>
    <row r="728">
      <c r="A728" s="13"/>
      <c r="B728" s="27"/>
      <c r="C728" s="14"/>
      <c r="D728" s="28"/>
      <c r="E728" s="7"/>
      <c r="G728" s="3"/>
      <c r="H728" s="16"/>
      <c r="I728" s="7"/>
      <c r="J728" s="7"/>
      <c r="K728" s="29"/>
      <c r="P728" s="7"/>
    </row>
    <row r="729">
      <c r="A729" s="13"/>
      <c r="B729" s="27"/>
      <c r="C729" s="14"/>
      <c r="D729" s="28"/>
      <c r="E729" s="7"/>
      <c r="G729" s="3"/>
      <c r="H729" s="16"/>
      <c r="I729" s="7"/>
      <c r="J729" s="7"/>
      <c r="K729" s="29"/>
      <c r="P729" s="7"/>
    </row>
    <row r="730">
      <c r="A730" s="13"/>
      <c r="B730" s="27"/>
      <c r="C730" s="14"/>
      <c r="D730" s="28"/>
      <c r="E730" s="7"/>
      <c r="G730" s="3"/>
      <c r="H730" s="16"/>
      <c r="I730" s="7"/>
      <c r="J730" s="7"/>
      <c r="K730" s="29"/>
      <c r="P730" s="7"/>
    </row>
    <row r="731">
      <c r="A731" s="13"/>
      <c r="B731" s="27"/>
      <c r="C731" s="14"/>
      <c r="D731" s="28"/>
      <c r="E731" s="7"/>
      <c r="G731" s="3"/>
      <c r="H731" s="16"/>
      <c r="I731" s="7"/>
      <c r="J731" s="7"/>
      <c r="K731" s="29"/>
      <c r="P731" s="7"/>
    </row>
    <row r="732">
      <c r="A732" s="13"/>
      <c r="B732" s="27"/>
      <c r="C732" s="14"/>
      <c r="D732" s="28"/>
      <c r="E732" s="7"/>
      <c r="G732" s="3"/>
      <c r="H732" s="16"/>
      <c r="I732" s="7"/>
      <c r="J732" s="7"/>
      <c r="K732" s="29"/>
      <c r="P732" s="7"/>
    </row>
    <row r="733">
      <c r="A733" s="13"/>
      <c r="B733" s="27"/>
      <c r="C733" s="14"/>
      <c r="D733" s="28"/>
      <c r="E733" s="7"/>
      <c r="G733" s="3"/>
      <c r="H733" s="16"/>
      <c r="I733" s="7"/>
      <c r="J733" s="7"/>
      <c r="K733" s="29"/>
      <c r="P733" s="7"/>
    </row>
    <row r="734">
      <c r="A734" s="13"/>
      <c r="B734" s="27"/>
      <c r="C734" s="14"/>
      <c r="D734" s="28"/>
      <c r="E734" s="7"/>
      <c r="G734" s="3"/>
      <c r="H734" s="16"/>
      <c r="I734" s="7"/>
      <c r="J734" s="7"/>
      <c r="K734" s="29"/>
      <c r="P734" s="7"/>
    </row>
    <row r="735">
      <c r="A735" s="13"/>
      <c r="B735" s="27"/>
      <c r="C735" s="14"/>
      <c r="D735" s="28"/>
      <c r="E735" s="7"/>
      <c r="G735" s="3"/>
      <c r="H735" s="16"/>
      <c r="I735" s="7"/>
      <c r="J735" s="7"/>
      <c r="K735" s="29"/>
      <c r="P735" s="7"/>
    </row>
    <row r="736">
      <c r="A736" s="13"/>
      <c r="B736" s="27"/>
      <c r="C736" s="14"/>
      <c r="D736" s="28"/>
      <c r="E736" s="7"/>
      <c r="G736" s="3"/>
      <c r="H736" s="16"/>
      <c r="I736" s="7"/>
      <c r="J736" s="7"/>
      <c r="K736" s="29"/>
      <c r="P736" s="7"/>
    </row>
    <row r="737">
      <c r="A737" s="13"/>
      <c r="B737" s="27"/>
      <c r="C737" s="14"/>
      <c r="D737" s="28"/>
      <c r="E737" s="7"/>
      <c r="G737" s="3"/>
      <c r="H737" s="16"/>
      <c r="I737" s="7"/>
      <c r="J737" s="7"/>
      <c r="K737" s="29"/>
      <c r="P737" s="7"/>
    </row>
    <row r="738">
      <c r="A738" s="13"/>
      <c r="B738" s="27"/>
      <c r="C738" s="14"/>
      <c r="D738" s="28"/>
      <c r="E738" s="7"/>
      <c r="G738" s="3"/>
      <c r="H738" s="16"/>
      <c r="I738" s="7"/>
      <c r="J738" s="7"/>
      <c r="K738" s="29"/>
      <c r="P738" s="7"/>
    </row>
    <row r="739">
      <c r="A739" s="13"/>
      <c r="B739" s="27"/>
      <c r="C739" s="14"/>
      <c r="D739" s="28"/>
      <c r="E739" s="7"/>
      <c r="G739" s="3"/>
      <c r="H739" s="16"/>
      <c r="I739" s="7"/>
      <c r="J739" s="7"/>
      <c r="K739" s="29"/>
      <c r="P739" s="7"/>
    </row>
    <row r="740">
      <c r="A740" s="13"/>
      <c r="B740" s="27"/>
      <c r="C740" s="14"/>
      <c r="D740" s="28"/>
      <c r="E740" s="7"/>
      <c r="G740" s="3"/>
      <c r="H740" s="16"/>
      <c r="I740" s="7"/>
      <c r="J740" s="7"/>
      <c r="K740" s="29"/>
      <c r="P740" s="7"/>
    </row>
    <row r="741">
      <c r="A741" s="13"/>
      <c r="B741" s="27"/>
      <c r="C741" s="14"/>
      <c r="D741" s="28"/>
      <c r="E741" s="7"/>
      <c r="G741" s="3"/>
      <c r="H741" s="16"/>
      <c r="I741" s="7"/>
      <c r="J741" s="7"/>
      <c r="K741" s="29"/>
      <c r="P741" s="7"/>
    </row>
    <row r="742">
      <c r="A742" s="13"/>
      <c r="B742" s="27"/>
      <c r="C742" s="14"/>
      <c r="D742" s="28"/>
      <c r="E742" s="7"/>
      <c r="G742" s="3"/>
      <c r="H742" s="16"/>
      <c r="I742" s="7"/>
      <c r="J742" s="7"/>
      <c r="K742" s="29"/>
      <c r="P742" s="7"/>
    </row>
    <row r="743">
      <c r="A743" s="13"/>
      <c r="B743" s="27"/>
      <c r="C743" s="14"/>
      <c r="D743" s="28"/>
      <c r="E743" s="7"/>
      <c r="G743" s="3"/>
      <c r="H743" s="16"/>
      <c r="I743" s="7"/>
      <c r="J743" s="7"/>
      <c r="K743" s="29"/>
      <c r="P743" s="7"/>
    </row>
    <row r="744">
      <c r="A744" s="13"/>
      <c r="B744" s="27"/>
      <c r="C744" s="14"/>
      <c r="D744" s="28"/>
      <c r="E744" s="7"/>
      <c r="G744" s="3"/>
      <c r="H744" s="16"/>
      <c r="I744" s="7"/>
      <c r="J744" s="7"/>
      <c r="K744" s="29"/>
      <c r="P744" s="7"/>
    </row>
    <row r="745">
      <c r="A745" s="13"/>
      <c r="B745" s="27"/>
      <c r="C745" s="14"/>
      <c r="D745" s="28"/>
      <c r="E745" s="7"/>
      <c r="G745" s="3"/>
      <c r="H745" s="16"/>
      <c r="I745" s="7"/>
      <c r="J745" s="7"/>
      <c r="K745" s="29"/>
      <c r="P745" s="7"/>
    </row>
    <row r="746">
      <c r="A746" s="13"/>
      <c r="B746" s="27"/>
      <c r="C746" s="14"/>
      <c r="D746" s="28"/>
      <c r="E746" s="7"/>
      <c r="G746" s="3"/>
      <c r="H746" s="16"/>
      <c r="I746" s="7"/>
      <c r="J746" s="7"/>
      <c r="K746" s="29"/>
      <c r="P746" s="7"/>
    </row>
    <row r="747">
      <c r="A747" s="13"/>
      <c r="B747" s="27"/>
      <c r="C747" s="14"/>
      <c r="D747" s="28"/>
      <c r="E747" s="7"/>
      <c r="G747" s="3"/>
      <c r="H747" s="16"/>
      <c r="I747" s="7"/>
      <c r="J747" s="7"/>
      <c r="K747" s="29"/>
      <c r="P747" s="7"/>
    </row>
    <row r="748">
      <c r="A748" s="13"/>
      <c r="B748" s="27"/>
      <c r="C748" s="14"/>
      <c r="D748" s="28"/>
      <c r="E748" s="7"/>
      <c r="G748" s="3"/>
      <c r="H748" s="16"/>
      <c r="I748" s="7"/>
      <c r="J748" s="7"/>
      <c r="K748" s="29"/>
      <c r="P748" s="7"/>
    </row>
    <row r="749">
      <c r="A749" s="13"/>
      <c r="B749" s="27"/>
      <c r="C749" s="14"/>
      <c r="D749" s="28"/>
      <c r="E749" s="7"/>
      <c r="G749" s="3"/>
      <c r="H749" s="16"/>
      <c r="I749" s="7"/>
      <c r="J749" s="7"/>
      <c r="K749" s="29"/>
      <c r="P749" s="7"/>
    </row>
    <row r="750">
      <c r="A750" s="13"/>
      <c r="B750" s="27"/>
      <c r="C750" s="14"/>
      <c r="D750" s="28"/>
      <c r="E750" s="7"/>
      <c r="G750" s="3"/>
      <c r="H750" s="16"/>
      <c r="I750" s="7"/>
      <c r="J750" s="7"/>
      <c r="K750" s="29"/>
      <c r="P750" s="7"/>
    </row>
    <row r="751">
      <c r="A751" s="13"/>
      <c r="B751" s="27"/>
      <c r="C751" s="14"/>
      <c r="D751" s="28"/>
      <c r="E751" s="7"/>
      <c r="G751" s="3"/>
      <c r="H751" s="16"/>
      <c r="I751" s="7"/>
      <c r="J751" s="7"/>
      <c r="K751" s="29"/>
      <c r="P751" s="7"/>
    </row>
    <row r="752">
      <c r="A752" s="13"/>
      <c r="B752" s="27"/>
      <c r="C752" s="14"/>
      <c r="D752" s="28"/>
      <c r="E752" s="7"/>
      <c r="G752" s="3"/>
      <c r="H752" s="16"/>
      <c r="I752" s="7"/>
      <c r="J752" s="7"/>
      <c r="K752" s="29"/>
      <c r="P752" s="7"/>
    </row>
    <row r="753">
      <c r="A753" s="13"/>
      <c r="B753" s="27"/>
      <c r="C753" s="14"/>
      <c r="D753" s="28"/>
      <c r="E753" s="7"/>
      <c r="G753" s="3"/>
      <c r="H753" s="16"/>
      <c r="I753" s="7"/>
      <c r="J753" s="7"/>
      <c r="K753" s="29"/>
      <c r="P753" s="7"/>
    </row>
    <row r="754">
      <c r="A754" s="13"/>
      <c r="B754" s="27"/>
      <c r="C754" s="14"/>
      <c r="D754" s="28"/>
      <c r="E754" s="7"/>
      <c r="G754" s="3"/>
      <c r="H754" s="16"/>
      <c r="I754" s="7"/>
      <c r="J754" s="7"/>
      <c r="K754" s="29"/>
      <c r="P754" s="7"/>
    </row>
    <row r="755">
      <c r="A755" s="13"/>
      <c r="B755" s="27"/>
      <c r="C755" s="14"/>
      <c r="D755" s="28"/>
      <c r="E755" s="7"/>
      <c r="G755" s="3"/>
      <c r="H755" s="16"/>
      <c r="I755" s="7"/>
      <c r="J755" s="7"/>
      <c r="K755" s="29"/>
      <c r="P755" s="7"/>
    </row>
    <row r="756">
      <c r="A756" s="13"/>
      <c r="B756" s="27"/>
      <c r="C756" s="14"/>
      <c r="D756" s="28"/>
      <c r="E756" s="7"/>
      <c r="G756" s="3"/>
      <c r="H756" s="16"/>
      <c r="I756" s="7"/>
      <c r="J756" s="7"/>
      <c r="K756" s="29"/>
      <c r="P756" s="7"/>
    </row>
    <row r="757">
      <c r="A757" s="13"/>
      <c r="B757" s="27"/>
      <c r="C757" s="14"/>
      <c r="D757" s="28"/>
      <c r="E757" s="7"/>
      <c r="G757" s="3"/>
      <c r="H757" s="16"/>
      <c r="I757" s="7"/>
      <c r="J757" s="7"/>
      <c r="K757" s="29"/>
      <c r="P757" s="7"/>
    </row>
    <row r="758">
      <c r="A758" s="13"/>
      <c r="B758" s="27"/>
      <c r="C758" s="14"/>
      <c r="D758" s="28"/>
      <c r="E758" s="7"/>
      <c r="G758" s="3"/>
      <c r="H758" s="16"/>
      <c r="I758" s="7"/>
      <c r="J758" s="7"/>
      <c r="K758" s="29"/>
      <c r="P758" s="7"/>
    </row>
    <row r="759">
      <c r="A759" s="13"/>
      <c r="B759" s="27"/>
      <c r="C759" s="14"/>
      <c r="D759" s="28"/>
      <c r="E759" s="7"/>
      <c r="G759" s="3"/>
      <c r="H759" s="16"/>
      <c r="I759" s="7"/>
      <c r="J759" s="7"/>
      <c r="K759" s="29"/>
      <c r="P759" s="7"/>
    </row>
    <row r="760">
      <c r="A760" s="13"/>
      <c r="B760" s="27"/>
      <c r="C760" s="14"/>
      <c r="D760" s="28"/>
      <c r="E760" s="7"/>
      <c r="G760" s="3"/>
      <c r="H760" s="16"/>
      <c r="I760" s="7"/>
      <c r="J760" s="7"/>
      <c r="K760" s="29"/>
      <c r="P760" s="7"/>
    </row>
    <row r="761">
      <c r="A761" s="13"/>
      <c r="B761" s="27"/>
      <c r="C761" s="14"/>
      <c r="D761" s="28"/>
      <c r="E761" s="7"/>
      <c r="G761" s="3"/>
      <c r="H761" s="16"/>
      <c r="I761" s="7"/>
      <c r="J761" s="7"/>
      <c r="K761" s="29"/>
      <c r="P761" s="7"/>
    </row>
    <row r="762">
      <c r="A762" s="13"/>
      <c r="B762" s="27"/>
      <c r="C762" s="14"/>
      <c r="D762" s="28"/>
      <c r="E762" s="7"/>
      <c r="G762" s="3"/>
      <c r="H762" s="16"/>
      <c r="I762" s="7"/>
      <c r="J762" s="7"/>
      <c r="K762" s="29"/>
      <c r="P762" s="7"/>
    </row>
    <row r="763">
      <c r="A763" s="13"/>
      <c r="B763" s="27"/>
      <c r="C763" s="14"/>
      <c r="D763" s="28"/>
      <c r="E763" s="7"/>
      <c r="G763" s="3"/>
      <c r="H763" s="16"/>
      <c r="I763" s="7"/>
      <c r="J763" s="7"/>
      <c r="K763" s="29"/>
      <c r="P763" s="7"/>
    </row>
    <row r="764">
      <c r="A764" s="13"/>
      <c r="B764" s="27"/>
      <c r="C764" s="14"/>
      <c r="D764" s="28"/>
      <c r="E764" s="7"/>
      <c r="G764" s="3"/>
      <c r="H764" s="16"/>
      <c r="I764" s="7"/>
      <c r="J764" s="7"/>
      <c r="K764" s="29"/>
      <c r="P764" s="7"/>
    </row>
    <row r="765">
      <c r="A765" s="13"/>
      <c r="B765" s="27"/>
      <c r="C765" s="14"/>
      <c r="D765" s="28"/>
      <c r="E765" s="7"/>
      <c r="G765" s="3"/>
      <c r="H765" s="16"/>
      <c r="I765" s="7"/>
      <c r="J765" s="7"/>
      <c r="K765" s="29"/>
      <c r="P765" s="7"/>
    </row>
    <row r="766">
      <c r="A766" s="13"/>
      <c r="B766" s="27"/>
      <c r="C766" s="14"/>
      <c r="D766" s="28"/>
      <c r="E766" s="7"/>
      <c r="G766" s="3"/>
      <c r="H766" s="16"/>
      <c r="I766" s="7"/>
      <c r="J766" s="7"/>
      <c r="K766" s="29"/>
      <c r="P766" s="7"/>
    </row>
    <row r="767">
      <c r="A767" s="13"/>
      <c r="B767" s="27"/>
      <c r="C767" s="14"/>
      <c r="D767" s="28"/>
      <c r="E767" s="7"/>
      <c r="G767" s="3"/>
      <c r="H767" s="16"/>
      <c r="I767" s="7"/>
      <c r="J767" s="7"/>
      <c r="K767" s="29"/>
      <c r="P767" s="7"/>
    </row>
    <row r="768">
      <c r="A768" s="13"/>
      <c r="B768" s="27"/>
      <c r="C768" s="14"/>
      <c r="D768" s="28"/>
      <c r="E768" s="7"/>
      <c r="G768" s="3"/>
      <c r="H768" s="16"/>
      <c r="I768" s="7"/>
      <c r="J768" s="7"/>
      <c r="K768" s="29"/>
      <c r="P768" s="7"/>
    </row>
    <row r="769">
      <c r="A769" s="13"/>
      <c r="B769" s="27"/>
      <c r="C769" s="14"/>
      <c r="D769" s="28"/>
      <c r="E769" s="7"/>
      <c r="G769" s="3"/>
      <c r="H769" s="16"/>
      <c r="I769" s="7"/>
      <c r="J769" s="7"/>
      <c r="K769" s="29"/>
      <c r="P769" s="7"/>
    </row>
    <row r="770">
      <c r="A770" s="13"/>
      <c r="B770" s="27"/>
      <c r="C770" s="14"/>
      <c r="D770" s="28"/>
      <c r="E770" s="7"/>
      <c r="G770" s="3"/>
      <c r="H770" s="16"/>
      <c r="I770" s="7"/>
      <c r="J770" s="7"/>
      <c r="K770" s="29"/>
      <c r="P770" s="7"/>
    </row>
    <row r="771">
      <c r="A771" s="13"/>
      <c r="B771" s="27"/>
      <c r="C771" s="14"/>
      <c r="D771" s="28"/>
      <c r="E771" s="7"/>
      <c r="G771" s="3"/>
      <c r="H771" s="16"/>
      <c r="I771" s="7"/>
      <c r="J771" s="7"/>
      <c r="K771" s="29"/>
      <c r="P771" s="7"/>
    </row>
    <row r="772">
      <c r="A772" s="13"/>
      <c r="B772" s="27"/>
      <c r="C772" s="14"/>
      <c r="D772" s="28"/>
      <c r="E772" s="7"/>
      <c r="G772" s="3"/>
      <c r="H772" s="16"/>
      <c r="I772" s="7"/>
      <c r="J772" s="7"/>
      <c r="K772" s="29"/>
      <c r="P772" s="7"/>
    </row>
    <row r="773">
      <c r="A773" s="13"/>
      <c r="B773" s="27"/>
      <c r="C773" s="14"/>
      <c r="D773" s="28"/>
      <c r="E773" s="7"/>
      <c r="G773" s="3"/>
      <c r="H773" s="16"/>
      <c r="I773" s="7"/>
      <c r="J773" s="7"/>
      <c r="K773" s="29"/>
      <c r="P773" s="7"/>
    </row>
    <row r="774">
      <c r="A774" s="13"/>
      <c r="B774" s="27"/>
      <c r="C774" s="14"/>
      <c r="D774" s="28"/>
      <c r="E774" s="7"/>
      <c r="G774" s="3"/>
      <c r="H774" s="16"/>
      <c r="I774" s="7"/>
      <c r="J774" s="7"/>
      <c r="K774" s="29"/>
      <c r="P774" s="7"/>
    </row>
    <row r="775">
      <c r="A775" s="13"/>
      <c r="B775" s="27"/>
      <c r="C775" s="14"/>
      <c r="D775" s="28"/>
      <c r="E775" s="7"/>
      <c r="G775" s="3"/>
      <c r="H775" s="16"/>
      <c r="I775" s="7"/>
      <c r="J775" s="7"/>
      <c r="K775" s="29"/>
      <c r="P775" s="7"/>
    </row>
    <row r="776">
      <c r="A776" s="13"/>
      <c r="B776" s="27"/>
      <c r="C776" s="14"/>
      <c r="D776" s="28"/>
      <c r="E776" s="7"/>
      <c r="G776" s="3"/>
      <c r="H776" s="16"/>
      <c r="I776" s="7"/>
      <c r="J776" s="7"/>
      <c r="K776" s="29"/>
      <c r="P776" s="7"/>
    </row>
    <row r="777">
      <c r="A777" s="13"/>
      <c r="B777" s="27"/>
      <c r="C777" s="14"/>
      <c r="D777" s="28"/>
      <c r="E777" s="7"/>
      <c r="G777" s="3"/>
      <c r="H777" s="16"/>
      <c r="I777" s="7"/>
      <c r="J777" s="7"/>
      <c r="K777" s="29"/>
      <c r="P777" s="7"/>
    </row>
    <row r="778">
      <c r="A778" s="13"/>
      <c r="B778" s="27"/>
      <c r="C778" s="14"/>
      <c r="D778" s="28"/>
      <c r="E778" s="7"/>
      <c r="G778" s="3"/>
      <c r="H778" s="16"/>
      <c r="I778" s="7"/>
      <c r="J778" s="7"/>
      <c r="K778" s="29"/>
      <c r="P778" s="7"/>
    </row>
    <row r="779">
      <c r="A779" s="13"/>
      <c r="B779" s="27"/>
      <c r="C779" s="14"/>
      <c r="D779" s="28"/>
      <c r="E779" s="7"/>
      <c r="G779" s="3"/>
      <c r="H779" s="16"/>
      <c r="I779" s="7"/>
      <c r="J779" s="7"/>
      <c r="K779" s="29"/>
      <c r="P779" s="7"/>
    </row>
    <row r="780">
      <c r="A780" s="13"/>
      <c r="B780" s="27"/>
      <c r="C780" s="14"/>
      <c r="D780" s="28"/>
      <c r="E780" s="7"/>
      <c r="G780" s="3"/>
      <c r="H780" s="16"/>
      <c r="I780" s="7"/>
      <c r="J780" s="7"/>
      <c r="K780" s="29"/>
      <c r="P780" s="7"/>
    </row>
    <row r="781">
      <c r="A781" s="13"/>
      <c r="B781" s="27"/>
      <c r="C781" s="14"/>
      <c r="D781" s="28"/>
      <c r="E781" s="7"/>
      <c r="G781" s="3"/>
      <c r="H781" s="16"/>
      <c r="I781" s="7"/>
      <c r="J781" s="7"/>
      <c r="K781" s="29"/>
      <c r="P781" s="7"/>
    </row>
    <row r="782">
      <c r="A782" s="13"/>
      <c r="B782" s="27"/>
      <c r="C782" s="14"/>
      <c r="D782" s="28"/>
      <c r="E782" s="7"/>
      <c r="G782" s="3"/>
      <c r="H782" s="16"/>
      <c r="I782" s="7"/>
      <c r="J782" s="7"/>
      <c r="K782" s="29"/>
      <c r="P782" s="7"/>
    </row>
    <row r="783">
      <c r="A783" s="13"/>
      <c r="B783" s="27"/>
      <c r="C783" s="14"/>
      <c r="D783" s="28"/>
      <c r="E783" s="7"/>
      <c r="G783" s="3"/>
      <c r="H783" s="16"/>
      <c r="I783" s="7"/>
      <c r="J783" s="7"/>
      <c r="K783" s="29"/>
      <c r="P783" s="7"/>
    </row>
    <row r="784">
      <c r="A784" s="13"/>
      <c r="B784" s="27"/>
      <c r="C784" s="14"/>
      <c r="D784" s="28"/>
      <c r="E784" s="7"/>
      <c r="G784" s="3"/>
      <c r="H784" s="16"/>
      <c r="I784" s="7"/>
      <c r="J784" s="7"/>
      <c r="K784" s="29"/>
      <c r="P784" s="7"/>
    </row>
    <row r="785">
      <c r="A785" s="13"/>
      <c r="B785" s="27"/>
      <c r="C785" s="14"/>
      <c r="D785" s="28"/>
      <c r="E785" s="7"/>
      <c r="G785" s="3"/>
      <c r="H785" s="16"/>
      <c r="I785" s="7"/>
      <c r="J785" s="7"/>
      <c r="K785" s="29"/>
      <c r="P785" s="7"/>
    </row>
    <row r="786">
      <c r="A786" s="13"/>
      <c r="B786" s="27"/>
      <c r="C786" s="14"/>
      <c r="D786" s="28"/>
      <c r="E786" s="7"/>
      <c r="G786" s="3"/>
      <c r="H786" s="16"/>
      <c r="I786" s="7"/>
      <c r="J786" s="7"/>
      <c r="K786" s="29"/>
      <c r="P786" s="7"/>
    </row>
    <row r="787">
      <c r="A787" s="13"/>
      <c r="B787" s="27"/>
      <c r="C787" s="14"/>
      <c r="D787" s="28"/>
      <c r="E787" s="7"/>
      <c r="G787" s="3"/>
      <c r="H787" s="16"/>
      <c r="I787" s="7"/>
      <c r="J787" s="7"/>
      <c r="K787" s="29"/>
      <c r="P787" s="7"/>
    </row>
    <row r="788">
      <c r="A788" s="13"/>
      <c r="B788" s="27"/>
      <c r="C788" s="14"/>
      <c r="D788" s="28"/>
      <c r="E788" s="7"/>
      <c r="G788" s="3"/>
      <c r="H788" s="16"/>
      <c r="I788" s="7"/>
      <c r="J788" s="7"/>
      <c r="K788" s="29"/>
      <c r="P788" s="7"/>
    </row>
    <row r="789">
      <c r="A789" s="13"/>
      <c r="B789" s="27"/>
      <c r="C789" s="14"/>
      <c r="D789" s="28"/>
      <c r="E789" s="7"/>
      <c r="G789" s="3"/>
      <c r="H789" s="16"/>
      <c r="I789" s="7"/>
      <c r="J789" s="7"/>
      <c r="K789" s="29"/>
      <c r="P789" s="7"/>
    </row>
    <row r="790">
      <c r="A790" s="13"/>
      <c r="B790" s="27"/>
      <c r="C790" s="14"/>
      <c r="D790" s="28"/>
      <c r="E790" s="7"/>
      <c r="G790" s="3"/>
      <c r="H790" s="16"/>
      <c r="I790" s="7"/>
      <c r="J790" s="7"/>
      <c r="K790" s="29"/>
      <c r="P790" s="7"/>
    </row>
    <row r="791">
      <c r="A791" s="13"/>
      <c r="B791" s="27"/>
      <c r="C791" s="14"/>
      <c r="D791" s="28"/>
      <c r="E791" s="7"/>
      <c r="G791" s="3"/>
      <c r="H791" s="16"/>
      <c r="I791" s="7"/>
      <c r="J791" s="7"/>
      <c r="K791" s="29"/>
      <c r="P791" s="7"/>
    </row>
    <row r="792">
      <c r="A792" s="13"/>
      <c r="B792" s="27"/>
      <c r="C792" s="14"/>
      <c r="D792" s="28"/>
      <c r="E792" s="7"/>
      <c r="G792" s="3"/>
      <c r="H792" s="16"/>
      <c r="I792" s="7"/>
      <c r="J792" s="7"/>
      <c r="K792" s="29"/>
      <c r="P792" s="7"/>
    </row>
    <row r="793">
      <c r="A793" s="13"/>
      <c r="B793" s="27"/>
      <c r="C793" s="14"/>
      <c r="D793" s="28"/>
      <c r="E793" s="7"/>
      <c r="G793" s="3"/>
      <c r="H793" s="16"/>
      <c r="I793" s="7"/>
      <c r="J793" s="7"/>
      <c r="K793" s="29"/>
      <c r="P793" s="7"/>
    </row>
    <row r="794">
      <c r="A794" s="13"/>
      <c r="B794" s="27"/>
      <c r="C794" s="14"/>
      <c r="D794" s="28"/>
      <c r="E794" s="7"/>
      <c r="G794" s="3"/>
      <c r="H794" s="16"/>
      <c r="I794" s="7"/>
      <c r="J794" s="7"/>
      <c r="K794" s="29"/>
      <c r="P794" s="7"/>
    </row>
    <row r="795">
      <c r="A795" s="13"/>
      <c r="B795" s="27"/>
      <c r="C795" s="14"/>
      <c r="D795" s="28"/>
      <c r="E795" s="7"/>
      <c r="G795" s="3"/>
      <c r="H795" s="16"/>
      <c r="I795" s="7"/>
      <c r="J795" s="7"/>
      <c r="K795" s="29"/>
      <c r="P795" s="7"/>
    </row>
    <row r="796">
      <c r="A796" s="13"/>
      <c r="B796" s="27"/>
      <c r="C796" s="14"/>
      <c r="D796" s="28"/>
      <c r="E796" s="7"/>
      <c r="G796" s="3"/>
      <c r="H796" s="16"/>
      <c r="I796" s="7"/>
      <c r="J796" s="7"/>
      <c r="K796" s="29"/>
      <c r="P796" s="7"/>
    </row>
    <row r="797">
      <c r="A797" s="13"/>
      <c r="B797" s="27"/>
      <c r="C797" s="14"/>
      <c r="D797" s="28"/>
      <c r="E797" s="7"/>
      <c r="G797" s="3"/>
      <c r="H797" s="16"/>
      <c r="I797" s="7"/>
      <c r="J797" s="7"/>
      <c r="K797" s="29"/>
      <c r="P797" s="7"/>
    </row>
    <row r="798">
      <c r="A798" s="13"/>
      <c r="B798" s="27"/>
      <c r="C798" s="14"/>
      <c r="D798" s="28"/>
      <c r="E798" s="7"/>
      <c r="G798" s="3"/>
      <c r="H798" s="16"/>
      <c r="I798" s="7"/>
      <c r="J798" s="7"/>
      <c r="K798" s="29"/>
      <c r="P798" s="7"/>
    </row>
    <row r="799">
      <c r="A799" s="13"/>
      <c r="B799" s="27"/>
      <c r="C799" s="14"/>
      <c r="D799" s="28"/>
      <c r="E799" s="7"/>
      <c r="G799" s="3"/>
      <c r="H799" s="16"/>
      <c r="I799" s="7"/>
      <c r="J799" s="7"/>
      <c r="K799" s="29"/>
      <c r="P799" s="7"/>
    </row>
    <row r="800">
      <c r="A800" s="13"/>
      <c r="B800" s="27"/>
      <c r="C800" s="14"/>
      <c r="D800" s="28"/>
      <c r="E800" s="7"/>
      <c r="G800" s="3"/>
      <c r="H800" s="16"/>
      <c r="I800" s="7"/>
      <c r="J800" s="7"/>
      <c r="K800" s="29"/>
      <c r="P800" s="7"/>
    </row>
    <row r="801">
      <c r="A801" s="13"/>
      <c r="B801" s="27"/>
      <c r="C801" s="14"/>
      <c r="D801" s="28"/>
      <c r="E801" s="7"/>
      <c r="G801" s="3"/>
      <c r="H801" s="16"/>
      <c r="I801" s="7"/>
      <c r="J801" s="7"/>
      <c r="K801" s="29"/>
      <c r="P801" s="7"/>
    </row>
    <row r="802">
      <c r="A802" s="13"/>
      <c r="B802" s="27"/>
      <c r="C802" s="14"/>
      <c r="D802" s="28"/>
      <c r="E802" s="7"/>
      <c r="G802" s="3"/>
      <c r="H802" s="16"/>
      <c r="I802" s="7"/>
      <c r="J802" s="7"/>
      <c r="K802" s="29"/>
      <c r="P802" s="7"/>
    </row>
    <row r="803">
      <c r="A803" s="13"/>
      <c r="B803" s="27"/>
      <c r="C803" s="14"/>
      <c r="D803" s="28"/>
      <c r="E803" s="7"/>
      <c r="G803" s="3"/>
      <c r="H803" s="16"/>
      <c r="I803" s="7"/>
      <c r="J803" s="7"/>
      <c r="K803" s="29"/>
      <c r="P803" s="7"/>
    </row>
    <row r="804">
      <c r="A804" s="13"/>
      <c r="B804" s="27"/>
      <c r="C804" s="14"/>
      <c r="D804" s="28"/>
      <c r="E804" s="7"/>
      <c r="G804" s="3"/>
      <c r="H804" s="16"/>
      <c r="I804" s="7"/>
      <c r="J804" s="7"/>
      <c r="K804" s="29"/>
      <c r="P804" s="7"/>
    </row>
    <row r="805">
      <c r="A805" s="13"/>
      <c r="B805" s="27"/>
      <c r="C805" s="14"/>
      <c r="D805" s="28"/>
      <c r="E805" s="7"/>
      <c r="G805" s="3"/>
      <c r="H805" s="16"/>
      <c r="I805" s="7"/>
      <c r="J805" s="7"/>
      <c r="K805" s="29"/>
      <c r="P805" s="7"/>
    </row>
    <row r="806">
      <c r="A806" s="13"/>
      <c r="B806" s="27"/>
      <c r="C806" s="14"/>
      <c r="D806" s="28"/>
      <c r="E806" s="7"/>
      <c r="G806" s="3"/>
      <c r="H806" s="16"/>
      <c r="I806" s="7"/>
      <c r="J806" s="7"/>
      <c r="K806" s="29"/>
      <c r="P806" s="7"/>
    </row>
    <row r="807">
      <c r="A807" s="13"/>
      <c r="B807" s="27"/>
      <c r="C807" s="14"/>
      <c r="D807" s="28"/>
      <c r="E807" s="7"/>
      <c r="G807" s="3"/>
      <c r="H807" s="16"/>
      <c r="I807" s="7"/>
      <c r="J807" s="7"/>
      <c r="K807" s="29"/>
      <c r="P807" s="7"/>
    </row>
    <row r="808">
      <c r="A808" s="13"/>
      <c r="B808" s="27"/>
      <c r="C808" s="14"/>
      <c r="D808" s="28"/>
      <c r="E808" s="7"/>
      <c r="G808" s="3"/>
      <c r="H808" s="16"/>
      <c r="I808" s="7"/>
      <c r="J808" s="7"/>
      <c r="K808" s="29"/>
      <c r="P808" s="7"/>
    </row>
    <row r="809">
      <c r="A809" s="13"/>
      <c r="B809" s="27"/>
      <c r="C809" s="14"/>
      <c r="D809" s="28"/>
      <c r="E809" s="7"/>
      <c r="G809" s="3"/>
      <c r="H809" s="16"/>
      <c r="I809" s="7"/>
      <c r="J809" s="7"/>
      <c r="K809" s="29"/>
      <c r="P809" s="7"/>
    </row>
    <row r="810">
      <c r="A810" s="13"/>
      <c r="B810" s="27"/>
      <c r="C810" s="14"/>
      <c r="D810" s="28"/>
      <c r="E810" s="7"/>
      <c r="G810" s="3"/>
      <c r="H810" s="16"/>
      <c r="I810" s="7"/>
      <c r="J810" s="7"/>
      <c r="K810" s="29"/>
      <c r="P810" s="7"/>
    </row>
    <row r="811">
      <c r="A811" s="13"/>
      <c r="B811" s="27"/>
      <c r="C811" s="14"/>
      <c r="D811" s="28"/>
      <c r="E811" s="7"/>
      <c r="G811" s="3"/>
      <c r="H811" s="16"/>
      <c r="I811" s="7"/>
      <c r="J811" s="7"/>
      <c r="K811" s="29"/>
      <c r="P811" s="7"/>
    </row>
    <row r="812">
      <c r="A812" s="13"/>
      <c r="B812" s="27"/>
      <c r="C812" s="14"/>
      <c r="D812" s="28"/>
      <c r="E812" s="7"/>
      <c r="G812" s="3"/>
      <c r="H812" s="16"/>
      <c r="I812" s="7"/>
      <c r="J812" s="7"/>
      <c r="K812" s="29"/>
      <c r="P812" s="7"/>
    </row>
    <row r="813">
      <c r="A813" s="13"/>
      <c r="B813" s="27"/>
      <c r="C813" s="14"/>
      <c r="D813" s="28"/>
      <c r="E813" s="7"/>
      <c r="G813" s="3"/>
      <c r="H813" s="16"/>
      <c r="I813" s="7"/>
      <c r="J813" s="7"/>
      <c r="K813" s="29"/>
      <c r="P813" s="7"/>
    </row>
    <row r="814">
      <c r="A814" s="13"/>
      <c r="B814" s="27"/>
      <c r="C814" s="14"/>
      <c r="D814" s="28"/>
      <c r="E814" s="7"/>
      <c r="G814" s="3"/>
      <c r="H814" s="16"/>
      <c r="I814" s="7"/>
      <c r="J814" s="7"/>
      <c r="K814" s="29"/>
      <c r="P814" s="7"/>
    </row>
    <row r="815">
      <c r="A815" s="13"/>
      <c r="B815" s="27"/>
      <c r="C815" s="14"/>
      <c r="D815" s="28"/>
      <c r="E815" s="7"/>
      <c r="G815" s="3"/>
      <c r="H815" s="16"/>
      <c r="I815" s="7"/>
      <c r="J815" s="7"/>
      <c r="K815" s="29"/>
      <c r="P815" s="7"/>
    </row>
    <row r="816">
      <c r="A816" s="13"/>
      <c r="B816" s="27"/>
      <c r="C816" s="14"/>
      <c r="D816" s="28"/>
      <c r="E816" s="7"/>
      <c r="G816" s="3"/>
      <c r="H816" s="16"/>
      <c r="I816" s="7"/>
      <c r="J816" s="7"/>
      <c r="K816" s="29"/>
      <c r="P816" s="7"/>
    </row>
    <row r="817">
      <c r="A817" s="13"/>
      <c r="B817" s="27"/>
      <c r="C817" s="14"/>
      <c r="D817" s="28"/>
      <c r="E817" s="7"/>
      <c r="G817" s="3"/>
      <c r="H817" s="16"/>
      <c r="I817" s="7"/>
      <c r="J817" s="7"/>
      <c r="K817" s="29"/>
      <c r="P817" s="7"/>
    </row>
    <row r="818">
      <c r="A818" s="13"/>
      <c r="B818" s="27"/>
      <c r="C818" s="14"/>
      <c r="D818" s="28"/>
      <c r="E818" s="7"/>
      <c r="G818" s="3"/>
      <c r="H818" s="16"/>
      <c r="I818" s="7"/>
      <c r="J818" s="7"/>
      <c r="K818" s="29"/>
      <c r="P818" s="7"/>
    </row>
    <row r="819">
      <c r="A819" s="13"/>
      <c r="B819" s="27"/>
      <c r="C819" s="14"/>
      <c r="D819" s="28"/>
      <c r="E819" s="7"/>
      <c r="G819" s="3"/>
      <c r="H819" s="16"/>
      <c r="I819" s="7"/>
      <c r="J819" s="7"/>
      <c r="K819" s="29"/>
      <c r="P819" s="7"/>
    </row>
    <row r="820">
      <c r="A820" s="13"/>
      <c r="B820" s="27"/>
      <c r="C820" s="14"/>
      <c r="D820" s="28"/>
      <c r="E820" s="7"/>
      <c r="G820" s="3"/>
      <c r="H820" s="16"/>
      <c r="I820" s="7"/>
      <c r="J820" s="7"/>
      <c r="K820" s="29"/>
      <c r="P820" s="7"/>
    </row>
    <row r="821">
      <c r="A821" s="13"/>
      <c r="B821" s="27"/>
      <c r="C821" s="14"/>
      <c r="D821" s="28"/>
      <c r="E821" s="7"/>
      <c r="G821" s="3"/>
      <c r="H821" s="16"/>
      <c r="I821" s="7"/>
      <c r="J821" s="7"/>
      <c r="K821" s="29"/>
      <c r="P821" s="7"/>
    </row>
    <row r="822">
      <c r="A822" s="13"/>
      <c r="B822" s="27"/>
      <c r="C822" s="14"/>
      <c r="D822" s="28"/>
      <c r="E822" s="7"/>
      <c r="G822" s="3"/>
      <c r="H822" s="16"/>
      <c r="I822" s="7"/>
      <c r="J822" s="7"/>
      <c r="K822" s="29"/>
      <c r="P822" s="7"/>
    </row>
    <row r="823">
      <c r="A823" s="13"/>
      <c r="B823" s="27"/>
      <c r="C823" s="14"/>
      <c r="D823" s="28"/>
      <c r="E823" s="7"/>
      <c r="G823" s="3"/>
      <c r="H823" s="16"/>
      <c r="I823" s="7"/>
      <c r="J823" s="7"/>
      <c r="K823" s="29"/>
      <c r="P823" s="7"/>
    </row>
    <row r="824">
      <c r="A824" s="13"/>
      <c r="B824" s="27"/>
      <c r="C824" s="14"/>
      <c r="D824" s="28"/>
      <c r="E824" s="7"/>
      <c r="G824" s="3"/>
      <c r="H824" s="16"/>
      <c r="I824" s="7"/>
      <c r="J824" s="7"/>
      <c r="K824" s="29"/>
      <c r="P824" s="7"/>
    </row>
    <row r="825">
      <c r="A825" s="13"/>
      <c r="B825" s="27"/>
      <c r="C825" s="14"/>
      <c r="D825" s="28"/>
      <c r="E825" s="7"/>
      <c r="G825" s="3"/>
      <c r="H825" s="16"/>
      <c r="I825" s="7"/>
      <c r="J825" s="7"/>
      <c r="K825" s="29"/>
      <c r="P825" s="7"/>
    </row>
    <row r="826">
      <c r="A826" s="13"/>
      <c r="B826" s="27"/>
      <c r="C826" s="14"/>
      <c r="D826" s="28"/>
      <c r="E826" s="7"/>
      <c r="G826" s="3"/>
      <c r="H826" s="16"/>
      <c r="I826" s="7"/>
      <c r="J826" s="7"/>
      <c r="K826" s="29"/>
      <c r="P826" s="7"/>
    </row>
    <row r="827">
      <c r="A827" s="13"/>
      <c r="B827" s="27"/>
      <c r="C827" s="14"/>
      <c r="D827" s="28"/>
      <c r="E827" s="7"/>
      <c r="G827" s="3"/>
      <c r="H827" s="16"/>
      <c r="I827" s="7"/>
      <c r="J827" s="7"/>
      <c r="K827" s="29"/>
      <c r="P827" s="7"/>
    </row>
    <row r="828">
      <c r="A828" s="13"/>
      <c r="B828" s="27"/>
      <c r="C828" s="14"/>
      <c r="D828" s="28"/>
      <c r="E828" s="7"/>
      <c r="G828" s="3"/>
      <c r="H828" s="16"/>
      <c r="I828" s="7"/>
      <c r="J828" s="7"/>
      <c r="K828" s="29"/>
      <c r="P828" s="7"/>
    </row>
    <row r="829">
      <c r="A829" s="13"/>
      <c r="B829" s="27"/>
      <c r="C829" s="14"/>
      <c r="D829" s="28"/>
      <c r="E829" s="7"/>
      <c r="G829" s="3"/>
      <c r="H829" s="16"/>
      <c r="I829" s="7"/>
      <c r="J829" s="7"/>
      <c r="K829" s="29"/>
      <c r="P829" s="7"/>
    </row>
    <row r="830">
      <c r="A830" s="13"/>
      <c r="B830" s="27"/>
      <c r="C830" s="14"/>
      <c r="D830" s="28"/>
      <c r="E830" s="7"/>
      <c r="G830" s="3"/>
      <c r="H830" s="16"/>
      <c r="I830" s="7"/>
      <c r="J830" s="7"/>
      <c r="K830" s="29"/>
      <c r="P830" s="7"/>
    </row>
    <row r="831">
      <c r="A831" s="13"/>
      <c r="B831" s="27"/>
      <c r="C831" s="14"/>
      <c r="D831" s="28"/>
      <c r="E831" s="7"/>
      <c r="G831" s="3"/>
      <c r="H831" s="16"/>
      <c r="I831" s="7"/>
      <c r="J831" s="7"/>
      <c r="K831" s="29"/>
      <c r="P831" s="7"/>
    </row>
    <row r="832">
      <c r="A832" s="13"/>
      <c r="B832" s="27"/>
      <c r="C832" s="14"/>
      <c r="D832" s="28"/>
      <c r="E832" s="7"/>
      <c r="G832" s="3"/>
      <c r="H832" s="16"/>
      <c r="I832" s="7"/>
      <c r="J832" s="7"/>
      <c r="K832" s="29"/>
      <c r="P832" s="7"/>
    </row>
    <row r="833">
      <c r="A833" s="13"/>
      <c r="B833" s="27"/>
      <c r="C833" s="14"/>
      <c r="D833" s="28"/>
      <c r="E833" s="7"/>
      <c r="G833" s="3"/>
      <c r="H833" s="16"/>
      <c r="I833" s="7"/>
      <c r="J833" s="7"/>
      <c r="K833" s="29"/>
      <c r="P833" s="7"/>
    </row>
    <row r="834">
      <c r="A834" s="13"/>
      <c r="B834" s="27"/>
      <c r="C834" s="14"/>
      <c r="D834" s="28"/>
      <c r="E834" s="7"/>
      <c r="G834" s="3"/>
      <c r="H834" s="16"/>
      <c r="I834" s="7"/>
      <c r="J834" s="7"/>
      <c r="K834" s="29"/>
      <c r="P834" s="7"/>
    </row>
    <row r="835">
      <c r="A835" s="13"/>
      <c r="B835" s="27"/>
      <c r="C835" s="14"/>
      <c r="D835" s="28"/>
      <c r="E835" s="7"/>
      <c r="G835" s="3"/>
      <c r="H835" s="16"/>
      <c r="I835" s="7"/>
      <c r="J835" s="7"/>
      <c r="K835" s="29"/>
      <c r="P835" s="7"/>
    </row>
    <row r="836">
      <c r="A836" s="13"/>
      <c r="B836" s="27"/>
      <c r="C836" s="14"/>
      <c r="D836" s="28"/>
      <c r="E836" s="7"/>
      <c r="G836" s="3"/>
      <c r="H836" s="16"/>
      <c r="I836" s="7"/>
      <c r="J836" s="7"/>
      <c r="K836" s="29"/>
      <c r="P836" s="7"/>
    </row>
    <row r="837">
      <c r="A837" s="13"/>
      <c r="B837" s="27"/>
      <c r="C837" s="14"/>
      <c r="D837" s="28"/>
      <c r="E837" s="7"/>
      <c r="G837" s="3"/>
      <c r="H837" s="16"/>
      <c r="I837" s="7"/>
      <c r="J837" s="7"/>
      <c r="K837" s="29"/>
      <c r="P837" s="7"/>
    </row>
    <row r="838">
      <c r="A838" s="13"/>
      <c r="B838" s="27"/>
      <c r="C838" s="14"/>
      <c r="D838" s="28"/>
      <c r="E838" s="7"/>
      <c r="G838" s="3"/>
      <c r="H838" s="16"/>
      <c r="I838" s="7"/>
      <c r="J838" s="7"/>
      <c r="K838" s="29"/>
      <c r="P838" s="7"/>
    </row>
    <row r="839">
      <c r="A839" s="13"/>
      <c r="B839" s="27"/>
      <c r="C839" s="14"/>
      <c r="D839" s="28"/>
      <c r="E839" s="7"/>
      <c r="G839" s="3"/>
      <c r="H839" s="16"/>
      <c r="I839" s="7"/>
      <c r="J839" s="7"/>
      <c r="K839" s="29"/>
      <c r="P839" s="7"/>
    </row>
    <row r="840">
      <c r="A840" s="13"/>
      <c r="B840" s="27"/>
      <c r="C840" s="14"/>
      <c r="D840" s="28"/>
      <c r="E840" s="7"/>
      <c r="G840" s="3"/>
      <c r="H840" s="16"/>
      <c r="I840" s="7"/>
      <c r="J840" s="7"/>
      <c r="K840" s="29"/>
      <c r="P840" s="7"/>
    </row>
    <row r="841">
      <c r="A841" s="13"/>
      <c r="B841" s="27"/>
      <c r="C841" s="14"/>
      <c r="D841" s="28"/>
      <c r="E841" s="7"/>
      <c r="G841" s="3"/>
      <c r="H841" s="16"/>
      <c r="I841" s="7"/>
      <c r="J841" s="7"/>
      <c r="K841" s="29"/>
      <c r="P841" s="7"/>
    </row>
    <row r="842">
      <c r="A842" s="13"/>
      <c r="B842" s="27"/>
      <c r="C842" s="14"/>
      <c r="D842" s="28"/>
      <c r="E842" s="7"/>
      <c r="G842" s="3"/>
      <c r="H842" s="16"/>
      <c r="I842" s="7"/>
      <c r="J842" s="7"/>
      <c r="K842" s="29"/>
      <c r="P842" s="7"/>
    </row>
    <row r="843">
      <c r="A843" s="13"/>
      <c r="B843" s="27"/>
      <c r="C843" s="14"/>
      <c r="D843" s="28"/>
      <c r="E843" s="7"/>
      <c r="G843" s="3"/>
      <c r="H843" s="16"/>
      <c r="I843" s="7"/>
      <c r="J843" s="7"/>
      <c r="K843" s="29"/>
      <c r="P843" s="7"/>
    </row>
    <row r="844">
      <c r="A844" s="13"/>
      <c r="B844" s="27"/>
      <c r="C844" s="14"/>
      <c r="D844" s="28"/>
      <c r="E844" s="7"/>
      <c r="G844" s="3"/>
      <c r="H844" s="16"/>
      <c r="I844" s="7"/>
      <c r="J844" s="7"/>
      <c r="K844" s="29"/>
      <c r="P844" s="7"/>
    </row>
    <row r="845">
      <c r="A845" s="13"/>
      <c r="B845" s="27"/>
      <c r="C845" s="14"/>
      <c r="D845" s="28"/>
      <c r="E845" s="7"/>
      <c r="G845" s="3"/>
      <c r="H845" s="16"/>
      <c r="I845" s="7"/>
      <c r="J845" s="7"/>
      <c r="K845" s="29"/>
      <c r="P845" s="7"/>
    </row>
    <row r="846">
      <c r="A846" s="13"/>
      <c r="B846" s="27"/>
      <c r="C846" s="14"/>
      <c r="D846" s="28"/>
      <c r="E846" s="7"/>
      <c r="G846" s="3"/>
      <c r="H846" s="16"/>
      <c r="I846" s="7"/>
      <c r="J846" s="7"/>
      <c r="K846" s="29"/>
      <c r="P846" s="7"/>
    </row>
    <row r="847">
      <c r="A847" s="13"/>
      <c r="B847" s="27"/>
      <c r="C847" s="14"/>
      <c r="D847" s="28"/>
      <c r="E847" s="7"/>
      <c r="G847" s="3"/>
      <c r="H847" s="16"/>
      <c r="I847" s="7"/>
      <c r="J847" s="7"/>
      <c r="K847" s="29"/>
      <c r="P847" s="7"/>
    </row>
    <row r="848">
      <c r="A848" s="13"/>
      <c r="B848" s="27"/>
      <c r="C848" s="14"/>
      <c r="D848" s="28"/>
      <c r="E848" s="7"/>
      <c r="G848" s="3"/>
      <c r="H848" s="16"/>
      <c r="I848" s="7"/>
      <c r="J848" s="7"/>
      <c r="K848" s="29"/>
      <c r="P848" s="7"/>
    </row>
    <row r="849">
      <c r="A849" s="13"/>
      <c r="B849" s="27"/>
      <c r="C849" s="14"/>
      <c r="D849" s="28"/>
      <c r="E849" s="7"/>
      <c r="G849" s="3"/>
      <c r="H849" s="16"/>
      <c r="I849" s="7"/>
      <c r="J849" s="7"/>
      <c r="K849" s="29"/>
      <c r="P849" s="7"/>
    </row>
    <row r="850">
      <c r="A850" s="13"/>
      <c r="B850" s="27"/>
      <c r="C850" s="14"/>
      <c r="D850" s="28"/>
      <c r="E850" s="7"/>
      <c r="G850" s="3"/>
      <c r="H850" s="16"/>
      <c r="I850" s="7"/>
      <c r="J850" s="7"/>
      <c r="K850" s="29"/>
      <c r="P850" s="7"/>
    </row>
    <row r="851">
      <c r="A851" s="13"/>
      <c r="B851" s="27"/>
      <c r="C851" s="14"/>
      <c r="D851" s="28"/>
      <c r="E851" s="7"/>
      <c r="G851" s="3"/>
      <c r="H851" s="16"/>
      <c r="I851" s="7"/>
      <c r="J851" s="7"/>
      <c r="K851" s="29"/>
      <c r="P851" s="7"/>
    </row>
    <row r="852">
      <c r="A852" s="13"/>
      <c r="B852" s="27"/>
      <c r="C852" s="14"/>
      <c r="D852" s="28"/>
      <c r="E852" s="7"/>
      <c r="G852" s="3"/>
      <c r="H852" s="16"/>
      <c r="I852" s="7"/>
      <c r="J852" s="7"/>
      <c r="K852" s="29"/>
      <c r="P852" s="7"/>
    </row>
    <row r="853">
      <c r="A853" s="13"/>
      <c r="B853" s="27"/>
      <c r="C853" s="14"/>
      <c r="D853" s="28"/>
      <c r="E853" s="7"/>
      <c r="G853" s="3"/>
      <c r="H853" s="16"/>
      <c r="I853" s="7"/>
      <c r="J853" s="7"/>
      <c r="K853" s="29"/>
      <c r="P853" s="7"/>
    </row>
    <row r="854">
      <c r="A854" s="13"/>
      <c r="B854" s="27"/>
      <c r="C854" s="14"/>
      <c r="D854" s="28"/>
      <c r="E854" s="7"/>
      <c r="G854" s="3"/>
      <c r="H854" s="16"/>
      <c r="I854" s="7"/>
      <c r="J854" s="7"/>
      <c r="K854" s="29"/>
      <c r="P854" s="7"/>
    </row>
    <row r="855">
      <c r="A855" s="13"/>
      <c r="B855" s="27"/>
      <c r="C855" s="14"/>
      <c r="D855" s="28"/>
      <c r="E855" s="7"/>
      <c r="G855" s="3"/>
      <c r="H855" s="16"/>
      <c r="I855" s="7"/>
      <c r="J855" s="7"/>
      <c r="K855" s="29"/>
      <c r="P855" s="7"/>
    </row>
    <row r="856">
      <c r="A856" s="13"/>
      <c r="B856" s="27"/>
      <c r="C856" s="14"/>
      <c r="D856" s="28"/>
      <c r="E856" s="7"/>
      <c r="G856" s="3"/>
      <c r="H856" s="16"/>
      <c r="I856" s="7"/>
      <c r="J856" s="7"/>
      <c r="K856" s="29"/>
      <c r="P856" s="7"/>
    </row>
    <row r="857">
      <c r="A857" s="13"/>
      <c r="B857" s="27"/>
      <c r="C857" s="14"/>
      <c r="D857" s="28"/>
      <c r="E857" s="7"/>
      <c r="G857" s="3"/>
      <c r="H857" s="16"/>
      <c r="I857" s="7"/>
      <c r="J857" s="7"/>
      <c r="K857" s="29"/>
      <c r="P857" s="7"/>
    </row>
    <row r="858">
      <c r="A858" s="13"/>
      <c r="B858" s="27"/>
      <c r="C858" s="14"/>
      <c r="D858" s="28"/>
      <c r="E858" s="7"/>
      <c r="G858" s="3"/>
      <c r="H858" s="16"/>
      <c r="I858" s="7"/>
      <c r="J858" s="7"/>
      <c r="K858" s="29"/>
      <c r="P858" s="7"/>
    </row>
    <row r="859">
      <c r="A859" s="13"/>
      <c r="B859" s="27"/>
      <c r="C859" s="14"/>
      <c r="D859" s="28"/>
      <c r="E859" s="7"/>
      <c r="G859" s="3"/>
      <c r="H859" s="16"/>
      <c r="I859" s="7"/>
      <c r="J859" s="7"/>
      <c r="K859" s="29"/>
      <c r="P859" s="7"/>
    </row>
    <row r="860">
      <c r="A860" s="13"/>
      <c r="B860" s="27"/>
      <c r="C860" s="14"/>
      <c r="D860" s="28"/>
      <c r="E860" s="7"/>
      <c r="G860" s="3"/>
      <c r="H860" s="16"/>
      <c r="I860" s="7"/>
      <c r="J860" s="7"/>
      <c r="K860" s="29"/>
      <c r="P860" s="7"/>
    </row>
    <row r="861">
      <c r="A861" s="13"/>
      <c r="B861" s="27"/>
      <c r="C861" s="14"/>
      <c r="D861" s="28"/>
      <c r="E861" s="7"/>
      <c r="G861" s="3"/>
      <c r="H861" s="16"/>
      <c r="I861" s="7"/>
      <c r="J861" s="7"/>
      <c r="K861" s="29"/>
      <c r="P861" s="7"/>
    </row>
    <row r="862">
      <c r="A862" s="13"/>
      <c r="B862" s="27"/>
      <c r="C862" s="14"/>
      <c r="D862" s="28"/>
      <c r="E862" s="7"/>
      <c r="G862" s="3"/>
      <c r="H862" s="16"/>
      <c r="I862" s="7"/>
      <c r="J862" s="7"/>
      <c r="K862" s="29"/>
      <c r="P862" s="7"/>
    </row>
    <row r="863">
      <c r="A863" s="13"/>
      <c r="B863" s="27"/>
      <c r="C863" s="14"/>
      <c r="D863" s="28"/>
      <c r="E863" s="7"/>
      <c r="G863" s="3"/>
      <c r="H863" s="16"/>
      <c r="I863" s="7"/>
      <c r="J863" s="7"/>
      <c r="K863" s="29"/>
      <c r="P863" s="7"/>
    </row>
    <row r="864">
      <c r="A864" s="13"/>
      <c r="B864" s="27"/>
      <c r="C864" s="14"/>
      <c r="D864" s="28"/>
      <c r="E864" s="7"/>
      <c r="G864" s="3"/>
      <c r="H864" s="16"/>
      <c r="I864" s="7"/>
      <c r="J864" s="7"/>
      <c r="K864" s="29"/>
      <c r="P864" s="7"/>
    </row>
    <row r="865">
      <c r="A865" s="13"/>
      <c r="B865" s="27"/>
      <c r="C865" s="14"/>
      <c r="D865" s="28"/>
      <c r="E865" s="7"/>
      <c r="G865" s="3"/>
      <c r="H865" s="16"/>
      <c r="I865" s="7"/>
      <c r="J865" s="7"/>
      <c r="K865" s="29"/>
      <c r="P865" s="7"/>
    </row>
    <row r="866">
      <c r="A866" s="13"/>
      <c r="B866" s="27"/>
      <c r="C866" s="14"/>
      <c r="D866" s="28"/>
      <c r="E866" s="7"/>
      <c r="G866" s="3"/>
      <c r="H866" s="16"/>
      <c r="I866" s="7"/>
      <c r="J866" s="7"/>
      <c r="K866" s="29"/>
      <c r="P866" s="7"/>
    </row>
    <row r="867">
      <c r="A867" s="13"/>
      <c r="B867" s="27"/>
      <c r="C867" s="14"/>
      <c r="D867" s="28"/>
      <c r="E867" s="7"/>
      <c r="G867" s="3"/>
      <c r="H867" s="16"/>
      <c r="I867" s="7"/>
      <c r="J867" s="7"/>
      <c r="K867" s="29"/>
      <c r="P867" s="7"/>
    </row>
    <row r="868">
      <c r="A868" s="13"/>
      <c r="B868" s="27"/>
      <c r="C868" s="14"/>
      <c r="D868" s="28"/>
      <c r="E868" s="7"/>
      <c r="G868" s="3"/>
      <c r="H868" s="16"/>
      <c r="I868" s="7"/>
      <c r="J868" s="7"/>
      <c r="K868" s="29"/>
      <c r="P868" s="7"/>
    </row>
    <row r="869">
      <c r="A869" s="13"/>
      <c r="B869" s="27"/>
      <c r="C869" s="14"/>
      <c r="D869" s="28"/>
      <c r="E869" s="7"/>
      <c r="G869" s="3"/>
      <c r="H869" s="16"/>
      <c r="I869" s="7"/>
      <c r="J869" s="7"/>
      <c r="K869" s="29"/>
      <c r="P869" s="7"/>
    </row>
    <row r="870">
      <c r="A870" s="13"/>
      <c r="B870" s="27"/>
      <c r="C870" s="14"/>
      <c r="D870" s="28"/>
      <c r="E870" s="7"/>
      <c r="G870" s="3"/>
      <c r="H870" s="16"/>
      <c r="I870" s="7"/>
      <c r="J870" s="7"/>
      <c r="K870" s="29"/>
      <c r="P870" s="7"/>
    </row>
    <row r="871">
      <c r="A871" s="13"/>
      <c r="B871" s="27"/>
      <c r="C871" s="14"/>
      <c r="D871" s="28"/>
      <c r="E871" s="7"/>
      <c r="G871" s="3"/>
      <c r="H871" s="16"/>
      <c r="I871" s="7"/>
      <c r="J871" s="7"/>
      <c r="K871" s="29"/>
      <c r="P871" s="7"/>
    </row>
    <row r="872">
      <c r="A872" s="13"/>
      <c r="B872" s="27"/>
      <c r="C872" s="14"/>
      <c r="D872" s="28"/>
      <c r="E872" s="7"/>
      <c r="G872" s="3"/>
      <c r="H872" s="16"/>
      <c r="I872" s="7"/>
      <c r="J872" s="7"/>
      <c r="K872" s="29"/>
      <c r="P872" s="7"/>
    </row>
    <row r="873">
      <c r="A873" s="13"/>
      <c r="B873" s="27"/>
      <c r="C873" s="14"/>
      <c r="D873" s="28"/>
      <c r="E873" s="7"/>
      <c r="G873" s="3"/>
      <c r="H873" s="16"/>
      <c r="I873" s="7"/>
      <c r="J873" s="7"/>
      <c r="K873" s="29"/>
      <c r="P873" s="7"/>
    </row>
    <row r="874">
      <c r="A874" s="13"/>
      <c r="B874" s="27"/>
      <c r="C874" s="14"/>
      <c r="D874" s="28"/>
      <c r="E874" s="7"/>
      <c r="G874" s="3"/>
      <c r="H874" s="16"/>
      <c r="I874" s="7"/>
      <c r="J874" s="7"/>
      <c r="K874" s="29"/>
      <c r="P874" s="7"/>
    </row>
    <row r="875">
      <c r="A875" s="13"/>
      <c r="B875" s="27"/>
      <c r="C875" s="14"/>
      <c r="D875" s="28"/>
      <c r="E875" s="7"/>
      <c r="G875" s="3"/>
      <c r="H875" s="16"/>
      <c r="I875" s="7"/>
      <c r="J875" s="7"/>
      <c r="K875" s="29"/>
      <c r="P875" s="7"/>
    </row>
    <row r="876">
      <c r="A876" s="13"/>
      <c r="B876" s="27"/>
      <c r="C876" s="14"/>
      <c r="D876" s="28"/>
      <c r="E876" s="7"/>
      <c r="G876" s="3"/>
      <c r="H876" s="16"/>
      <c r="I876" s="7"/>
      <c r="J876" s="7"/>
      <c r="K876" s="29"/>
      <c r="P876" s="7"/>
    </row>
    <row r="877">
      <c r="A877" s="13"/>
      <c r="B877" s="27"/>
      <c r="C877" s="14"/>
      <c r="D877" s="28"/>
      <c r="E877" s="7"/>
      <c r="G877" s="3"/>
      <c r="H877" s="16"/>
      <c r="I877" s="7"/>
      <c r="J877" s="7"/>
      <c r="K877" s="29"/>
      <c r="P877" s="7"/>
    </row>
    <row r="878">
      <c r="A878" s="13"/>
      <c r="B878" s="27"/>
      <c r="C878" s="14"/>
      <c r="D878" s="28"/>
      <c r="E878" s="7"/>
      <c r="G878" s="3"/>
      <c r="H878" s="16"/>
      <c r="I878" s="7"/>
      <c r="J878" s="7"/>
      <c r="K878" s="29"/>
      <c r="P878" s="7"/>
    </row>
    <row r="879">
      <c r="A879" s="13"/>
      <c r="B879" s="27"/>
      <c r="C879" s="14"/>
      <c r="D879" s="28"/>
      <c r="E879" s="7"/>
      <c r="G879" s="3"/>
      <c r="H879" s="16"/>
      <c r="I879" s="7"/>
      <c r="J879" s="7"/>
      <c r="K879" s="29"/>
      <c r="P879" s="7"/>
    </row>
    <row r="880">
      <c r="A880" s="13"/>
      <c r="B880" s="27"/>
      <c r="C880" s="14"/>
      <c r="D880" s="28"/>
      <c r="E880" s="7"/>
      <c r="G880" s="3"/>
      <c r="H880" s="16"/>
      <c r="I880" s="7"/>
      <c r="J880" s="7"/>
      <c r="K880" s="29"/>
      <c r="P880" s="7"/>
    </row>
    <row r="881">
      <c r="A881" s="13"/>
      <c r="B881" s="27"/>
      <c r="C881" s="14"/>
      <c r="D881" s="28"/>
      <c r="E881" s="7"/>
      <c r="G881" s="3"/>
      <c r="H881" s="16"/>
      <c r="I881" s="7"/>
      <c r="J881" s="7"/>
      <c r="K881" s="29"/>
      <c r="P881" s="7"/>
    </row>
    <row r="882">
      <c r="A882" s="13"/>
      <c r="B882" s="27"/>
      <c r="C882" s="14"/>
      <c r="D882" s="28"/>
      <c r="E882" s="7"/>
      <c r="G882" s="3"/>
      <c r="H882" s="16"/>
      <c r="I882" s="7"/>
      <c r="J882" s="7"/>
      <c r="K882" s="29"/>
      <c r="P882" s="7"/>
    </row>
    <row r="883">
      <c r="A883" s="13"/>
      <c r="B883" s="27"/>
      <c r="C883" s="14"/>
      <c r="D883" s="28"/>
      <c r="E883" s="7"/>
      <c r="G883" s="3"/>
      <c r="H883" s="16"/>
      <c r="I883" s="7"/>
      <c r="J883" s="7"/>
      <c r="K883" s="29"/>
      <c r="P883" s="7"/>
    </row>
    <row r="884">
      <c r="A884" s="13"/>
      <c r="B884" s="27"/>
      <c r="C884" s="14"/>
      <c r="D884" s="28"/>
      <c r="E884" s="7"/>
      <c r="G884" s="3"/>
      <c r="H884" s="16"/>
      <c r="I884" s="7"/>
      <c r="J884" s="7"/>
      <c r="K884" s="29"/>
      <c r="P884" s="7"/>
    </row>
    <row r="885">
      <c r="A885" s="13"/>
      <c r="B885" s="27"/>
      <c r="C885" s="14"/>
      <c r="D885" s="28"/>
      <c r="E885" s="7"/>
      <c r="G885" s="3"/>
      <c r="H885" s="16"/>
      <c r="I885" s="7"/>
      <c r="J885" s="7"/>
      <c r="K885" s="29"/>
      <c r="P885" s="7"/>
    </row>
    <row r="886">
      <c r="A886" s="13"/>
      <c r="B886" s="27"/>
      <c r="C886" s="14"/>
      <c r="D886" s="28"/>
      <c r="E886" s="7"/>
      <c r="G886" s="3"/>
      <c r="H886" s="16"/>
      <c r="I886" s="7"/>
      <c r="J886" s="7"/>
      <c r="K886" s="29"/>
      <c r="P886" s="7"/>
    </row>
    <row r="887">
      <c r="A887" s="13"/>
      <c r="B887" s="27"/>
      <c r="C887" s="14"/>
      <c r="D887" s="28"/>
      <c r="E887" s="7"/>
      <c r="G887" s="3"/>
      <c r="H887" s="16"/>
      <c r="I887" s="7"/>
      <c r="J887" s="7"/>
      <c r="K887" s="29"/>
      <c r="P887" s="7"/>
    </row>
    <row r="888">
      <c r="A888" s="13"/>
      <c r="B888" s="27"/>
      <c r="C888" s="14"/>
      <c r="D888" s="28"/>
      <c r="E888" s="7"/>
      <c r="G888" s="3"/>
      <c r="H888" s="16"/>
      <c r="I888" s="7"/>
      <c r="J888" s="7"/>
      <c r="K888" s="29"/>
      <c r="P888" s="7"/>
    </row>
    <row r="889">
      <c r="A889" s="13"/>
      <c r="B889" s="27"/>
      <c r="C889" s="14"/>
      <c r="D889" s="28"/>
      <c r="E889" s="7"/>
      <c r="G889" s="3"/>
      <c r="H889" s="16"/>
      <c r="I889" s="7"/>
      <c r="J889" s="7"/>
      <c r="K889" s="29"/>
      <c r="P889" s="7"/>
    </row>
    <row r="890">
      <c r="A890" s="13"/>
      <c r="B890" s="27"/>
      <c r="C890" s="14"/>
      <c r="D890" s="28"/>
      <c r="E890" s="7"/>
      <c r="G890" s="3"/>
      <c r="H890" s="16"/>
      <c r="I890" s="7"/>
      <c r="J890" s="7"/>
      <c r="K890" s="29"/>
      <c r="P890" s="7"/>
    </row>
    <row r="891">
      <c r="A891" s="13"/>
      <c r="B891" s="27"/>
      <c r="C891" s="14"/>
      <c r="D891" s="28"/>
      <c r="E891" s="7"/>
      <c r="G891" s="3"/>
      <c r="H891" s="16"/>
      <c r="I891" s="7"/>
      <c r="J891" s="7"/>
      <c r="K891" s="29"/>
      <c r="P891" s="7"/>
    </row>
    <row r="892">
      <c r="A892" s="13"/>
      <c r="B892" s="27"/>
      <c r="C892" s="14"/>
      <c r="D892" s="28"/>
      <c r="E892" s="7"/>
      <c r="G892" s="3"/>
      <c r="H892" s="16"/>
      <c r="I892" s="7"/>
      <c r="J892" s="7"/>
      <c r="K892" s="29"/>
      <c r="P892" s="7"/>
    </row>
    <row r="893">
      <c r="A893" s="13"/>
      <c r="B893" s="27"/>
      <c r="C893" s="14"/>
      <c r="D893" s="28"/>
      <c r="E893" s="7"/>
      <c r="G893" s="3"/>
      <c r="H893" s="16"/>
      <c r="I893" s="7"/>
      <c r="J893" s="7"/>
      <c r="K893" s="29"/>
      <c r="P893" s="7"/>
    </row>
    <row r="894">
      <c r="A894" s="13"/>
      <c r="B894" s="27"/>
      <c r="C894" s="14"/>
      <c r="D894" s="28"/>
      <c r="E894" s="7"/>
      <c r="G894" s="3"/>
      <c r="H894" s="16"/>
      <c r="I894" s="7"/>
      <c r="J894" s="7"/>
      <c r="K894" s="29"/>
      <c r="P894" s="7"/>
    </row>
    <row r="895">
      <c r="A895" s="13"/>
      <c r="B895" s="27"/>
      <c r="C895" s="14"/>
      <c r="D895" s="28"/>
      <c r="E895" s="7"/>
      <c r="G895" s="3"/>
      <c r="H895" s="16"/>
      <c r="I895" s="7"/>
      <c r="J895" s="7"/>
      <c r="K895" s="29"/>
      <c r="P895" s="7"/>
    </row>
    <row r="896">
      <c r="A896" s="13"/>
      <c r="B896" s="27"/>
      <c r="C896" s="14"/>
      <c r="D896" s="28"/>
      <c r="E896" s="7"/>
      <c r="G896" s="3"/>
      <c r="H896" s="16"/>
      <c r="I896" s="7"/>
      <c r="J896" s="7"/>
      <c r="K896" s="29"/>
      <c r="P896" s="7"/>
    </row>
    <row r="897">
      <c r="A897" s="13"/>
      <c r="B897" s="27"/>
      <c r="C897" s="14"/>
      <c r="D897" s="28"/>
      <c r="E897" s="7"/>
      <c r="G897" s="3"/>
      <c r="H897" s="16"/>
      <c r="I897" s="7"/>
      <c r="J897" s="7"/>
      <c r="K897" s="29"/>
      <c r="P897" s="7"/>
    </row>
    <row r="898">
      <c r="A898" s="13"/>
      <c r="B898" s="27"/>
      <c r="C898" s="14"/>
      <c r="D898" s="28"/>
      <c r="E898" s="7"/>
      <c r="G898" s="3"/>
      <c r="H898" s="16"/>
      <c r="I898" s="7"/>
      <c r="J898" s="7"/>
      <c r="K898" s="29"/>
      <c r="P898" s="7"/>
    </row>
    <row r="899">
      <c r="A899" s="13"/>
      <c r="B899" s="27"/>
      <c r="C899" s="14"/>
      <c r="D899" s="28"/>
      <c r="E899" s="7"/>
      <c r="G899" s="3"/>
      <c r="H899" s="16"/>
      <c r="I899" s="7"/>
      <c r="J899" s="7"/>
      <c r="K899" s="29"/>
      <c r="P899" s="7"/>
    </row>
    <row r="900">
      <c r="A900" s="13"/>
      <c r="B900" s="27"/>
      <c r="C900" s="14"/>
      <c r="D900" s="28"/>
      <c r="E900" s="7"/>
      <c r="G900" s="3"/>
      <c r="H900" s="16"/>
      <c r="I900" s="7"/>
      <c r="J900" s="7"/>
      <c r="K900" s="29"/>
      <c r="P900" s="7"/>
    </row>
    <row r="901">
      <c r="A901" s="13"/>
      <c r="B901" s="27"/>
      <c r="C901" s="14"/>
      <c r="D901" s="28"/>
      <c r="E901" s="7"/>
      <c r="G901" s="3"/>
      <c r="H901" s="16"/>
      <c r="I901" s="7"/>
      <c r="J901" s="7"/>
      <c r="K901" s="29"/>
      <c r="P901" s="7"/>
    </row>
    <row r="902">
      <c r="A902" s="13"/>
      <c r="B902" s="27"/>
      <c r="C902" s="14"/>
      <c r="D902" s="28"/>
      <c r="E902" s="7"/>
      <c r="G902" s="3"/>
      <c r="H902" s="16"/>
      <c r="I902" s="7"/>
      <c r="J902" s="7"/>
      <c r="K902" s="29"/>
      <c r="P902" s="7"/>
    </row>
    <row r="903">
      <c r="A903" s="13"/>
      <c r="B903" s="27"/>
      <c r="C903" s="14"/>
      <c r="D903" s="28"/>
      <c r="E903" s="7"/>
      <c r="G903" s="3"/>
      <c r="H903" s="16"/>
      <c r="I903" s="7"/>
      <c r="J903" s="7"/>
      <c r="K903" s="29"/>
      <c r="P903" s="7"/>
    </row>
    <row r="904">
      <c r="A904" s="13"/>
      <c r="B904" s="27"/>
      <c r="C904" s="14"/>
      <c r="D904" s="28"/>
      <c r="E904" s="7"/>
      <c r="G904" s="3"/>
      <c r="H904" s="16"/>
      <c r="I904" s="7"/>
      <c r="J904" s="7"/>
      <c r="K904" s="29"/>
      <c r="P904" s="7"/>
    </row>
    <row r="905">
      <c r="A905" s="13"/>
      <c r="B905" s="27"/>
      <c r="C905" s="14"/>
      <c r="D905" s="28"/>
      <c r="E905" s="7"/>
      <c r="G905" s="3"/>
      <c r="H905" s="16"/>
      <c r="I905" s="7"/>
      <c r="J905" s="7"/>
      <c r="K905" s="29"/>
      <c r="P905" s="7"/>
    </row>
    <row r="906">
      <c r="A906" s="13"/>
      <c r="B906" s="27"/>
      <c r="C906" s="14"/>
      <c r="D906" s="28"/>
      <c r="E906" s="7"/>
      <c r="G906" s="3"/>
      <c r="H906" s="16"/>
      <c r="I906" s="7"/>
      <c r="J906" s="7"/>
      <c r="K906" s="29"/>
      <c r="P906" s="7"/>
    </row>
    <row r="907">
      <c r="A907" s="13"/>
      <c r="B907" s="27"/>
      <c r="C907" s="14"/>
      <c r="D907" s="28"/>
      <c r="E907" s="7"/>
      <c r="G907" s="3"/>
      <c r="H907" s="16"/>
      <c r="I907" s="7"/>
      <c r="J907" s="7"/>
      <c r="K907" s="29"/>
      <c r="P907" s="7"/>
    </row>
    <row r="908">
      <c r="A908" s="13"/>
      <c r="B908" s="27"/>
      <c r="C908" s="14"/>
      <c r="D908" s="28"/>
      <c r="E908" s="7"/>
      <c r="G908" s="3"/>
      <c r="H908" s="16"/>
      <c r="I908" s="7"/>
      <c r="J908" s="7"/>
      <c r="K908" s="29"/>
      <c r="P908" s="7"/>
    </row>
    <row r="909">
      <c r="A909" s="13"/>
      <c r="B909" s="27"/>
      <c r="C909" s="14"/>
      <c r="D909" s="28"/>
      <c r="E909" s="7"/>
      <c r="G909" s="3"/>
      <c r="H909" s="16"/>
      <c r="I909" s="7"/>
      <c r="J909" s="7"/>
      <c r="K909" s="29"/>
      <c r="P909" s="7"/>
    </row>
    <row r="910">
      <c r="A910" s="13"/>
      <c r="B910" s="27"/>
      <c r="C910" s="14"/>
      <c r="D910" s="28"/>
      <c r="E910" s="7"/>
      <c r="G910" s="3"/>
      <c r="H910" s="16"/>
      <c r="I910" s="7"/>
      <c r="J910" s="7"/>
      <c r="K910" s="29"/>
      <c r="P910" s="7"/>
    </row>
    <row r="911">
      <c r="A911" s="13"/>
      <c r="B911" s="27"/>
      <c r="C911" s="14"/>
      <c r="D911" s="28"/>
      <c r="E911" s="7"/>
      <c r="G911" s="3"/>
      <c r="H911" s="16"/>
      <c r="I911" s="7"/>
      <c r="J911" s="7"/>
      <c r="K911" s="29"/>
      <c r="P911" s="7"/>
    </row>
    <row r="912">
      <c r="A912" s="13"/>
      <c r="B912" s="27"/>
      <c r="C912" s="14"/>
      <c r="D912" s="28"/>
      <c r="E912" s="7"/>
      <c r="G912" s="3"/>
      <c r="H912" s="16"/>
      <c r="I912" s="7"/>
      <c r="J912" s="7"/>
      <c r="K912" s="29"/>
      <c r="P912" s="7"/>
    </row>
    <row r="913">
      <c r="A913" s="13"/>
      <c r="B913" s="27"/>
      <c r="C913" s="14"/>
      <c r="D913" s="28"/>
      <c r="E913" s="7"/>
      <c r="G913" s="3"/>
      <c r="H913" s="16"/>
      <c r="I913" s="7"/>
      <c r="J913" s="7"/>
      <c r="K913" s="29"/>
      <c r="P913" s="7"/>
    </row>
    <row r="914">
      <c r="A914" s="13"/>
      <c r="B914" s="27"/>
      <c r="C914" s="14"/>
      <c r="D914" s="28"/>
      <c r="E914" s="7"/>
      <c r="G914" s="3"/>
      <c r="H914" s="16"/>
      <c r="I914" s="7"/>
      <c r="J914" s="7"/>
      <c r="K914" s="29"/>
      <c r="P914" s="7"/>
    </row>
    <row r="915">
      <c r="A915" s="13"/>
      <c r="B915" s="27"/>
      <c r="C915" s="14"/>
      <c r="D915" s="28"/>
      <c r="E915" s="7"/>
      <c r="G915" s="3"/>
      <c r="H915" s="16"/>
      <c r="I915" s="7"/>
      <c r="J915" s="7"/>
      <c r="K915" s="29"/>
      <c r="P915" s="7"/>
    </row>
    <row r="916">
      <c r="A916" s="13"/>
      <c r="B916" s="27"/>
      <c r="C916" s="14"/>
      <c r="D916" s="28"/>
      <c r="E916" s="7"/>
      <c r="G916" s="3"/>
      <c r="H916" s="16"/>
      <c r="I916" s="7"/>
      <c r="J916" s="7"/>
      <c r="K916" s="29"/>
      <c r="P916" s="7"/>
    </row>
    <row r="917">
      <c r="A917" s="13"/>
      <c r="B917" s="27"/>
      <c r="C917" s="14"/>
      <c r="D917" s="28"/>
      <c r="E917" s="7"/>
      <c r="G917" s="3"/>
      <c r="H917" s="16"/>
      <c r="I917" s="7"/>
      <c r="J917" s="7"/>
      <c r="K917" s="29"/>
      <c r="P917" s="7"/>
    </row>
    <row r="918">
      <c r="A918" s="13"/>
      <c r="B918" s="27"/>
      <c r="C918" s="14"/>
      <c r="D918" s="28"/>
      <c r="E918" s="7"/>
      <c r="G918" s="3"/>
      <c r="H918" s="16"/>
      <c r="I918" s="7"/>
      <c r="J918" s="7"/>
      <c r="K918" s="29"/>
      <c r="P918" s="7"/>
    </row>
    <row r="919">
      <c r="A919" s="13"/>
      <c r="B919" s="27"/>
      <c r="C919" s="14"/>
      <c r="D919" s="28"/>
      <c r="E919" s="7"/>
      <c r="G919" s="3"/>
      <c r="H919" s="16"/>
      <c r="I919" s="7"/>
      <c r="J919" s="7"/>
      <c r="K919" s="29"/>
      <c r="P919" s="7"/>
    </row>
    <row r="920">
      <c r="A920" s="13"/>
      <c r="B920" s="27"/>
      <c r="C920" s="14"/>
      <c r="D920" s="28"/>
      <c r="E920" s="7"/>
      <c r="G920" s="3"/>
      <c r="H920" s="16"/>
      <c r="I920" s="7"/>
      <c r="J920" s="7"/>
      <c r="K920" s="29"/>
      <c r="P920" s="7"/>
    </row>
    <row r="921">
      <c r="A921" s="13"/>
      <c r="B921" s="27"/>
      <c r="C921" s="14"/>
      <c r="D921" s="28"/>
      <c r="E921" s="7"/>
      <c r="G921" s="3"/>
      <c r="H921" s="16"/>
      <c r="I921" s="7"/>
      <c r="J921" s="7"/>
      <c r="K921" s="29"/>
      <c r="P921" s="7"/>
    </row>
    <row r="922">
      <c r="A922" s="13"/>
      <c r="B922" s="27"/>
      <c r="C922" s="14"/>
      <c r="D922" s="28"/>
      <c r="E922" s="7"/>
      <c r="G922" s="3"/>
      <c r="H922" s="16"/>
      <c r="I922" s="7"/>
      <c r="J922" s="7"/>
      <c r="K922" s="29"/>
      <c r="P922" s="7"/>
    </row>
    <row r="923">
      <c r="A923" s="13"/>
      <c r="B923" s="27"/>
      <c r="C923" s="14"/>
      <c r="D923" s="28"/>
      <c r="E923" s="7"/>
      <c r="G923" s="3"/>
      <c r="H923" s="16"/>
      <c r="I923" s="7"/>
      <c r="J923" s="7"/>
      <c r="K923" s="29"/>
      <c r="P923" s="7"/>
    </row>
    <row r="924">
      <c r="A924" s="13"/>
      <c r="B924" s="27"/>
      <c r="C924" s="14"/>
      <c r="D924" s="28"/>
      <c r="E924" s="7"/>
      <c r="G924" s="3"/>
      <c r="H924" s="16"/>
      <c r="I924" s="7"/>
      <c r="J924" s="7"/>
      <c r="K924" s="29"/>
      <c r="P924" s="7"/>
    </row>
    <row r="925">
      <c r="A925" s="13"/>
      <c r="B925" s="27"/>
      <c r="C925" s="14"/>
      <c r="D925" s="28"/>
      <c r="E925" s="7"/>
      <c r="G925" s="3"/>
      <c r="H925" s="16"/>
      <c r="I925" s="7"/>
      <c r="J925" s="7"/>
      <c r="K925" s="29"/>
      <c r="P925" s="7"/>
    </row>
    <row r="926">
      <c r="A926" s="13"/>
      <c r="B926" s="27"/>
      <c r="C926" s="14"/>
      <c r="D926" s="28"/>
      <c r="E926" s="7"/>
      <c r="G926" s="3"/>
      <c r="H926" s="16"/>
      <c r="I926" s="7"/>
      <c r="J926" s="7"/>
      <c r="K926" s="29"/>
      <c r="P926" s="7"/>
    </row>
    <row r="927">
      <c r="A927" s="13"/>
      <c r="B927" s="27"/>
      <c r="C927" s="14"/>
      <c r="D927" s="28"/>
      <c r="E927" s="7"/>
      <c r="G927" s="3"/>
      <c r="H927" s="16"/>
      <c r="I927" s="7"/>
      <c r="J927" s="7"/>
      <c r="K927" s="29"/>
      <c r="P927" s="7"/>
    </row>
    <row r="928">
      <c r="A928" s="13"/>
      <c r="B928" s="27"/>
      <c r="C928" s="14"/>
      <c r="D928" s="28"/>
      <c r="E928" s="7"/>
      <c r="G928" s="3"/>
      <c r="H928" s="16"/>
      <c r="I928" s="7"/>
      <c r="J928" s="7"/>
      <c r="K928" s="29"/>
      <c r="P928" s="7"/>
    </row>
    <row r="929">
      <c r="A929" s="13"/>
      <c r="B929" s="27"/>
      <c r="C929" s="14"/>
      <c r="D929" s="28"/>
      <c r="E929" s="7"/>
      <c r="G929" s="3"/>
      <c r="H929" s="16"/>
      <c r="I929" s="7"/>
      <c r="J929" s="7"/>
      <c r="K929" s="29"/>
      <c r="P929" s="7"/>
    </row>
    <row r="930">
      <c r="A930" s="13"/>
      <c r="B930" s="27"/>
      <c r="C930" s="14"/>
      <c r="D930" s="28"/>
      <c r="E930" s="7"/>
      <c r="G930" s="3"/>
      <c r="H930" s="16"/>
      <c r="I930" s="7"/>
      <c r="J930" s="7"/>
      <c r="K930" s="29"/>
      <c r="P930" s="7"/>
    </row>
    <row r="931">
      <c r="A931" s="13"/>
      <c r="B931" s="27"/>
      <c r="C931" s="14"/>
      <c r="D931" s="28"/>
      <c r="E931" s="7"/>
      <c r="G931" s="3"/>
      <c r="H931" s="16"/>
      <c r="I931" s="7"/>
      <c r="J931" s="7"/>
      <c r="K931" s="29"/>
      <c r="P931" s="7"/>
    </row>
    <row r="932">
      <c r="A932" s="13"/>
      <c r="B932" s="27"/>
      <c r="C932" s="14"/>
      <c r="D932" s="28"/>
      <c r="E932" s="7"/>
      <c r="G932" s="3"/>
      <c r="H932" s="16"/>
      <c r="I932" s="7"/>
      <c r="J932" s="7"/>
      <c r="K932" s="29"/>
      <c r="P932" s="7"/>
    </row>
    <row r="933">
      <c r="A933" s="13"/>
      <c r="B933" s="27"/>
      <c r="C933" s="14"/>
      <c r="D933" s="28"/>
      <c r="E933" s="7"/>
      <c r="G933" s="3"/>
      <c r="H933" s="16"/>
      <c r="I933" s="7"/>
      <c r="J933" s="7"/>
      <c r="K933" s="29"/>
      <c r="P933" s="7"/>
    </row>
    <row r="934">
      <c r="A934" s="13"/>
      <c r="B934" s="27"/>
      <c r="C934" s="14"/>
      <c r="D934" s="28"/>
      <c r="E934" s="7"/>
      <c r="G934" s="3"/>
      <c r="H934" s="16"/>
      <c r="I934" s="7"/>
      <c r="J934" s="7"/>
      <c r="K934" s="29"/>
      <c r="P934" s="7"/>
    </row>
    <row r="935">
      <c r="A935" s="13"/>
      <c r="B935" s="27"/>
      <c r="C935" s="14"/>
      <c r="D935" s="28"/>
      <c r="E935" s="7"/>
      <c r="G935" s="3"/>
      <c r="H935" s="16"/>
      <c r="I935" s="7"/>
      <c r="J935" s="7"/>
      <c r="K935" s="29"/>
      <c r="P935" s="7"/>
    </row>
    <row r="936">
      <c r="A936" s="13"/>
      <c r="B936" s="27"/>
      <c r="C936" s="14"/>
      <c r="D936" s="28"/>
      <c r="E936" s="7"/>
      <c r="G936" s="3"/>
      <c r="H936" s="16"/>
      <c r="I936" s="7"/>
      <c r="J936" s="7"/>
      <c r="K936" s="29"/>
      <c r="P936" s="7"/>
    </row>
    <row r="937">
      <c r="A937" s="13"/>
      <c r="B937" s="27"/>
      <c r="C937" s="14"/>
      <c r="D937" s="28"/>
      <c r="E937" s="7"/>
      <c r="G937" s="3"/>
      <c r="H937" s="16"/>
      <c r="I937" s="7"/>
      <c r="J937" s="7"/>
      <c r="K937" s="29"/>
      <c r="P937" s="7"/>
    </row>
    <row r="938">
      <c r="A938" s="13"/>
      <c r="B938" s="27"/>
      <c r="C938" s="14"/>
      <c r="D938" s="28"/>
      <c r="E938" s="7"/>
      <c r="G938" s="3"/>
      <c r="H938" s="16"/>
      <c r="I938" s="7"/>
      <c r="J938" s="7"/>
      <c r="K938" s="29"/>
      <c r="P938" s="7"/>
    </row>
    <row r="939">
      <c r="A939" s="13"/>
      <c r="B939" s="27"/>
      <c r="C939" s="14"/>
      <c r="D939" s="28"/>
      <c r="E939" s="7"/>
      <c r="G939" s="3"/>
      <c r="H939" s="16"/>
      <c r="I939" s="7"/>
      <c r="J939" s="7"/>
      <c r="K939" s="29"/>
      <c r="P939" s="7"/>
    </row>
    <row r="940">
      <c r="A940" s="13"/>
      <c r="B940" s="27"/>
      <c r="C940" s="14"/>
      <c r="D940" s="28"/>
      <c r="E940" s="7"/>
      <c r="G940" s="3"/>
      <c r="H940" s="16"/>
      <c r="I940" s="7"/>
      <c r="J940" s="7"/>
      <c r="K940" s="29"/>
      <c r="P940" s="7"/>
    </row>
    <row r="941">
      <c r="A941" s="13"/>
      <c r="B941" s="27"/>
      <c r="C941" s="14"/>
      <c r="D941" s="28"/>
      <c r="E941" s="7"/>
      <c r="G941" s="3"/>
      <c r="H941" s="16"/>
      <c r="I941" s="7"/>
      <c r="J941" s="7"/>
      <c r="K941" s="29"/>
      <c r="P941" s="7"/>
    </row>
    <row r="942">
      <c r="A942" s="13"/>
      <c r="B942" s="27"/>
      <c r="C942" s="14"/>
      <c r="D942" s="28"/>
      <c r="E942" s="7"/>
      <c r="G942" s="3"/>
      <c r="H942" s="16"/>
      <c r="I942" s="7"/>
      <c r="J942" s="7"/>
      <c r="K942" s="29"/>
      <c r="P942" s="7"/>
    </row>
    <row r="943">
      <c r="A943" s="13"/>
      <c r="B943" s="27"/>
      <c r="C943" s="14"/>
      <c r="D943" s="28"/>
      <c r="E943" s="7"/>
      <c r="G943" s="3"/>
      <c r="H943" s="16"/>
      <c r="I943" s="7"/>
      <c r="J943" s="7"/>
      <c r="K943" s="29"/>
      <c r="P943" s="7"/>
    </row>
    <row r="944">
      <c r="A944" s="13"/>
      <c r="B944" s="27"/>
      <c r="C944" s="14"/>
      <c r="D944" s="28"/>
      <c r="E944" s="7"/>
      <c r="G944" s="3"/>
      <c r="H944" s="16"/>
      <c r="I944" s="7"/>
      <c r="J944" s="7"/>
      <c r="K944" s="29"/>
      <c r="P944" s="7"/>
    </row>
    <row r="945">
      <c r="A945" s="13"/>
      <c r="B945" s="27"/>
      <c r="C945" s="14"/>
      <c r="D945" s="28"/>
      <c r="E945" s="7"/>
      <c r="G945" s="3"/>
      <c r="H945" s="16"/>
      <c r="I945" s="7"/>
      <c r="J945" s="7"/>
      <c r="K945" s="29"/>
      <c r="P945" s="7"/>
    </row>
    <row r="946">
      <c r="A946" s="13"/>
      <c r="B946" s="27"/>
      <c r="C946" s="14"/>
      <c r="D946" s="28"/>
      <c r="E946" s="7"/>
      <c r="G946" s="3"/>
      <c r="H946" s="16"/>
      <c r="I946" s="7"/>
      <c r="J946" s="7"/>
      <c r="K946" s="29"/>
      <c r="P946" s="7"/>
    </row>
    <row r="947">
      <c r="A947" s="13"/>
      <c r="B947" s="27"/>
      <c r="C947" s="14"/>
      <c r="D947" s="28"/>
      <c r="E947" s="7"/>
      <c r="G947" s="3"/>
      <c r="H947" s="16"/>
      <c r="I947" s="7"/>
      <c r="J947" s="7"/>
      <c r="K947" s="29"/>
      <c r="P947" s="7"/>
    </row>
    <row r="948">
      <c r="A948" s="13"/>
      <c r="B948" s="27"/>
      <c r="C948" s="14"/>
      <c r="D948" s="28"/>
      <c r="E948" s="7"/>
      <c r="G948" s="3"/>
      <c r="H948" s="16"/>
      <c r="I948" s="7"/>
      <c r="J948" s="7"/>
      <c r="K948" s="29"/>
      <c r="P948" s="7"/>
    </row>
    <row r="949">
      <c r="A949" s="13"/>
      <c r="B949" s="27"/>
      <c r="C949" s="14"/>
      <c r="D949" s="28"/>
      <c r="E949" s="7"/>
      <c r="G949" s="3"/>
      <c r="H949" s="16"/>
      <c r="I949" s="7"/>
      <c r="J949" s="7"/>
      <c r="K949" s="29"/>
      <c r="P949" s="7"/>
    </row>
    <row r="950">
      <c r="A950" s="13"/>
      <c r="B950" s="27"/>
      <c r="C950" s="14"/>
      <c r="D950" s="28"/>
      <c r="E950" s="7"/>
      <c r="G950" s="3"/>
      <c r="H950" s="16"/>
      <c r="I950" s="7"/>
      <c r="J950" s="7"/>
      <c r="K950" s="29"/>
      <c r="P950" s="7"/>
    </row>
    <row r="951">
      <c r="A951" s="13"/>
      <c r="B951" s="27"/>
      <c r="C951" s="14"/>
      <c r="D951" s="28"/>
      <c r="E951" s="7"/>
      <c r="G951" s="3"/>
      <c r="H951" s="16"/>
      <c r="I951" s="7"/>
      <c r="J951" s="7"/>
      <c r="K951" s="29"/>
      <c r="P951" s="7"/>
    </row>
    <row r="952">
      <c r="A952" s="13"/>
      <c r="B952" s="27"/>
      <c r="C952" s="14"/>
      <c r="D952" s="28"/>
      <c r="E952" s="7"/>
      <c r="G952" s="3"/>
      <c r="H952" s="16"/>
      <c r="I952" s="7"/>
      <c r="J952" s="7"/>
      <c r="K952" s="29"/>
      <c r="P952" s="7"/>
    </row>
    <row r="953">
      <c r="A953" s="13"/>
      <c r="B953" s="27"/>
      <c r="C953" s="14"/>
      <c r="D953" s="28"/>
      <c r="E953" s="7"/>
      <c r="G953" s="3"/>
      <c r="H953" s="16"/>
      <c r="I953" s="7"/>
      <c r="J953" s="7"/>
      <c r="K953" s="29"/>
      <c r="P953" s="7"/>
    </row>
    <row r="954">
      <c r="A954" s="13"/>
      <c r="B954" s="27"/>
      <c r="C954" s="14"/>
      <c r="D954" s="28"/>
      <c r="E954" s="7"/>
      <c r="G954" s="3"/>
      <c r="H954" s="16"/>
      <c r="I954" s="7"/>
      <c r="J954" s="7"/>
      <c r="K954" s="29"/>
      <c r="P954" s="7"/>
    </row>
    <row r="955">
      <c r="A955" s="13"/>
      <c r="B955" s="27"/>
      <c r="C955" s="14"/>
      <c r="D955" s="28"/>
      <c r="E955" s="7"/>
      <c r="G955" s="3"/>
      <c r="H955" s="16"/>
      <c r="I955" s="7"/>
      <c r="J955" s="7"/>
      <c r="K955" s="29"/>
      <c r="P955" s="7"/>
    </row>
    <row r="956">
      <c r="A956" s="13"/>
      <c r="B956" s="27"/>
      <c r="C956" s="14"/>
      <c r="D956" s="28"/>
      <c r="E956" s="7"/>
      <c r="G956" s="3"/>
      <c r="H956" s="16"/>
      <c r="I956" s="7"/>
      <c r="J956" s="7"/>
      <c r="K956" s="29"/>
      <c r="P956" s="7"/>
    </row>
    <row r="957">
      <c r="A957" s="13"/>
      <c r="B957" s="27"/>
      <c r="C957" s="14"/>
      <c r="D957" s="28"/>
      <c r="E957" s="7"/>
      <c r="G957" s="3"/>
      <c r="H957" s="16"/>
      <c r="I957" s="7"/>
      <c r="J957" s="7"/>
      <c r="K957" s="29"/>
      <c r="P957" s="7"/>
    </row>
    <row r="958">
      <c r="A958" s="13"/>
      <c r="B958" s="27"/>
      <c r="C958" s="14"/>
      <c r="D958" s="28"/>
      <c r="E958" s="7"/>
      <c r="G958" s="3"/>
      <c r="H958" s="16"/>
      <c r="I958" s="7"/>
      <c r="J958" s="7"/>
      <c r="K958" s="29"/>
      <c r="P958" s="7"/>
    </row>
    <row r="959">
      <c r="A959" s="13"/>
      <c r="B959" s="27"/>
      <c r="C959" s="14"/>
      <c r="D959" s="28"/>
      <c r="E959" s="7"/>
      <c r="G959" s="3"/>
      <c r="H959" s="16"/>
      <c r="I959" s="7"/>
      <c r="J959" s="7"/>
      <c r="K959" s="29"/>
      <c r="P959" s="7"/>
    </row>
    <row r="960">
      <c r="A960" s="13"/>
      <c r="B960" s="27"/>
      <c r="C960" s="14"/>
      <c r="D960" s="28"/>
      <c r="E960" s="7"/>
      <c r="G960" s="3"/>
      <c r="H960" s="16"/>
      <c r="I960" s="7"/>
      <c r="J960" s="7"/>
      <c r="K960" s="29"/>
      <c r="P960" s="7"/>
    </row>
    <row r="961">
      <c r="A961" s="13"/>
      <c r="B961" s="27"/>
      <c r="C961" s="14"/>
      <c r="D961" s="28"/>
      <c r="E961" s="7"/>
      <c r="G961" s="3"/>
      <c r="H961" s="16"/>
      <c r="I961" s="7"/>
      <c r="J961" s="7"/>
      <c r="K961" s="29"/>
      <c r="P961" s="7"/>
    </row>
    <row r="962">
      <c r="A962" s="13"/>
      <c r="B962" s="27"/>
      <c r="C962" s="14"/>
      <c r="D962" s="28"/>
      <c r="E962" s="7"/>
      <c r="G962" s="3"/>
      <c r="H962" s="16"/>
      <c r="I962" s="7"/>
      <c r="J962" s="7"/>
      <c r="K962" s="29"/>
      <c r="P962" s="7"/>
    </row>
    <row r="963">
      <c r="A963" s="13"/>
      <c r="B963" s="27"/>
      <c r="C963" s="14"/>
      <c r="D963" s="28"/>
      <c r="E963" s="7"/>
      <c r="G963" s="3"/>
      <c r="H963" s="16"/>
      <c r="I963" s="7"/>
      <c r="J963" s="7"/>
      <c r="K963" s="29"/>
      <c r="P963" s="7"/>
    </row>
    <row r="964">
      <c r="A964" s="13"/>
      <c r="B964" s="27"/>
      <c r="C964" s="14"/>
      <c r="D964" s="28"/>
      <c r="E964" s="7"/>
      <c r="G964" s="3"/>
      <c r="H964" s="16"/>
      <c r="I964" s="7"/>
      <c r="J964" s="7"/>
      <c r="K964" s="29"/>
      <c r="P964" s="7"/>
    </row>
    <row r="965">
      <c r="A965" s="13"/>
      <c r="B965" s="27"/>
      <c r="C965" s="14"/>
      <c r="D965" s="28"/>
      <c r="E965" s="7"/>
      <c r="G965" s="3"/>
      <c r="H965" s="16"/>
      <c r="I965" s="7"/>
      <c r="J965" s="7"/>
      <c r="K965" s="29"/>
      <c r="P965" s="7"/>
    </row>
    <row r="966">
      <c r="A966" s="13"/>
      <c r="B966" s="27"/>
      <c r="C966" s="14"/>
      <c r="D966" s="28"/>
      <c r="E966" s="7"/>
      <c r="G966" s="3"/>
      <c r="H966" s="16"/>
      <c r="I966" s="7"/>
      <c r="J966" s="7"/>
      <c r="K966" s="29"/>
      <c r="P966" s="7"/>
    </row>
    <row r="967">
      <c r="A967" s="13"/>
      <c r="B967" s="27"/>
      <c r="C967" s="14"/>
      <c r="D967" s="28"/>
      <c r="E967" s="7"/>
      <c r="G967" s="3"/>
      <c r="H967" s="16"/>
      <c r="I967" s="7"/>
      <c r="J967" s="7"/>
      <c r="K967" s="29"/>
      <c r="P967" s="7"/>
    </row>
    <row r="968">
      <c r="A968" s="13"/>
      <c r="B968" s="27"/>
      <c r="C968" s="14"/>
      <c r="D968" s="28"/>
      <c r="E968" s="7"/>
      <c r="G968" s="3"/>
      <c r="H968" s="16"/>
      <c r="I968" s="7"/>
      <c r="J968" s="7"/>
      <c r="K968" s="29"/>
      <c r="P968" s="7"/>
    </row>
    <row r="969">
      <c r="A969" s="13"/>
      <c r="B969" s="27"/>
      <c r="C969" s="14"/>
      <c r="D969" s="28"/>
      <c r="E969" s="7"/>
      <c r="G969" s="3"/>
      <c r="H969" s="16"/>
      <c r="I969" s="7"/>
      <c r="J969" s="7"/>
      <c r="K969" s="29"/>
      <c r="P969" s="7"/>
    </row>
    <row r="970">
      <c r="A970" s="13"/>
      <c r="B970" s="27"/>
      <c r="C970" s="14"/>
      <c r="D970" s="28"/>
      <c r="E970" s="7"/>
      <c r="G970" s="3"/>
      <c r="H970" s="16"/>
      <c r="I970" s="7"/>
      <c r="J970" s="7"/>
      <c r="K970" s="29"/>
      <c r="P970" s="7"/>
    </row>
    <row r="971">
      <c r="A971" s="13"/>
      <c r="B971" s="27"/>
      <c r="C971" s="14"/>
      <c r="D971" s="28"/>
      <c r="E971" s="7"/>
      <c r="G971" s="3"/>
      <c r="H971" s="16"/>
      <c r="I971" s="7"/>
      <c r="J971" s="7"/>
      <c r="K971" s="29"/>
      <c r="P971" s="7"/>
    </row>
    <row r="972">
      <c r="A972" s="13"/>
      <c r="B972" s="27"/>
      <c r="C972" s="14"/>
      <c r="D972" s="28"/>
      <c r="E972" s="7"/>
      <c r="G972" s="3"/>
      <c r="H972" s="16"/>
      <c r="I972" s="7"/>
      <c r="J972" s="7"/>
      <c r="K972" s="29"/>
      <c r="P972" s="7"/>
    </row>
    <row r="973">
      <c r="A973" s="13"/>
      <c r="B973" s="27"/>
      <c r="C973" s="14"/>
      <c r="D973" s="28"/>
      <c r="E973" s="7"/>
      <c r="G973" s="3"/>
      <c r="H973" s="16"/>
      <c r="I973" s="7"/>
      <c r="J973" s="7"/>
      <c r="K973" s="29"/>
      <c r="P973" s="7"/>
    </row>
    <row r="974">
      <c r="A974" s="13"/>
      <c r="B974" s="27"/>
      <c r="C974" s="14"/>
      <c r="D974" s="28"/>
      <c r="E974" s="7"/>
      <c r="G974" s="3"/>
      <c r="H974" s="16"/>
      <c r="I974" s="7"/>
      <c r="J974" s="7"/>
      <c r="K974" s="29"/>
      <c r="P974" s="7"/>
    </row>
    <row r="975">
      <c r="A975" s="13"/>
      <c r="B975" s="27"/>
      <c r="C975" s="14"/>
      <c r="D975" s="28"/>
      <c r="E975" s="7"/>
      <c r="G975" s="3"/>
      <c r="H975" s="16"/>
      <c r="I975" s="7"/>
      <c r="J975" s="7"/>
      <c r="K975" s="29"/>
      <c r="P975" s="7"/>
    </row>
    <row r="976">
      <c r="A976" s="13"/>
      <c r="B976" s="27"/>
      <c r="C976" s="14"/>
      <c r="D976" s="28"/>
      <c r="E976" s="7"/>
      <c r="G976" s="3"/>
      <c r="H976" s="16"/>
      <c r="I976" s="7"/>
      <c r="J976" s="7"/>
      <c r="K976" s="29"/>
      <c r="P976" s="7"/>
    </row>
    <row r="977">
      <c r="A977" s="13"/>
      <c r="B977" s="27"/>
      <c r="C977" s="14"/>
      <c r="D977" s="28"/>
      <c r="E977" s="7"/>
      <c r="G977" s="3"/>
      <c r="H977" s="16"/>
      <c r="I977" s="7"/>
      <c r="J977" s="7"/>
      <c r="K977" s="29"/>
      <c r="P977" s="7"/>
    </row>
    <row r="978">
      <c r="A978" s="13"/>
      <c r="B978" s="27"/>
      <c r="C978" s="14"/>
      <c r="D978" s="28"/>
      <c r="E978" s="7"/>
      <c r="G978" s="3"/>
      <c r="H978" s="16"/>
      <c r="I978" s="7"/>
      <c r="J978" s="7"/>
      <c r="K978" s="29"/>
      <c r="P978" s="7"/>
    </row>
    <row r="979">
      <c r="A979" s="13"/>
      <c r="B979" s="27"/>
      <c r="C979" s="14"/>
      <c r="D979" s="28"/>
      <c r="E979" s="7"/>
      <c r="G979" s="3"/>
      <c r="H979" s="16"/>
      <c r="I979" s="7"/>
      <c r="J979" s="7"/>
      <c r="K979" s="29"/>
      <c r="P979" s="7"/>
    </row>
    <row r="980">
      <c r="A980" s="13"/>
      <c r="B980" s="27"/>
      <c r="C980" s="14"/>
      <c r="D980" s="28"/>
      <c r="E980" s="7"/>
      <c r="G980" s="3"/>
      <c r="H980" s="16"/>
      <c r="I980" s="7"/>
      <c r="J980" s="7"/>
      <c r="K980" s="29"/>
      <c r="P980" s="7"/>
    </row>
    <row r="981">
      <c r="A981" s="13"/>
      <c r="B981" s="27"/>
      <c r="C981" s="14"/>
      <c r="D981" s="28"/>
      <c r="E981" s="7"/>
      <c r="G981" s="3"/>
      <c r="H981" s="16"/>
      <c r="I981" s="7"/>
      <c r="J981" s="7"/>
      <c r="K981" s="29"/>
      <c r="P981" s="7"/>
    </row>
    <row r="982">
      <c r="A982" s="13"/>
      <c r="B982" s="27"/>
      <c r="C982" s="14"/>
      <c r="D982" s="28"/>
      <c r="E982" s="7"/>
      <c r="G982" s="3"/>
      <c r="H982" s="16"/>
      <c r="I982" s="7"/>
      <c r="J982" s="7"/>
      <c r="K982" s="29"/>
      <c r="P982" s="7"/>
    </row>
    <row r="983">
      <c r="A983" s="13"/>
      <c r="B983" s="27"/>
      <c r="C983" s="14"/>
      <c r="D983" s="28"/>
      <c r="E983" s="7"/>
      <c r="G983" s="3"/>
      <c r="H983" s="16"/>
      <c r="I983" s="7"/>
      <c r="J983" s="7"/>
      <c r="K983" s="29"/>
      <c r="P983" s="7"/>
    </row>
    <row r="984">
      <c r="A984" s="13"/>
      <c r="B984" s="27"/>
      <c r="C984" s="14"/>
      <c r="D984" s="28"/>
      <c r="E984" s="7"/>
      <c r="G984" s="3"/>
      <c r="H984" s="16"/>
      <c r="I984" s="7"/>
      <c r="J984" s="7"/>
      <c r="K984" s="29"/>
      <c r="P984" s="7"/>
    </row>
    <row r="985">
      <c r="A985" s="13"/>
      <c r="B985" s="27"/>
      <c r="C985" s="14"/>
      <c r="D985" s="28"/>
      <c r="E985" s="7"/>
      <c r="G985" s="3"/>
      <c r="H985" s="16"/>
      <c r="I985" s="7"/>
      <c r="J985" s="7"/>
      <c r="K985" s="29"/>
      <c r="P985" s="7"/>
    </row>
    <row r="986">
      <c r="A986" s="13"/>
      <c r="B986" s="27"/>
      <c r="C986" s="14"/>
      <c r="D986" s="28"/>
      <c r="E986" s="7"/>
      <c r="G986" s="3"/>
      <c r="H986" s="16"/>
      <c r="I986" s="7"/>
      <c r="J986" s="7"/>
      <c r="K986" s="29"/>
      <c r="P986" s="7"/>
    </row>
    <row r="987">
      <c r="A987" s="13"/>
      <c r="B987" s="27"/>
      <c r="C987" s="14"/>
      <c r="D987" s="28"/>
      <c r="E987" s="7"/>
      <c r="G987" s="3"/>
      <c r="H987" s="16"/>
      <c r="I987" s="7"/>
      <c r="J987" s="7"/>
      <c r="K987" s="29"/>
      <c r="P987" s="7"/>
    </row>
    <row r="988">
      <c r="A988" s="13"/>
      <c r="B988" s="27"/>
      <c r="C988" s="14"/>
      <c r="D988" s="28"/>
      <c r="E988" s="7"/>
      <c r="G988" s="3"/>
      <c r="H988" s="16"/>
      <c r="I988" s="7"/>
      <c r="J988" s="7"/>
      <c r="K988" s="29"/>
      <c r="P988" s="7"/>
    </row>
    <row r="989">
      <c r="A989" s="13"/>
      <c r="B989" s="27"/>
      <c r="C989" s="14"/>
      <c r="D989" s="28"/>
      <c r="E989" s="7"/>
      <c r="G989" s="3"/>
      <c r="H989" s="16"/>
      <c r="I989" s="7"/>
      <c r="J989" s="7"/>
      <c r="K989" s="29"/>
      <c r="P989" s="7"/>
    </row>
    <row r="990">
      <c r="A990" s="13"/>
      <c r="B990" s="27"/>
      <c r="C990" s="14"/>
      <c r="D990" s="28"/>
      <c r="E990" s="7"/>
      <c r="G990" s="3"/>
      <c r="H990" s="16"/>
      <c r="I990" s="7"/>
      <c r="J990" s="7"/>
      <c r="K990" s="29"/>
      <c r="P990" s="7"/>
    </row>
    <row r="991">
      <c r="A991" s="13"/>
      <c r="B991" s="27"/>
      <c r="C991" s="14"/>
      <c r="D991" s="28"/>
      <c r="E991" s="7"/>
      <c r="G991" s="3"/>
      <c r="H991" s="16"/>
      <c r="I991" s="7"/>
      <c r="J991" s="7"/>
      <c r="K991" s="29"/>
      <c r="P991" s="7"/>
    </row>
    <row r="992">
      <c r="A992" s="13"/>
      <c r="B992" s="27"/>
      <c r="C992" s="14"/>
      <c r="D992" s="28"/>
      <c r="E992" s="7"/>
      <c r="G992" s="3"/>
      <c r="H992" s="16"/>
      <c r="I992" s="7"/>
      <c r="J992" s="7"/>
      <c r="K992" s="29"/>
      <c r="P992" s="7"/>
    </row>
    <row r="993">
      <c r="A993" s="13"/>
      <c r="B993" s="27"/>
      <c r="C993" s="14"/>
      <c r="D993" s="28"/>
      <c r="E993" s="7"/>
      <c r="G993" s="3"/>
      <c r="H993" s="16"/>
      <c r="I993" s="7"/>
      <c r="J993" s="7"/>
      <c r="K993" s="29"/>
      <c r="P993" s="7"/>
    </row>
    <row r="994">
      <c r="A994" s="13"/>
      <c r="B994" s="27"/>
      <c r="C994" s="14"/>
      <c r="D994" s="28"/>
      <c r="E994" s="7"/>
      <c r="G994" s="3"/>
      <c r="H994" s="16"/>
      <c r="I994" s="7"/>
      <c r="J994" s="7"/>
      <c r="K994" s="29"/>
      <c r="P994" s="7"/>
    </row>
    <row r="995">
      <c r="A995" s="13"/>
      <c r="B995" s="27"/>
      <c r="C995" s="14"/>
      <c r="D995" s="28"/>
      <c r="E995" s="7"/>
      <c r="G995" s="3"/>
      <c r="H995" s="16"/>
      <c r="I995" s="7"/>
      <c r="J995" s="7"/>
      <c r="K995" s="29"/>
      <c r="P995" s="7"/>
    </row>
    <row r="996">
      <c r="A996" s="13"/>
      <c r="B996" s="27"/>
      <c r="C996" s="14"/>
      <c r="D996" s="28"/>
      <c r="E996" s="7"/>
      <c r="G996" s="3"/>
      <c r="H996" s="16"/>
      <c r="I996" s="7"/>
      <c r="J996" s="7"/>
      <c r="K996" s="29"/>
      <c r="P996" s="7"/>
    </row>
    <row r="997">
      <c r="A997" s="13"/>
      <c r="B997" s="27"/>
      <c r="C997" s="14"/>
      <c r="D997" s="28"/>
      <c r="E997" s="7"/>
      <c r="G997" s="3"/>
      <c r="H997" s="16"/>
      <c r="I997" s="7"/>
      <c r="J997" s="7"/>
      <c r="K997" s="29"/>
      <c r="P997" s="7"/>
    </row>
    <row r="998">
      <c r="A998" s="13"/>
      <c r="B998" s="27"/>
      <c r="C998" s="14"/>
      <c r="D998" s="28"/>
      <c r="E998" s="7"/>
      <c r="G998" s="3"/>
      <c r="H998" s="16"/>
      <c r="I998" s="7"/>
      <c r="J998" s="7"/>
      <c r="K998" s="29"/>
      <c r="P998" s="7"/>
    </row>
    <row r="999">
      <c r="A999" s="13"/>
      <c r="B999" s="27"/>
      <c r="C999" s="14"/>
      <c r="D999" s="28"/>
      <c r="E999" s="7"/>
      <c r="G999" s="3"/>
      <c r="H999" s="16"/>
      <c r="I999" s="7"/>
      <c r="J999" s="7"/>
      <c r="K999" s="29"/>
      <c r="P999" s="7"/>
    </row>
    <row r="1000">
      <c r="A1000" s="13"/>
      <c r="B1000" s="27"/>
      <c r="C1000" s="14"/>
      <c r="D1000" s="28"/>
      <c r="E1000" s="7"/>
      <c r="G1000" s="3"/>
      <c r="H1000" s="16"/>
      <c r="I1000" s="7"/>
      <c r="J1000" s="7"/>
      <c r="K1000" s="29"/>
      <c r="P1000" s="7"/>
    </row>
    <row r="1001">
      <c r="A1001" s="13"/>
      <c r="B1001" s="27"/>
      <c r="C1001" s="14"/>
      <c r="D1001" s="28"/>
      <c r="E1001" s="7"/>
      <c r="G1001" s="3"/>
      <c r="H1001" s="16"/>
      <c r="I1001" s="7"/>
      <c r="J1001" s="7"/>
      <c r="K1001" s="29"/>
      <c r="P1001" s="7"/>
    </row>
    <row r="1002">
      <c r="A1002" s="13"/>
      <c r="B1002" s="27"/>
      <c r="C1002" s="14"/>
      <c r="D1002" s="28"/>
      <c r="E1002" s="7"/>
      <c r="G1002" s="3"/>
      <c r="H1002" s="16"/>
      <c r="I1002" s="7"/>
      <c r="J1002" s="7"/>
      <c r="K1002" s="29"/>
      <c r="P1002" s="7"/>
    </row>
    <row r="1003">
      <c r="A1003" s="13"/>
      <c r="B1003" s="27"/>
      <c r="C1003" s="14"/>
      <c r="D1003" s="28"/>
      <c r="E1003" s="7"/>
      <c r="G1003" s="3"/>
      <c r="H1003" s="16"/>
      <c r="I1003" s="7"/>
      <c r="J1003" s="7"/>
      <c r="K1003" s="29"/>
      <c r="P1003" s="7"/>
    </row>
    <row r="1004">
      <c r="A1004" s="13"/>
      <c r="B1004" s="27"/>
      <c r="C1004" s="14"/>
      <c r="D1004" s="28"/>
      <c r="E1004" s="7"/>
      <c r="G1004" s="3"/>
      <c r="H1004" s="16"/>
      <c r="I1004" s="7"/>
      <c r="J1004" s="7"/>
      <c r="K1004" s="29"/>
      <c r="P1004" s="7"/>
    </row>
    <row r="1005">
      <c r="A1005" s="13"/>
      <c r="B1005" s="27"/>
      <c r="C1005" s="14"/>
      <c r="D1005" s="28"/>
      <c r="E1005" s="7"/>
      <c r="G1005" s="3"/>
      <c r="H1005" s="16"/>
      <c r="I1005" s="7"/>
      <c r="J1005" s="7"/>
      <c r="K1005" s="29"/>
      <c r="P1005" s="7"/>
    </row>
    <row r="1006">
      <c r="A1006" s="13"/>
      <c r="B1006" s="27"/>
      <c r="C1006" s="14"/>
      <c r="D1006" s="28"/>
      <c r="E1006" s="7"/>
      <c r="G1006" s="3"/>
      <c r="H1006" s="16"/>
      <c r="I1006" s="7"/>
      <c r="J1006" s="7"/>
      <c r="K1006" s="29"/>
      <c r="P1006" s="7"/>
    </row>
    <row r="1007">
      <c r="A1007" s="13"/>
      <c r="B1007" s="27"/>
      <c r="C1007" s="14"/>
      <c r="D1007" s="28"/>
      <c r="E1007" s="7"/>
      <c r="G1007" s="3"/>
      <c r="H1007" s="16"/>
      <c r="I1007" s="7"/>
      <c r="J1007" s="7"/>
      <c r="K1007" s="29"/>
      <c r="P1007" s="7"/>
    </row>
    <row r="1008">
      <c r="A1008" s="13"/>
      <c r="B1008" s="27"/>
      <c r="C1008" s="14"/>
      <c r="D1008" s="28"/>
      <c r="E1008" s="7"/>
      <c r="G1008" s="3"/>
      <c r="H1008" s="16"/>
      <c r="I1008" s="7"/>
      <c r="J1008" s="7"/>
      <c r="K1008" s="29"/>
      <c r="P1008" s="7"/>
    </row>
    <row r="1009">
      <c r="A1009" s="13"/>
      <c r="B1009" s="27"/>
      <c r="C1009" s="14"/>
      <c r="D1009" s="28"/>
      <c r="E1009" s="7"/>
      <c r="G1009" s="3"/>
      <c r="H1009" s="16"/>
      <c r="I1009" s="7"/>
      <c r="J1009" s="7"/>
      <c r="K1009" s="29"/>
      <c r="P1009" s="7"/>
    </row>
    <row r="1010">
      <c r="A1010" s="13"/>
      <c r="B1010" s="27"/>
      <c r="C1010" s="14"/>
      <c r="D1010" s="28"/>
      <c r="E1010" s="7"/>
      <c r="G1010" s="3"/>
      <c r="H1010" s="16"/>
      <c r="I1010" s="7"/>
      <c r="J1010" s="7"/>
      <c r="K1010" s="29"/>
      <c r="P1010" s="7"/>
    </row>
    <row r="1011">
      <c r="A1011" s="13"/>
      <c r="B1011" s="27"/>
      <c r="C1011" s="14"/>
      <c r="D1011" s="28"/>
      <c r="E1011" s="7"/>
      <c r="G1011" s="3"/>
      <c r="H1011" s="16"/>
      <c r="I1011" s="7"/>
      <c r="J1011" s="7"/>
      <c r="K1011" s="29"/>
      <c r="P1011" s="7"/>
    </row>
    <row r="1012">
      <c r="A1012" s="13"/>
      <c r="B1012" s="27"/>
      <c r="C1012" s="14"/>
      <c r="D1012" s="28"/>
      <c r="E1012" s="7"/>
      <c r="G1012" s="3"/>
      <c r="H1012" s="16"/>
      <c r="I1012" s="7"/>
      <c r="J1012" s="7"/>
      <c r="K1012" s="29"/>
      <c r="P1012" s="7"/>
    </row>
    <row r="1013">
      <c r="A1013" s="13"/>
      <c r="B1013" s="27"/>
      <c r="C1013" s="14"/>
      <c r="D1013" s="28"/>
      <c r="E1013" s="7"/>
      <c r="G1013" s="3"/>
      <c r="H1013" s="16"/>
      <c r="I1013" s="7"/>
      <c r="J1013" s="7"/>
      <c r="K1013" s="29"/>
      <c r="P1013" s="7"/>
    </row>
    <row r="1014">
      <c r="A1014" s="13"/>
      <c r="B1014" s="27"/>
      <c r="C1014" s="14"/>
      <c r="D1014" s="28"/>
      <c r="E1014" s="7"/>
      <c r="G1014" s="3"/>
      <c r="H1014" s="16"/>
      <c r="I1014" s="7"/>
      <c r="J1014" s="7"/>
      <c r="K1014" s="29"/>
      <c r="P1014" s="7"/>
    </row>
    <row r="1015">
      <c r="A1015" s="13"/>
      <c r="B1015" s="27"/>
      <c r="C1015" s="14"/>
      <c r="D1015" s="28"/>
      <c r="E1015" s="7"/>
      <c r="G1015" s="3"/>
      <c r="H1015" s="16"/>
      <c r="I1015" s="7"/>
      <c r="J1015" s="7"/>
      <c r="K1015" s="29"/>
      <c r="P1015" s="7"/>
    </row>
    <row r="1016">
      <c r="A1016" s="13"/>
      <c r="B1016" s="27"/>
      <c r="C1016" s="14"/>
      <c r="D1016" s="28"/>
      <c r="E1016" s="7"/>
      <c r="G1016" s="3"/>
      <c r="H1016" s="16"/>
      <c r="I1016" s="7"/>
      <c r="J1016" s="7"/>
      <c r="K1016" s="29"/>
      <c r="P1016" s="7"/>
    </row>
    <row r="1017">
      <c r="A1017" s="13"/>
      <c r="B1017" s="27"/>
      <c r="C1017" s="14"/>
      <c r="D1017" s="28"/>
      <c r="E1017" s="7"/>
      <c r="G1017" s="3"/>
      <c r="H1017" s="16"/>
      <c r="I1017" s="7"/>
      <c r="J1017" s="7"/>
      <c r="K1017" s="29"/>
      <c r="P1017" s="7"/>
    </row>
    <row r="1018">
      <c r="A1018" s="13"/>
      <c r="B1018" s="27"/>
      <c r="C1018" s="14"/>
      <c r="D1018" s="28"/>
      <c r="E1018" s="7"/>
      <c r="G1018" s="3"/>
      <c r="H1018" s="16"/>
      <c r="I1018" s="7"/>
      <c r="J1018" s="7"/>
      <c r="K1018" s="29"/>
      <c r="P1018" s="7"/>
    </row>
    <row r="1019">
      <c r="A1019" s="13"/>
      <c r="B1019" s="27"/>
      <c r="C1019" s="14"/>
      <c r="D1019" s="28"/>
      <c r="E1019" s="7"/>
      <c r="G1019" s="3"/>
      <c r="H1019" s="16"/>
      <c r="I1019" s="7"/>
      <c r="J1019" s="7"/>
      <c r="K1019" s="29"/>
      <c r="P1019" s="7"/>
    </row>
    <row r="1020">
      <c r="A1020" s="13"/>
      <c r="B1020" s="27"/>
      <c r="C1020" s="14"/>
      <c r="D1020" s="28"/>
      <c r="E1020" s="7"/>
      <c r="G1020" s="3"/>
      <c r="H1020" s="16"/>
      <c r="I1020" s="7"/>
      <c r="J1020" s="7"/>
      <c r="K1020" s="29"/>
      <c r="P1020" s="7"/>
    </row>
    <row r="1021">
      <c r="A1021" s="13"/>
      <c r="B1021" s="27"/>
      <c r="C1021" s="14"/>
      <c r="D1021" s="28"/>
      <c r="E1021" s="7"/>
      <c r="G1021" s="3"/>
      <c r="H1021" s="16"/>
      <c r="I1021" s="7"/>
      <c r="J1021" s="7"/>
      <c r="K1021" s="29"/>
      <c r="P1021" s="7"/>
    </row>
    <row r="1022">
      <c r="A1022" s="13"/>
      <c r="B1022" s="27"/>
      <c r="C1022" s="14"/>
      <c r="D1022" s="28"/>
      <c r="E1022" s="7"/>
      <c r="G1022" s="3"/>
      <c r="H1022" s="16"/>
      <c r="I1022" s="7"/>
      <c r="J1022" s="7"/>
      <c r="K1022" s="29"/>
      <c r="P1022" s="7"/>
    </row>
    <row r="1023">
      <c r="A1023" s="13"/>
      <c r="B1023" s="27"/>
      <c r="C1023" s="14"/>
      <c r="D1023" s="28"/>
      <c r="E1023" s="7"/>
      <c r="G1023" s="3"/>
      <c r="H1023" s="16"/>
      <c r="I1023" s="7"/>
      <c r="J1023" s="7"/>
      <c r="K1023" s="29"/>
      <c r="P1023" s="7"/>
    </row>
    <row r="1024">
      <c r="A1024" s="13"/>
      <c r="B1024" s="27"/>
      <c r="C1024" s="14"/>
      <c r="D1024" s="28"/>
      <c r="E1024" s="7"/>
      <c r="G1024" s="3"/>
      <c r="H1024" s="16"/>
      <c r="I1024" s="7"/>
      <c r="J1024" s="7"/>
      <c r="K1024" s="29"/>
      <c r="P1024" s="7"/>
    </row>
    <row r="1025">
      <c r="A1025" s="13"/>
      <c r="B1025" s="27"/>
      <c r="C1025" s="14"/>
      <c r="D1025" s="28"/>
      <c r="E1025" s="7"/>
      <c r="G1025" s="3"/>
      <c r="H1025" s="16"/>
      <c r="I1025" s="7"/>
      <c r="J1025" s="7"/>
      <c r="K1025" s="29"/>
      <c r="P1025" s="7"/>
    </row>
    <row r="1026">
      <c r="A1026" s="13"/>
      <c r="B1026" s="27"/>
      <c r="C1026" s="14"/>
      <c r="D1026" s="28"/>
      <c r="E1026" s="7"/>
      <c r="G1026" s="3"/>
      <c r="H1026" s="16"/>
      <c r="I1026" s="7"/>
      <c r="J1026" s="7"/>
      <c r="K1026" s="29"/>
      <c r="P1026" s="7"/>
    </row>
    <row r="1027">
      <c r="A1027" s="13"/>
      <c r="B1027" s="27"/>
      <c r="C1027" s="14"/>
      <c r="D1027" s="28"/>
      <c r="E1027" s="7"/>
      <c r="G1027" s="3"/>
      <c r="H1027" s="16"/>
      <c r="I1027" s="7"/>
      <c r="J1027" s="7"/>
      <c r="K1027" s="29"/>
      <c r="P1027" s="7"/>
    </row>
    <row r="1028">
      <c r="A1028" s="13"/>
      <c r="B1028" s="27"/>
      <c r="C1028" s="14"/>
      <c r="D1028" s="28"/>
      <c r="E1028" s="7"/>
      <c r="G1028" s="3"/>
      <c r="H1028" s="16"/>
      <c r="I1028" s="7"/>
      <c r="J1028" s="7"/>
      <c r="K1028" s="29"/>
      <c r="P1028" s="7"/>
    </row>
    <row r="1029">
      <c r="A1029" s="13"/>
      <c r="B1029" s="27"/>
      <c r="C1029" s="14"/>
      <c r="D1029" s="28"/>
      <c r="E1029" s="7"/>
      <c r="G1029" s="3"/>
      <c r="H1029" s="16"/>
      <c r="I1029" s="7"/>
      <c r="J1029" s="7"/>
      <c r="K1029" s="29"/>
      <c r="P1029" s="7"/>
    </row>
    <row r="1030">
      <c r="A1030" s="13"/>
      <c r="B1030" s="27"/>
      <c r="C1030" s="14"/>
      <c r="D1030" s="28"/>
      <c r="E1030" s="7"/>
      <c r="G1030" s="3"/>
      <c r="H1030" s="16"/>
      <c r="I1030" s="7"/>
      <c r="J1030" s="7"/>
      <c r="K1030" s="29"/>
      <c r="P1030" s="7"/>
    </row>
    <row r="1031">
      <c r="A1031" s="13"/>
      <c r="B1031" s="27"/>
      <c r="C1031" s="14"/>
      <c r="D1031" s="28"/>
      <c r="E1031" s="7"/>
      <c r="G1031" s="3"/>
      <c r="H1031" s="16"/>
      <c r="I1031" s="7"/>
      <c r="J1031" s="7"/>
      <c r="K1031" s="29"/>
      <c r="P1031" s="7"/>
    </row>
    <row r="1032">
      <c r="A1032" s="13"/>
      <c r="B1032" s="27"/>
      <c r="C1032" s="14"/>
      <c r="D1032" s="28"/>
      <c r="E1032" s="7"/>
      <c r="G1032" s="3"/>
      <c r="H1032" s="16"/>
      <c r="I1032" s="7"/>
      <c r="J1032" s="7"/>
      <c r="K1032" s="29"/>
      <c r="P1032" s="7"/>
    </row>
    <row r="1033">
      <c r="A1033" s="13"/>
      <c r="B1033" s="27"/>
      <c r="C1033" s="14"/>
      <c r="D1033" s="28"/>
      <c r="E1033" s="7"/>
      <c r="G1033" s="3"/>
      <c r="H1033" s="16"/>
      <c r="I1033" s="7"/>
      <c r="J1033" s="7"/>
      <c r="K1033" s="29"/>
      <c r="P1033" s="7"/>
    </row>
    <row r="1034">
      <c r="A1034" s="13"/>
      <c r="B1034" s="27"/>
      <c r="C1034" s="14"/>
      <c r="D1034" s="28"/>
      <c r="E1034" s="7"/>
      <c r="G1034" s="3"/>
      <c r="H1034" s="16"/>
      <c r="I1034" s="7"/>
      <c r="J1034" s="7"/>
      <c r="K1034" s="29"/>
      <c r="P1034" s="7"/>
    </row>
    <row r="1035">
      <c r="A1035" s="13"/>
      <c r="B1035" s="27"/>
      <c r="C1035" s="14"/>
      <c r="D1035" s="28"/>
      <c r="E1035" s="7"/>
      <c r="G1035" s="3"/>
      <c r="H1035" s="16"/>
      <c r="I1035" s="7"/>
      <c r="J1035" s="7"/>
      <c r="K1035" s="29"/>
      <c r="P1035" s="7"/>
    </row>
    <row r="1036">
      <c r="A1036" s="13"/>
      <c r="B1036" s="27"/>
      <c r="C1036" s="14"/>
      <c r="D1036" s="28"/>
      <c r="E1036" s="7"/>
      <c r="G1036" s="3"/>
      <c r="H1036" s="16"/>
      <c r="I1036" s="7"/>
      <c r="J1036" s="7"/>
      <c r="K1036" s="29"/>
      <c r="P1036" s="7"/>
    </row>
    <row r="1037">
      <c r="A1037" s="13"/>
      <c r="B1037" s="27"/>
      <c r="C1037" s="14"/>
      <c r="D1037" s="28"/>
      <c r="E1037" s="7"/>
      <c r="G1037" s="3"/>
      <c r="H1037" s="16"/>
      <c r="I1037" s="7"/>
      <c r="J1037" s="7"/>
      <c r="K1037" s="29"/>
      <c r="P1037" s="7"/>
    </row>
    <row r="1038">
      <c r="A1038" s="13"/>
      <c r="B1038" s="27"/>
      <c r="C1038" s="14"/>
      <c r="D1038" s="28"/>
      <c r="E1038" s="7"/>
      <c r="G1038" s="3"/>
      <c r="H1038" s="16"/>
      <c r="I1038" s="7"/>
      <c r="J1038" s="7"/>
      <c r="K1038" s="29"/>
      <c r="P1038" s="7"/>
    </row>
    <row r="1039">
      <c r="A1039" s="13"/>
      <c r="B1039" s="27"/>
      <c r="C1039" s="14"/>
      <c r="D1039" s="28"/>
      <c r="E1039" s="7"/>
      <c r="G1039" s="3"/>
      <c r="H1039" s="16"/>
      <c r="I1039" s="7"/>
      <c r="J1039" s="7"/>
      <c r="K1039" s="29"/>
      <c r="P1039" s="7"/>
    </row>
    <row r="1040">
      <c r="A1040" s="13"/>
      <c r="B1040" s="27"/>
      <c r="C1040" s="14"/>
      <c r="D1040" s="28"/>
      <c r="E1040" s="7"/>
      <c r="G1040" s="3"/>
      <c r="H1040" s="16"/>
      <c r="I1040" s="7"/>
      <c r="J1040" s="7"/>
      <c r="K1040" s="29"/>
      <c r="P1040" s="7"/>
    </row>
    <row r="1041">
      <c r="A1041" s="13"/>
      <c r="B1041" s="27"/>
      <c r="C1041" s="14"/>
      <c r="D1041" s="28"/>
      <c r="E1041" s="7"/>
      <c r="G1041" s="3"/>
      <c r="H1041" s="16"/>
      <c r="I1041" s="7"/>
      <c r="J1041" s="7"/>
      <c r="K1041" s="29"/>
      <c r="P1041" s="7"/>
    </row>
    <row r="1042">
      <c r="A1042" s="13"/>
      <c r="B1042" s="27"/>
      <c r="C1042" s="14"/>
      <c r="D1042" s="28"/>
      <c r="E1042" s="7"/>
      <c r="G1042" s="3"/>
      <c r="H1042" s="16"/>
      <c r="I1042" s="7"/>
      <c r="J1042" s="7"/>
      <c r="K1042" s="29"/>
      <c r="P1042" s="7"/>
    </row>
    <row r="1043">
      <c r="A1043" s="13"/>
      <c r="B1043" s="27"/>
      <c r="C1043" s="14"/>
      <c r="D1043" s="28"/>
      <c r="E1043" s="7"/>
      <c r="G1043" s="3"/>
      <c r="H1043" s="16"/>
      <c r="I1043" s="7"/>
      <c r="J1043" s="7"/>
      <c r="K1043" s="29"/>
      <c r="P1043" s="7"/>
    </row>
    <row r="1044">
      <c r="A1044" s="13"/>
      <c r="B1044" s="27"/>
      <c r="C1044" s="14"/>
      <c r="D1044" s="28"/>
      <c r="E1044" s="7"/>
      <c r="G1044" s="3"/>
      <c r="H1044" s="16"/>
      <c r="I1044" s="7"/>
      <c r="J1044" s="7"/>
      <c r="K1044" s="29"/>
      <c r="P1044" s="7"/>
    </row>
    <row r="1045">
      <c r="A1045" s="13"/>
      <c r="B1045" s="27"/>
      <c r="C1045" s="14"/>
      <c r="D1045" s="28"/>
      <c r="E1045" s="7"/>
      <c r="G1045" s="3"/>
      <c r="H1045" s="16"/>
      <c r="I1045" s="7"/>
      <c r="J1045" s="7"/>
      <c r="K1045" s="29"/>
      <c r="P1045" s="7"/>
    </row>
    <row r="1046">
      <c r="A1046" s="13"/>
      <c r="B1046" s="27"/>
      <c r="C1046" s="14"/>
      <c r="D1046" s="28"/>
      <c r="E1046" s="7"/>
      <c r="G1046" s="3"/>
      <c r="H1046" s="16"/>
      <c r="I1046" s="7"/>
      <c r="J1046" s="7"/>
      <c r="K1046" s="29"/>
      <c r="P1046" s="7"/>
    </row>
    <row r="1047">
      <c r="A1047" s="13"/>
      <c r="B1047" s="27"/>
      <c r="C1047" s="14"/>
      <c r="D1047" s="28"/>
      <c r="E1047" s="7"/>
      <c r="G1047" s="3"/>
      <c r="H1047" s="16"/>
      <c r="I1047" s="7"/>
      <c r="J1047" s="7"/>
      <c r="K1047" s="29"/>
      <c r="P1047" s="7"/>
    </row>
    <row r="1048">
      <c r="A1048" s="13"/>
      <c r="B1048" s="27"/>
      <c r="C1048" s="14"/>
      <c r="D1048" s="28"/>
      <c r="E1048" s="7"/>
      <c r="G1048" s="3"/>
      <c r="H1048" s="16"/>
      <c r="I1048" s="7"/>
      <c r="J1048" s="7"/>
      <c r="K1048" s="29"/>
      <c r="P1048" s="7"/>
    </row>
    <row r="1049">
      <c r="A1049" s="13"/>
      <c r="B1049" s="27"/>
      <c r="C1049" s="14"/>
      <c r="D1049" s="28"/>
      <c r="E1049" s="7"/>
      <c r="G1049" s="3"/>
      <c r="H1049" s="16"/>
      <c r="I1049" s="7"/>
      <c r="J1049" s="7"/>
      <c r="K1049" s="29"/>
      <c r="P1049" s="7"/>
    </row>
    <row r="1050">
      <c r="A1050" s="13"/>
      <c r="B1050" s="27"/>
      <c r="C1050" s="14"/>
      <c r="D1050" s="28"/>
      <c r="E1050" s="7"/>
      <c r="G1050" s="3"/>
      <c r="H1050" s="16"/>
      <c r="I1050" s="7"/>
      <c r="J1050" s="7"/>
      <c r="K1050" s="29"/>
      <c r="P1050" s="7"/>
    </row>
    <row r="1051">
      <c r="A1051" s="13"/>
      <c r="B1051" s="27"/>
      <c r="C1051" s="14"/>
      <c r="D1051" s="28"/>
      <c r="E1051" s="7"/>
      <c r="G1051" s="3"/>
      <c r="H1051" s="16"/>
      <c r="I1051" s="7"/>
      <c r="J1051" s="7"/>
      <c r="K1051" s="29"/>
      <c r="P1051" s="7"/>
    </row>
    <row r="1052">
      <c r="A1052" s="13"/>
      <c r="B1052" s="27"/>
      <c r="C1052" s="14"/>
      <c r="D1052" s="28"/>
      <c r="E1052" s="7"/>
      <c r="G1052" s="3"/>
      <c r="H1052" s="16"/>
      <c r="I1052" s="7"/>
      <c r="J1052" s="7"/>
      <c r="K1052" s="29"/>
      <c r="P1052" s="7"/>
    </row>
    <row r="1053">
      <c r="A1053" s="13"/>
      <c r="B1053" s="27"/>
      <c r="C1053" s="14"/>
      <c r="D1053" s="28"/>
      <c r="E1053" s="7"/>
      <c r="G1053" s="3"/>
      <c r="H1053" s="16"/>
      <c r="I1053" s="7"/>
      <c r="J1053" s="7"/>
      <c r="K1053" s="29"/>
      <c r="P1053" s="7"/>
    </row>
    <row r="1054">
      <c r="A1054" s="13"/>
      <c r="B1054" s="27"/>
      <c r="C1054" s="14"/>
      <c r="D1054" s="28"/>
      <c r="E1054" s="7"/>
      <c r="G1054" s="3"/>
      <c r="H1054" s="16"/>
      <c r="I1054" s="7"/>
      <c r="J1054" s="7"/>
      <c r="K1054" s="29"/>
      <c r="P1054" s="7"/>
    </row>
    <row r="1055">
      <c r="A1055" s="13"/>
      <c r="B1055" s="27"/>
      <c r="C1055" s="14"/>
      <c r="D1055" s="28"/>
      <c r="E1055" s="7"/>
      <c r="G1055" s="3"/>
      <c r="H1055" s="16"/>
      <c r="I1055" s="7"/>
      <c r="J1055" s="7"/>
      <c r="K1055" s="29"/>
      <c r="P1055" s="7"/>
    </row>
    <row r="1056">
      <c r="A1056" s="13"/>
      <c r="B1056" s="27"/>
      <c r="C1056" s="14"/>
      <c r="D1056" s="28"/>
      <c r="E1056" s="7"/>
      <c r="G1056" s="3"/>
      <c r="H1056" s="16"/>
      <c r="I1056" s="7"/>
      <c r="J1056" s="7"/>
      <c r="K1056" s="29"/>
      <c r="P1056" s="7"/>
    </row>
    <row r="1057">
      <c r="A1057" s="13"/>
      <c r="B1057" s="27"/>
      <c r="C1057" s="14"/>
      <c r="D1057" s="28"/>
      <c r="E1057" s="7"/>
      <c r="G1057" s="3"/>
      <c r="H1057" s="16"/>
      <c r="I1057" s="7"/>
      <c r="J1057" s="7"/>
      <c r="K1057" s="29"/>
      <c r="P1057" s="7"/>
    </row>
    <row r="1058">
      <c r="A1058" s="13"/>
      <c r="B1058" s="27"/>
      <c r="C1058" s="14"/>
      <c r="D1058" s="28"/>
      <c r="E1058" s="7"/>
      <c r="G1058" s="3"/>
      <c r="H1058" s="16"/>
      <c r="I1058" s="7"/>
      <c r="J1058" s="7"/>
      <c r="K1058" s="29"/>
      <c r="P1058" s="7"/>
    </row>
    <row r="1059">
      <c r="A1059" s="13"/>
      <c r="B1059" s="27"/>
      <c r="C1059" s="14"/>
      <c r="D1059" s="28"/>
      <c r="E1059" s="7"/>
      <c r="G1059" s="3"/>
      <c r="H1059" s="16"/>
      <c r="I1059" s="7"/>
      <c r="J1059" s="7"/>
      <c r="K1059" s="29"/>
      <c r="P1059" s="7"/>
    </row>
    <row r="1060">
      <c r="A1060" s="13"/>
      <c r="B1060" s="27"/>
      <c r="C1060" s="14"/>
      <c r="D1060" s="28"/>
      <c r="E1060" s="7"/>
      <c r="G1060" s="3"/>
      <c r="H1060" s="16"/>
      <c r="I1060" s="7"/>
      <c r="J1060" s="7"/>
      <c r="K1060" s="29"/>
      <c r="P1060" s="7"/>
    </row>
    <row r="1061">
      <c r="A1061" s="13"/>
      <c r="B1061" s="27"/>
      <c r="C1061" s="14"/>
      <c r="D1061" s="28"/>
      <c r="E1061" s="7"/>
      <c r="G1061" s="3"/>
      <c r="H1061" s="16"/>
      <c r="I1061" s="7"/>
      <c r="J1061" s="7"/>
      <c r="K1061" s="29"/>
      <c r="P1061" s="7"/>
    </row>
    <row r="1062">
      <c r="A1062" s="13"/>
      <c r="B1062" s="27"/>
      <c r="C1062" s="14"/>
      <c r="D1062" s="28"/>
      <c r="E1062" s="7"/>
      <c r="G1062" s="3"/>
      <c r="H1062" s="16"/>
      <c r="I1062" s="7"/>
      <c r="J1062" s="7"/>
      <c r="K1062" s="29"/>
      <c r="P1062" s="7"/>
    </row>
    <row r="1063">
      <c r="A1063" s="13"/>
      <c r="B1063" s="27"/>
      <c r="C1063" s="14"/>
      <c r="D1063" s="28"/>
      <c r="E1063" s="7"/>
      <c r="G1063" s="3"/>
      <c r="H1063" s="16"/>
      <c r="I1063" s="7"/>
      <c r="J1063" s="7"/>
      <c r="K1063" s="29"/>
      <c r="P1063" s="7"/>
    </row>
    <row r="1064">
      <c r="A1064" s="13"/>
      <c r="B1064" s="27"/>
      <c r="C1064" s="14"/>
      <c r="D1064" s="28"/>
      <c r="E1064" s="7"/>
      <c r="G1064" s="3"/>
      <c r="H1064" s="16"/>
      <c r="I1064" s="7"/>
      <c r="J1064" s="7"/>
      <c r="K1064" s="29"/>
      <c r="P1064" s="7"/>
    </row>
    <row r="1065">
      <c r="A1065" s="13"/>
      <c r="B1065" s="27"/>
      <c r="C1065" s="14"/>
      <c r="D1065" s="28"/>
      <c r="E1065" s="7"/>
      <c r="G1065" s="3"/>
      <c r="H1065" s="16"/>
      <c r="I1065" s="7"/>
      <c r="J1065" s="7"/>
      <c r="K1065" s="29"/>
      <c r="P1065" s="7"/>
    </row>
    <row r="1066">
      <c r="A1066" s="13"/>
      <c r="B1066" s="27"/>
      <c r="C1066" s="14"/>
      <c r="D1066" s="28"/>
      <c r="E1066" s="7"/>
      <c r="G1066" s="3"/>
      <c r="H1066" s="16"/>
      <c r="I1066" s="7"/>
      <c r="J1066" s="7"/>
      <c r="K1066" s="29"/>
      <c r="P1066" s="7"/>
    </row>
    <row r="1067">
      <c r="A1067" s="13"/>
      <c r="B1067" s="27"/>
      <c r="C1067" s="14"/>
      <c r="D1067" s="28"/>
      <c r="E1067" s="7"/>
      <c r="G1067" s="3"/>
      <c r="H1067" s="16"/>
      <c r="I1067" s="7"/>
      <c r="J1067" s="7"/>
      <c r="K1067" s="29"/>
      <c r="P1067" s="7"/>
    </row>
    <row r="1068">
      <c r="A1068" s="13"/>
      <c r="B1068" s="27"/>
      <c r="C1068" s="14"/>
      <c r="D1068" s="28"/>
      <c r="E1068" s="7"/>
      <c r="G1068" s="3"/>
      <c r="H1068" s="16"/>
      <c r="I1068" s="7"/>
      <c r="J1068" s="7"/>
      <c r="K1068" s="29"/>
      <c r="P1068" s="7"/>
    </row>
    <row r="1069">
      <c r="A1069" s="13"/>
      <c r="B1069" s="27"/>
      <c r="C1069" s="14"/>
      <c r="D1069" s="28"/>
      <c r="E1069" s="7"/>
      <c r="G1069" s="3"/>
      <c r="H1069" s="16"/>
      <c r="I1069" s="7"/>
      <c r="J1069" s="7"/>
      <c r="K1069" s="29"/>
      <c r="P1069" s="7"/>
    </row>
    <row r="1070">
      <c r="A1070" s="13"/>
      <c r="B1070" s="27"/>
      <c r="C1070" s="14"/>
      <c r="D1070" s="28"/>
      <c r="E1070" s="7"/>
      <c r="G1070" s="3"/>
      <c r="H1070" s="16"/>
      <c r="I1070" s="7"/>
      <c r="J1070" s="7"/>
      <c r="K1070" s="29"/>
      <c r="P1070" s="7"/>
    </row>
    <row r="1071">
      <c r="A1071" s="13"/>
      <c r="B1071" s="27"/>
      <c r="C1071" s="14"/>
      <c r="D1071" s="28"/>
      <c r="E1071" s="7"/>
      <c r="G1071" s="3"/>
      <c r="H1071" s="16"/>
      <c r="I1071" s="7"/>
      <c r="J1071" s="7"/>
      <c r="K1071" s="29"/>
      <c r="P1071" s="7"/>
    </row>
    <row r="1072">
      <c r="A1072" s="13"/>
      <c r="B1072" s="27"/>
      <c r="C1072" s="14"/>
      <c r="D1072" s="28"/>
      <c r="E1072" s="7"/>
      <c r="G1072" s="3"/>
      <c r="H1072" s="16"/>
      <c r="I1072" s="7"/>
      <c r="J1072" s="7"/>
      <c r="K1072" s="29"/>
      <c r="P1072" s="7"/>
    </row>
    <row r="1073">
      <c r="A1073" s="13"/>
      <c r="B1073" s="27"/>
      <c r="C1073" s="14"/>
      <c r="D1073" s="28"/>
      <c r="E1073" s="7"/>
      <c r="G1073" s="3"/>
      <c r="H1073" s="16"/>
      <c r="I1073" s="7"/>
      <c r="J1073" s="7"/>
      <c r="K1073" s="29"/>
      <c r="P1073" s="7"/>
    </row>
    <row r="1074">
      <c r="A1074" s="13"/>
      <c r="B1074" s="27"/>
      <c r="C1074" s="14"/>
      <c r="D1074" s="28"/>
      <c r="E1074" s="7"/>
      <c r="G1074" s="3"/>
      <c r="H1074" s="16"/>
      <c r="I1074" s="7"/>
      <c r="J1074" s="7"/>
      <c r="K1074" s="29"/>
      <c r="P1074" s="7"/>
    </row>
    <row r="1075">
      <c r="A1075" s="13"/>
      <c r="B1075" s="27"/>
      <c r="C1075" s="14"/>
      <c r="D1075" s="28"/>
      <c r="E1075" s="7"/>
      <c r="G1075" s="3"/>
      <c r="H1075" s="16"/>
      <c r="I1075" s="7"/>
      <c r="J1075" s="7"/>
      <c r="K1075" s="29"/>
      <c r="P1075" s="7"/>
    </row>
    <row r="1076">
      <c r="A1076" s="13"/>
      <c r="B1076" s="27"/>
      <c r="C1076" s="14"/>
      <c r="D1076" s="28"/>
      <c r="E1076" s="7"/>
      <c r="G1076" s="3"/>
      <c r="H1076" s="16"/>
      <c r="I1076" s="7"/>
      <c r="J1076" s="7"/>
      <c r="K1076" s="29"/>
      <c r="P1076" s="7"/>
    </row>
    <row r="1077">
      <c r="A1077" s="13"/>
      <c r="B1077" s="27"/>
      <c r="C1077" s="14"/>
      <c r="D1077" s="28"/>
      <c r="E1077" s="7"/>
      <c r="G1077" s="3"/>
      <c r="H1077" s="16"/>
      <c r="I1077" s="7"/>
      <c r="J1077" s="7"/>
      <c r="K1077" s="29"/>
      <c r="P1077" s="7"/>
    </row>
    <row r="1078">
      <c r="A1078" s="13"/>
      <c r="B1078" s="27"/>
      <c r="C1078" s="14"/>
      <c r="D1078" s="28"/>
      <c r="E1078" s="7"/>
      <c r="G1078" s="3"/>
      <c r="H1078" s="16"/>
      <c r="I1078" s="7"/>
      <c r="J1078" s="7"/>
      <c r="K1078" s="29"/>
      <c r="P1078" s="7"/>
    </row>
    <row r="1079">
      <c r="A1079" s="13"/>
      <c r="B1079" s="27"/>
      <c r="C1079" s="14"/>
      <c r="D1079" s="28"/>
      <c r="E1079" s="7"/>
      <c r="G1079" s="3"/>
      <c r="H1079" s="16"/>
      <c r="I1079" s="7"/>
      <c r="J1079" s="7"/>
      <c r="K1079" s="29"/>
      <c r="P1079" s="7"/>
    </row>
    <row r="1080">
      <c r="A1080" s="13"/>
      <c r="B1080" s="27"/>
      <c r="C1080" s="14"/>
      <c r="D1080" s="28"/>
      <c r="E1080" s="7"/>
      <c r="G1080" s="3"/>
      <c r="H1080" s="16"/>
      <c r="I1080" s="7"/>
      <c r="J1080" s="7"/>
      <c r="K1080" s="29"/>
      <c r="P1080" s="7"/>
    </row>
    <row r="1081">
      <c r="A1081" s="13"/>
      <c r="B1081" s="27"/>
      <c r="C1081" s="14"/>
      <c r="D1081" s="28"/>
      <c r="E1081" s="7"/>
      <c r="G1081" s="3"/>
      <c r="H1081" s="16"/>
      <c r="I1081" s="7"/>
      <c r="J1081" s="7"/>
      <c r="K1081" s="29"/>
      <c r="P1081" s="7"/>
    </row>
    <row r="1082">
      <c r="A1082" s="13"/>
      <c r="B1082" s="27"/>
      <c r="C1082" s="14"/>
      <c r="D1082" s="28"/>
      <c r="E1082" s="7"/>
      <c r="G1082" s="3"/>
      <c r="H1082" s="16"/>
      <c r="I1082" s="7"/>
      <c r="J1082" s="7"/>
      <c r="K1082" s="29"/>
      <c r="P1082" s="7"/>
    </row>
    <row r="1083">
      <c r="A1083" s="13"/>
      <c r="B1083" s="27"/>
      <c r="C1083" s="14"/>
      <c r="D1083" s="28"/>
      <c r="E1083" s="7"/>
      <c r="G1083" s="3"/>
      <c r="H1083" s="16"/>
      <c r="I1083" s="7"/>
      <c r="J1083" s="7"/>
      <c r="K1083" s="29"/>
      <c r="P1083" s="7"/>
    </row>
    <row r="1084">
      <c r="A1084" s="13"/>
      <c r="B1084" s="27"/>
      <c r="C1084" s="14"/>
      <c r="D1084" s="28"/>
      <c r="E1084" s="7"/>
      <c r="G1084" s="3"/>
      <c r="H1084" s="16"/>
      <c r="I1084" s="7"/>
      <c r="J1084" s="7"/>
      <c r="K1084" s="29"/>
      <c r="P1084" s="7"/>
    </row>
    <row r="1085">
      <c r="A1085" s="13"/>
      <c r="B1085" s="27"/>
      <c r="C1085" s="14"/>
      <c r="D1085" s="28"/>
      <c r="E1085" s="7"/>
      <c r="G1085" s="3"/>
      <c r="H1085" s="16"/>
      <c r="I1085" s="7"/>
      <c r="J1085" s="7"/>
      <c r="K1085" s="29"/>
      <c r="P1085" s="7"/>
    </row>
    <row r="1086">
      <c r="A1086" s="13"/>
      <c r="B1086" s="27"/>
      <c r="C1086" s="14"/>
      <c r="D1086" s="28"/>
      <c r="E1086" s="7"/>
      <c r="G1086" s="3"/>
      <c r="H1086" s="16"/>
      <c r="I1086" s="7"/>
      <c r="J1086" s="7"/>
      <c r="K1086" s="29"/>
      <c r="P1086" s="7"/>
    </row>
    <row r="1087">
      <c r="A1087" s="13"/>
      <c r="B1087" s="27"/>
      <c r="C1087" s="14"/>
      <c r="D1087" s="28"/>
      <c r="E1087" s="7"/>
      <c r="G1087" s="3"/>
      <c r="H1087" s="16"/>
      <c r="I1087" s="7"/>
      <c r="J1087" s="7"/>
      <c r="K1087" s="29"/>
      <c r="P1087" s="7"/>
    </row>
    <row r="1088">
      <c r="A1088" s="13"/>
      <c r="B1088" s="27"/>
      <c r="C1088" s="14"/>
      <c r="D1088" s="28"/>
      <c r="E1088" s="7"/>
      <c r="G1088" s="3"/>
      <c r="H1088" s="16"/>
      <c r="I1088" s="7"/>
      <c r="J1088" s="7"/>
      <c r="K1088" s="29"/>
      <c r="P1088" s="7"/>
    </row>
    <row r="1089">
      <c r="A1089" s="13"/>
      <c r="B1089" s="27"/>
      <c r="C1089" s="14"/>
      <c r="D1089" s="28"/>
      <c r="E1089" s="7"/>
      <c r="G1089" s="3"/>
      <c r="H1089" s="16"/>
      <c r="I1089" s="7"/>
      <c r="J1089" s="7"/>
      <c r="K1089" s="29"/>
      <c r="P1089" s="7"/>
    </row>
    <row r="1090">
      <c r="A1090" s="13"/>
      <c r="B1090" s="27"/>
      <c r="C1090" s="14"/>
      <c r="D1090" s="28"/>
      <c r="E1090" s="7"/>
      <c r="G1090" s="3"/>
      <c r="H1090" s="16"/>
      <c r="I1090" s="7"/>
      <c r="J1090" s="7"/>
      <c r="K1090" s="29"/>
      <c r="P1090" s="7"/>
    </row>
    <row r="1091">
      <c r="A1091" s="13"/>
      <c r="B1091" s="27"/>
      <c r="C1091" s="14"/>
      <c r="D1091" s="28"/>
      <c r="E1091" s="7"/>
      <c r="G1091" s="3"/>
      <c r="H1091" s="16"/>
      <c r="I1091" s="7"/>
      <c r="J1091" s="7"/>
      <c r="K1091" s="29"/>
      <c r="P1091" s="7"/>
    </row>
    <row r="1092">
      <c r="A1092" s="13"/>
      <c r="B1092" s="27"/>
      <c r="C1092" s="14"/>
      <c r="D1092" s="28"/>
      <c r="E1092" s="7"/>
      <c r="G1092" s="3"/>
      <c r="H1092" s="16"/>
      <c r="I1092" s="7"/>
      <c r="J1092" s="7"/>
      <c r="K1092" s="29"/>
      <c r="P1092" s="7"/>
    </row>
    <row r="1093">
      <c r="A1093" s="13"/>
      <c r="B1093" s="27"/>
      <c r="C1093" s="14"/>
      <c r="D1093" s="28"/>
      <c r="E1093" s="7"/>
      <c r="G1093" s="3"/>
      <c r="H1093" s="16"/>
      <c r="I1093" s="7"/>
      <c r="J1093" s="7"/>
      <c r="K1093" s="29"/>
      <c r="P1093" s="7"/>
    </row>
    <row r="1094">
      <c r="A1094" s="13"/>
      <c r="B1094" s="27"/>
      <c r="C1094" s="14"/>
      <c r="D1094" s="28"/>
      <c r="E1094" s="7"/>
      <c r="G1094" s="3"/>
      <c r="H1094" s="16"/>
      <c r="I1094" s="7"/>
      <c r="J1094" s="7"/>
      <c r="K1094" s="29"/>
      <c r="P1094" s="7"/>
    </row>
    <row r="1095">
      <c r="A1095" s="13"/>
      <c r="B1095" s="27"/>
      <c r="C1095" s="14"/>
      <c r="D1095" s="28"/>
      <c r="E1095" s="7"/>
      <c r="G1095" s="3"/>
      <c r="H1095" s="16"/>
      <c r="I1095" s="7"/>
      <c r="J1095" s="7"/>
      <c r="K1095" s="29"/>
      <c r="P1095" s="7"/>
    </row>
    <row r="1096">
      <c r="A1096" s="13"/>
      <c r="B1096" s="27"/>
      <c r="C1096" s="14"/>
      <c r="D1096" s="28"/>
      <c r="E1096" s="7"/>
      <c r="G1096" s="3"/>
      <c r="H1096" s="16"/>
      <c r="I1096" s="7"/>
      <c r="J1096" s="7"/>
      <c r="K1096" s="29"/>
      <c r="P1096" s="7"/>
    </row>
    <row r="1097">
      <c r="A1097" s="13"/>
      <c r="B1097" s="27"/>
      <c r="C1097" s="14"/>
      <c r="D1097" s="28"/>
      <c r="E1097" s="7"/>
      <c r="G1097" s="3"/>
      <c r="H1097" s="16"/>
      <c r="I1097" s="7"/>
      <c r="J1097" s="7"/>
      <c r="K1097" s="29"/>
      <c r="P1097" s="7"/>
    </row>
    <row r="1098">
      <c r="A1098" s="13"/>
      <c r="B1098" s="27"/>
      <c r="C1098" s="14"/>
      <c r="D1098" s="28"/>
      <c r="E1098" s="7"/>
      <c r="G1098" s="3"/>
      <c r="H1098" s="16"/>
      <c r="I1098" s="7"/>
      <c r="J1098" s="7"/>
      <c r="K1098" s="29"/>
      <c r="P1098" s="7"/>
    </row>
    <row r="1099">
      <c r="A1099" s="13"/>
      <c r="B1099" s="27"/>
      <c r="C1099" s="14"/>
      <c r="D1099" s="28"/>
      <c r="E1099" s="7"/>
      <c r="G1099" s="3"/>
      <c r="H1099" s="16"/>
      <c r="I1099" s="7"/>
      <c r="J1099" s="7"/>
      <c r="K1099" s="29"/>
      <c r="P1099" s="7"/>
    </row>
    <row r="1100">
      <c r="A1100" s="13"/>
      <c r="B1100" s="27"/>
      <c r="C1100" s="14"/>
      <c r="D1100" s="28"/>
      <c r="E1100" s="7"/>
      <c r="G1100" s="3"/>
      <c r="H1100" s="16"/>
      <c r="I1100" s="7"/>
      <c r="J1100" s="7"/>
      <c r="K1100" s="29"/>
      <c r="P1100" s="7"/>
    </row>
    <row r="1101">
      <c r="A1101" s="13"/>
      <c r="B1101" s="27"/>
      <c r="C1101" s="14"/>
      <c r="D1101" s="28"/>
      <c r="E1101" s="7"/>
      <c r="G1101" s="3"/>
      <c r="H1101" s="16"/>
      <c r="I1101" s="7"/>
      <c r="J1101" s="7"/>
      <c r="K1101" s="29"/>
      <c r="P1101" s="7"/>
    </row>
    <row r="1102">
      <c r="A1102" s="13"/>
      <c r="B1102" s="27"/>
      <c r="C1102" s="14"/>
      <c r="D1102" s="28"/>
      <c r="E1102" s="7"/>
      <c r="G1102" s="3"/>
      <c r="H1102" s="16"/>
      <c r="I1102" s="7"/>
      <c r="J1102" s="7"/>
      <c r="K1102" s="29"/>
      <c r="P1102" s="7"/>
    </row>
    <row r="1103">
      <c r="A1103" s="13"/>
      <c r="B1103" s="27"/>
      <c r="C1103" s="14"/>
      <c r="D1103" s="28"/>
      <c r="E1103" s="7"/>
      <c r="G1103" s="3"/>
      <c r="H1103" s="16"/>
      <c r="I1103" s="7"/>
      <c r="J1103" s="7"/>
      <c r="K1103" s="29"/>
      <c r="P1103" s="7"/>
    </row>
    <row r="1104">
      <c r="A1104" s="13"/>
      <c r="B1104" s="27"/>
      <c r="C1104" s="14"/>
      <c r="D1104" s="28"/>
      <c r="E1104" s="7"/>
      <c r="G1104" s="3"/>
      <c r="H1104" s="16"/>
      <c r="I1104" s="7"/>
      <c r="J1104" s="7"/>
      <c r="K1104" s="29"/>
      <c r="P1104" s="7"/>
    </row>
    <row r="1105">
      <c r="A1105" s="13"/>
      <c r="B1105" s="27"/>
      <c r="C1105" s="14"/>
      <c r="D1105" s="28"/>
      <c r="E1105" s="7"/>
      <c r="G1105" s="3"/>
      <c r="H1105" s="16"/>
      <c r="I1105" s="7"/>
      <c r="J1105" s="7"/>
      <c r="K1105" s="29"/>
      <c r="P1105" s="7"/>
    </row>
    <row r="1106">
      <c r="A1106" s="13"/>
      <c r="B1106" s="27"/>
      <c r="C1106" s="14"/>
      <c r="D1106" s="28"/>
      <c r="E1106" s="7"/>
      <c r="G1106" s="3"/>
      <c r="H1106" s="16"/>
      <c r="I1106" s="7"/>
      <c r="J1106" s="7"/>
      <c r="K1106" s="29"/>
      <c r="P1106" s="7"/>
    </row>
    <row r="1107">
      <c r="A1107" s="13"/>
      <c r="B1107" s="27"/>
      <c r="C1107" s="14"/>
      <c r="D1107" s="28"/>
      <c r="E1107" s="7"/>
      <c r="G1107" s="3"/>
      <c r="H1107" s="16"/>
      <c r="I1107" s="7"/>
      <c r="J1107" s="7"/>
      <c r="K1107" s="29"/>
      <c r="P1107" s="7"/>
    </row>
    <row r="1108">
      <c r="A1108" s="13"/>
      <c r="B1108" s="27"/>
      <c r="C1108" s="14"/>
      <c r="D1108" s="28"/>
      <c r="E1108" s="7"/>
      <c r="G1108" s="3"/>
      <c r="H1108" s="16"/>
      <c r="I1108" s="7"/>
      <c r="J1108" s="7"/>
      <c r="K1108" s="29"/>
      <c r="P1108" s="7"/>
    </row>
    <row r="1109">
      <c r="A1109" s="13"/>
      <c r="B1109" s="27"/>
      <c r="C1109" s="14"/>
      <c r="D1109" s="28"/>
      <c r="E1109" s="7"/>
      <c r="G1109" s="3"/>
      <c r="H1109" s="16"/>
      <c r="I1109" s="7"/>
      <c r="J1109" s="7"/>
      <c r="K1109" s="29"/>
      <c r="P1109" s="7"/>
    </row>
    <row r="1110">
      <c r="A1110" s="13"/>
      <c r="B1110" s="27"/>
      <c r="C1110" s="14"/>
      <c r="D1110" s="28"/>
      <c r="E1110" s="7"/>
      <c r="G1110" s="3"/>
      <c r="H1110" s="16"/>
      <c r="I1110" s="7"/>
      <c r="J1110" s="7"/>
      <c r="K1110" s="29"/>
      <c r="P1110" s="7"/>
    </row>
    <row r="1111">
      <c r="A1111" s="13"/>
      <c r="B1111" s="27"/>
      <c r="C1111" s="14"/>
      <c r="D1111" s="28"/>
      <c r="E1111" s="7"/>
      <c r="G1111" s="3"/>
      <c r="H1111" s="16"/>
      <c r="I1111" s="7"/>
      <c r="J1111" s="7"/>
      <c r="K1111" s="29"/>
      <c r="P1111" s="7"/>
    </row>
    <row r="1112">
      <c r="A1112" s="13"/>
      <c r="B1112" s="27"/>
      <c r="C1112" s="14"/>
      <c r="D1112" s="28"/>
      <c r="E1112" s="7"/>
      <c r="G1112" s="3"/>
      <c r="H1112" s="16"/>
      <c r="I1112" s="7"/>
      <c r="J1112" s="7"/>
      <c r="K1112" s="29"/>
      <c r="P1112" s="7"/>
    </row>
    <row r="1113">
      <c r="A1113" s="13"/>
      <c r="B1113" s="27"/>
      <c r="C1113" s="14"/>
      <c r="D1113" s="28"/>
      <c r="E1113" s="7"/>
      <c r="G1113" s="3"/>
      <c r="H1113" s="16"/>
      <c r="I1113" s="7"/>
      <c r="J1113" s="7"/>
      <c r="K1113" s="29"/>
      <c r="P1113" s="7"/>
    </row>
    <row r="1114">
      <c r="A1114" s="13"/>
      <c r="B1114" s="27"/>
      <c r="C1114" s="14"/>
      <c r="D1114" s="28"/>
      <c r="E1114" s="7"/>
      <c r="G1114" s="3"/>
      <c r="H1114" s="16"/>
      <c r="I1114" s="7"/>
      <c r="J1114" s="7"/>
      <c r="K1114" s="29"/>
      <c r="P1114" s="7"/>
    </row>
    <row r="1115">
      <c r="A1115" s="13"/>
      <c r="B1115" s="27"/>
      <c r="C1115" s="14"/>
      <c r="D1115" s="28"/>
      <c r="E1115" s="7"/>
      <c r="G1115" s="3"/>
      <c r="H1115" s="16"/>
      <c r="I1115" s="7"/>
      <c r="J1115" s="7"/>
      <c r="K1115" s="29"/>
      <c r="P1115" s="7"/>
    </row>
    <row r="1116">
      <c r="A1116" s="13"/>
      <c r="B1116" s="27"/>
      <c r="C1116" s="14"/>
      <c r="D1116" s="28"/>
      <c r="E1116" s="7"/>
      <c r="G1116" s="3"/>
      <c r="H1116" s="16"/>
      <c r="I1116" s="7"/>
      <c r="J1116" s="7"/>
      <c r="K1116" s="29"/>
      <c r="P1116" s="7"/>
    </row>
    <row r="1117">
      <c r="A1117" s="13"/>
      <c r="B1117" s="27"/>
      <c r="C1117" s="14"/>
      <c r="D1117" s="28"/>
      <c r="E1117" s="7"/>
      <c r="G1117" s="3"/>
      <c r="H1117" s="16"/>
      <c r="I1117" s="7"/>
      <c r="J1117" s="7"/>
      <c r="K1117" s="29"/>
      <c r="P1117" s="7"/>
    </row>
    <row r="1118">
      <c r="A1118" s="13"/>
      <c r="B1118" s="27"/>
      <c r="C1118" s="14"/>
      <c r="D1118" s="28"/>
      <c r="E1118" s="7"/>
      <c r="G1118" s="3"/>
      <c r="H1118" s="16"/>
      <c r="I1118" s="7"/>
      <c r="J1118" s="7"/>
      <c r="K1118" s="29"/>
      <c r="P1118" s="7"/>
    </row>
    <row r="1119">
      <c r="A1119" s="13"/>
      <c r="B1119" s="27"/>
      <c r="C1119" s="14"/>
      <c r="D1119" s="28"/>
      <c r="E1119" s="7"/>
      <c r="G1119" s="3"/>
      <c r="H1119" s="16"/>
      <c r="I1119" s="7"/>
      <c r="J1119" s="7"/>
      <c r="K1119" s="29"/>
      <c r="P1119" s="7"/>
    </row>
    <row r="1120">
      <c r="A1120" s="13"/>
      <c r="B1120" s="27"/>
      <c r="C1120" s="14"/>
      <c r="D1120" s="28"/>
      <c r="E1120" s="7"/>
      <c r="G1120" s="3"/>
      <c r="H1120" s="16"/>
      <c r="I1120" s="7"/>
      <c r="J1120" s="7"/>
      <c r="K1120" s="29"/>
      <c r="P1120" s="7"/>
    </row>
    <row r="1121">
      <c r="A1121" s="13"/>
      <c r="B1121" s="27"/>
      <c r="C1121" s="14"/>
      <c r="D1121" s="28"/>
      <c r="E1121" s="7"/>
      <c r="G1121" s="3"/>
      <c r="H1121" s="16"/>
      <c r="I1121" s="7"/>
      <c r="J1121" s="7"/>
      <c r="K1121" s="29"/>
      <c r="P1121" s="7"/>
    </row>
    <row r="1122">
      <c r="A1122" s="13"/>
      <c r="B1122" s="27"/>
      <c r="C1122" s="14"/>
      <c r="D1122" s="28"/>
      <c r="E1122" s="7"/>
      <c r="G1122" s="3"/>
      <c r="H1122" s="16"/>
      <c r="I1122" s="7"/>
      <c r="J1122" s="7"/>
      <c r="K1122" s="29"/>
      <c r="P1122" s="7"/>
    </row>
    <row r="1123">
      <c r="A1123" s="13"/>
      <c r="B1123" s="27"/>
      <c r="C1123" s="14"/>
      <c r="D1123" s="28"/>
      <c r="E1123" s="7"/>
      <c r="G1123" s="3"/>
      <c r="H1123" s="16"/>
      <c r="I1123" s="7"/>
      <c r="J1123" s="7"/>
      <c r="K1123" s="29"/>
      <c r="P1123" s="7"/>
    </row>
    <row r="1124">
      <c r="A1124" s="13"/>
      <c r="B1124" s="27"/>
      <c r="C1124" s="14"/>
      <c r="D1124" s="28"/>
      <c r="E1124" s="7"/>
      <c r="G1124" s="3"/>
      <c r="H1124" s="16"/>
      <c r="I1124" s="7"/>
      <c r="J1124" s="7"/>
      <c r="K1124" s="29"/>
      <c r="P1124" s="7"/>
    </row>
    <row r="1125">
      <c r="A1125" s="13"/>
      <c r="B1125" s="27"/>
      <c r="C1125" s="14"/>
      <c r="D1125" s="28"/>
      <c r="E1125" s="7"/>
      <c r="G1125" s="3"/>
      <c r="H1125" s="16"/>
      <c r="I1125" s="7"/>
      <c r="J1125" s="7"/>
      <c r="K1125" s="29"/>
      <c r="P1125" s="7"/>
    </row>
    <row r="1126">
      <c r="A1126" s="13"/>
      <c r="B1126" s="27"/>
      <c r="C1126" s="14"/>
      <c r="D1126" s="28"/>
      <c r="E1126" s="7"/>
      <c r="G1126" s="3"/>
      <c r="H1126" s="16"/>
      <c r="I1126" s="7"/>
      <c r="J1126" s="7"/>
      <c r="K1126" s="29"/>
      <c r="P1126" s="7"/>
    </row>
    <row r="1127">
      <c r="A1127" s="13"/>
      <c r="B1127" s="27"/>
      <c r="C1127" s="14"/>
      <c r="D1127" s="28"/>
      <c r="E1127" s="7"/>
      <c r="G1127" s="3"/>
      <c r="H1127" s="16"/>
      <c r="I1127" s="7"/>
      <c r="J1127" s="7"/>
      <c r="K1127" s="29"/>
      <c r="P1127" s="7"/>
    </row>
    <row r="1128">
      <c r="A1128" s="13"/>
      <c r="B1128" s="27"/>
      <c r="C1128" s="14"/>
      <c r="D1128" s="28"/>
      <c r="E1128" s="7"/>
      <c r="G1128" s="3"/>
      <c r="H1128" s="16"/>
      <c r="I1128" s="7"/>
      <c r="J1128" s="7"/>
      <c r="K1128" s="29"/>
      <c r="P1128" s="7"/>
    </row>
    <row r="1129">
      <c r="A1129" s="13"/>
      <c r="B1129" s="27"/>
      <c r="C1129" s="14"/>
      <c r="D1129" s="28"/>
      <c r="E1129" s="7"/>
      <c r="G1129" s="3"/>
      <c r="H1129" s="16"/>
      <c r="I1129" s="7"/>
      <c r="J1129" s="7"/>
      <c r="K1129" s="29"/>
      <c r="P1129" s="7"/>
    </row>
    <row r="1130">
      <c r="A1130" s="13"/>
      <c r="B1130" s="27"/>
      <c r="C1130" s="14"/>
      <c r="D1130" s="28"/>
      <c r="E1130" s="7"/>
      <c r="G1130" s="3"/>
      <c r="H1130" s="16"/>
      <c r="I1130" s="7"/>
      <c r="J1130" s="7"/>
      <c r="K1130" s="29"/>
      <c r="P1130" s="7"/>
    </row>
    <row r="1131">
      <c r="A1131" s="13"/>
      <c r="B1131" s="27"/>
      <c r="C1131" s="14"/>
      <c r="D1131" s="28"/>
      <c r="E1131" s="7"/>
      <c r="G1131" s="3"/>
      <c r="H1131" s="16"/>
      <c r="I1131" s="7"/>
      <c r="J1131" s="7"/>
      <c r="K1131" s="29"/>
      <c r="P1131" s="7"/>
    </row>
    <row r="1132">
      <c r="A1132" s="13"/>
      <c r="B1132" s="27"/>
      <c r="C1132" s="14"/>
      <c r="D1132" s="28"/>
      <c r="E1132" s="7"/>
      <c r="G1132" s="3"/>
      <c r="H1132" s="16"/>
      <c r="I1132" s="7"/>
      <c r="J1132" s="7"/>
      <c r="K1132" s="29"/>
      <c r="P1132" s="7"/>
    </row>
    <row r="1133">
      <c r="A1133" s="13"/>
      <c r="B1133" s="27"/>
      <c r="C1133" s="14"/>
      <c r="D1133" s="28"/>
      <c r="E1133" s="7"/>
      <c r="G1133" s="3"/>
      <c r="H1133" s="16"/>
      <c r="I1133" s="7"/>
      <c r="J1133" s="7"/>
      <c r="K1133" s="29"/>
      <c r="P1133" s="7"/>
    </row>
    <row r="1134">
      <c r="A1134" s="13"/>
      <c r="B1134" s="27"/>
      <c r="C1134" s="14"/>
      <c r="D1134" s="28"/>
      <c r="E1134" s="7"/>
      <c r="G1134" s="3"/>
      <c r="H1134" s="16"/>
      <c r="I1134" s="7"/>
      <c r="J1134" s="7"/>
      <c r="K1134" s="29"/>
      <c r="P1134" s="7"/>
    </row>
    <row r="1135">
      <c r="A1135" s="13"/>
      <c r="B1135" s="27"/>
      <c r="C1135" s="14"/>
      <c r="D1135" s="28"/>
      <c r="E1135" s="7"/>
      <c r="G1135" s="3"/>
      <c r="H1135" s="16"/>
      <c r="I1135" s="7"/>
      <c r="J1135" s="7"/>
      <c r="K1135" s="29"/>
      <c r="P1135" s="7"/>
    </row>
    <row r="1136">
      <c r="A1136" s="13"/>
      <c r="B1136" s="27"/>
      <c r="C1136" s="14"/>
      <c r="D1136" s="28"/>
      <c r="E1136" s="7"/>
      <c r="G1136" s="3"/>
      <c r="H1136" s="16"/>
      <c r="I1136" s="7"/>
      <c r="J1136" s="7"/>
      <c r="K1136" s="29"/>
      <c r="P1136" s="7"/>
    </row>
    <row r="1137">
      <c r="A1137" s="13"/>
      <c r="B1137" s="27"/>
      <c r="C1137" s="14"/>
      <c r="D1137" s="28"/>
      <c r="E1137" s="7"/>
      <c r="G1137" s="3"/>
      <c r="H1137" s="16"/>
      <c r="I1137" s="7"/>
      <c r="J1137" s="7"/>
      <c r="K1137" s="29"/>
      <c r="P1137" s="7"/>
    </row>
    <row r="1138">
      <c r="A1138" s="13"/>
      <c r="B1138" s="27"/>
      <c r="C1138" s="14"/>
      <c r="D1138" s="28"/>
      <c r="E1138" s="7"/>
      <c r="G1138" s="3"/>
      <c r="H1138" s="16"/>
      <c r="I1138" s="7"/>
      <c r="J1138" s="7"/>
      <c r="K1138" s="29"/>
      <c r="P1138" s="7"/>
    </row>
    <row r="1139">
      <c r="A1139" s="13"/>
      <c r="B1139" s="27"/>
      <c r="C1139" s="14"/>
      <c r="D1139" s="28"/>
      <c r="E1139" s="7"/>
      <c r="G1139" s="3"/>
      <c r="H1139" s="16"/>
      <c r="I1139" s="7"/>
      <c r="J1139" s="7"/>
      <c r="K1139" s="29"/>
      <c r="P1139" s="7"/>
    </row>
    <row r="1140">
      <c r="A1140" s="13"/>
      <c r="B1140" s="27"/>
      <c r="C1140" s="14"/>
      <c r="D1140" s="28"/>
      <c r="E1140" s="7"/>
      <c r="G1140" s="3"/>
      <c r="H1140" s="16"/>
      <c r="I1140" s="7"/>
      <c r="J1140" s="7"/>
      <c r="K1140" s="29"/>
      <c r="P1140" s="7"/>
    </row>
    <row r="1141">
      <c r="A1141" s="13"/>
      <c r="B1141" s="27"/>
      <c r="C1141" s="14"/>
      <c r="D1141" s="28"/>
      <c r="E1141" s="7"/>
      <c r="G1141" s="3"/>
      <c r="H1141" s="16"/>
      <c r="I1141" s="7"/>
      <c r="J1141" s="7"/>
      <c r="K1141" s="29"/>
      <c r="P1141" s="7"/>
    </row>
    <row r="1142">
      <c r="A1142" s="13"/>
      <c r="B1142" s="27"/>
      <c r="C1142" s="14"/>
      <c r="D1142" s="28"/>
      <c r="E1142" s="7"/>
      <c r="G1142" s="3"/>
      <c r="H1142" s="16"/>
      <c r="I1142" s="7"/>
      <c r="J1142" s="7"/>
      <c r="K1142" s="29"/>
      <c r="P1142" s="7"/>
    </row>
    <row r="1143">
      <c r="A1143" s="13"/>
      <c r="B1143" s="27"/>
      <c r="C1143" s="14"/>
      <c r="D1143" s="28"/>
      <c r="E1143" s="7"/>
      <c r="G1143" s="3"/>
      <c r="H1143" s="16"/>
      <c r="I1143" s="7"/>
      <c r="J1143" s="7"/>
      <c r="K1143" s="29"/>
      <c r="P1143" s="7"/>
    </row>
    <row r="1144">
      <c r="A1144" s="13"/>
      <c r="B1144" s="27"/>
      <c r="C1144" s="14"/>
      <c r="D1144" s="28"/>
      <c r="E1144" s="7"/>
      <c r="G1144" s="3"/>
      <c r="H1144" s="16"/>
      <c r="I1144" s="7"/>
      <c r="J1144" s="7"/>
      <c r="K1144" s="29"/>
      <c r="P1144" s="7"/>
    </row>
    <row r="1145">
      <c r="A1145" s="13"/>
      <c r="B1145" s="27"/>
      <c r="C1145" s="14"/>
      <c r="D1145" s="28"/>
      <c r="E1145" s="7"/>
      <c r="G1145" s="3"/>
      <c r="H1145" s="16"/>
      <c r="I1145" s="7"/>
      <c r="J1145" s="7"/>
      <c r="K1145" s="29"/>
      <c r="P1145" s="7"/>
    </row>
    <row r="1146">
      <c r="A1146" s="13"/>
      <c r="B1146" s="27"/>
      <c r="C1146" s="14"/>
      <c r="D1146" s="28"/>
      <c r="E1146" s="7"/>
      <c r="G1146" s="3"/>
      <c r="H1146" s="16"/>
      <c r="I1146" s="7"/>
      <c r="J1146" s="7"/>
      <c r="K1146" s="29"/>
      <c r="P1146" s="7"/>
    </row>
    <row r="1147">
      <c r="A1147" s="13"/>
      <c r="B1147" s="27"/>
      <c r="C1147" s="14"/>
      <c r="D1147" s="28"/>
      <c r="E1147" s="7"/>
      <c r="G1147" s="3"/>
      <c r="H1147" s="16"/>
      <c r="I1147" s="7"/>
      <c r="J1147" s="7"/>
      <c r="K1147" s="29"/>
      <c r="P1147" s="7"/>
    </row>
    <row r="1148">
      <c r="A1148" s="13"/>
      <c r="B1148" s="27"/>
      <c r="C1148" s="14"/>
      <c r="D1148" s="28"/>
      <c r="E1148" s="7"/>
      <c r="G1148" s="3"/>
      <c r="H1148" s="16"/>
      <c r="I1148" s="7"/>
      <c r="J1148" s="7"/>
      <c r="K1148" s="29"/>
      <c r="P1148" s="7"/>
    </row>
    <row r="1149">
      <c r="A1149" s="13"/>
      <c r="B1149" s="27"/>
      <c r="C1149" s="14"/>
      <c r="D1149" s="28"/>
      <c r="E1149" s="7"/>
      <c r="G1149" s="3"/>
      <c r="H1149" s="16"/>
      <c r="I1149" s="7"/>
      <c r="J1149" s="7"/>
      <c r="K1149" s="29"/>
      <c r="P1149" s="7"/>
    </row>
    <row r="1150">
      <c r="A1150" s="13"/>
      <c r="B1150" s="27"/>
      <c r="C1150" s="14"/>
      <c r="D1150" s="28"/>
      <c r="E1150" s="7"/>
      <c r="G1150" s="3"/>
      <c r="H1150" s="16"/>
      <c r="I1150" s="7"/>
      <c r="J1150" s="7"/>
      <c r="K1150" s="29"/>
      <c r="P1150" s="7"/>
    </row>
    <row r="1151">
      <c r="A1151" s="13"/>
      <c r="B1151" s="27"/>
      <c r="C1151" s="14"/>
      <c r="D1151" s="28"/>
      <c r="E1151" s="7"/>
      <c r="G1151" s="3"/>
      <c r="H1151" s="16"/>
      <c r="I1151" s="7"/>
      <c r="J1151" s="7"/>
      <c r="K1151" s="29"/>
      <c r="P1151" s="7"/>
    </row>
    <row r="1152">
      <c r="A1152" s="13"/>
      <c r="B1152" s="27"/>
      <c r="C1152" s="14"/>
      <c r="D1152" s="28"/>
      <c r="E1152" s="7"/>
      <c r="G1152" s="3"/>
      <c r="H1152" s="16"/>
      <c r="I1152" s="7"/>
      <c r="J1152" s="7"/>
      <c r="K1152" s="29"/>
      <c r="P1152" s="7"/>
    </row>
    <row r="1153">
      <c r="A1153" s="13"/>
      <c r="B1153" s="27"/>
      <c r="C1153" s="14"/>
      <c r="D1153" s="28"/>
      <c r="E1153" s="7"/>
      <c r="G1153" s="3"/>
      <c r="H1153" s="16"/>
      <c r="I1153" s="7"/>
      <c r="J1153" s="7"/>
      <c r="K1153" s="29"/>
      <c r="P1153" s="7"/>
    </row>
    <row r="1154">
      <c r="A1154" s="13"/>
      <c r="B1154" s="27"/>
      <c r="C1154" s="14"/>
      <c r="D1154" s="28"/>
      <c r="E1154" s="7"/>
      <c r="G1154" s="3"/>
      <c r="H1154" s="16"/>
      <c r="I1154" s="7"/>
      <c r="J1154" s="7"/>
      <c r="K1154" s="29"/>
      <c r="P1154" s="7"/>
    </row>
    <row r="1155">
      <c r="A1155" s="13"/>
      <c r="B1155" s="27"/>
      <c r="C1155" s="14"/>
      <c r="D1155" s="28"/>
      <c r="E1155" s="7"/>
      <c r="G1155" s="3"/>
      <c r="H1155" s="16"/>
      <c r="I1155" s="7"/>
      <c r="J1155" s="7"/>
      <c r="K1155" s="29"/>
      <c r="P1155" s="7"/>
    </row>
    <row r="1156">
      <c r="A1156" s="13"/>
      <c r="B1156" s="27"/>
      <c r="C1156" s="14"/>
      <c r="D1156" s="28"/>
      <c r="E1156" s="7"/>
      <c r="G1156" s="3"/>
      <c r="H1156" s="16"/>
      <c r="I1156" s="7"/>
      <c r="J1156" s="7"/>
      <c r="K1156" s="29"/>
      <c r="P1156" s="7"/>
    </row>
    <row r="1157">
      <c r="A1157" s="13"/>
      <c r="B1157" s="27"/>
      <c r="C1157" s="14"/>
      <c r="D1157" s="28"/>
      <c r="E1157" s="7"/>
      <c r="G1157" s="3"/>
      <c r="H1157" s="16"/>
      <c r="I1157" s="7"/>
      <c r="J1157" s="7"/>
      <c r="K1157" s="29"/>
      <c r="P1157" s="7"/>
    </row>
    <row r="1158">
      <c r="A1158" s="13"/>
      <c r="B1158" s="27"/>
      <c r="C1158" s="14"/>
      <c r="D1158" s="28"/>
      <c r="E1158" s="7"/>
      <c r="G1158" s="3"/>
      <c r="H1158" s="16"/>
      <c r="I1158" s="7"/>
      <c r="J1158" s="7"/>
      <c r="K1158" s="29"/>
      <c r="P1158" s="7"/>
    </row>
    <row r="1159">
      <c r="A1159" s="13"/>
      <c r="B1159" s="27"/>
      <c r="C1159" s="14"/>
      <c r="D1159" s="28"/>
      <c r="E1159" s="7"/>
      <c r="G1159" s="3"/>
      <c r="H1159" s="16"/>
      <c r="I1159" s="7"/>
      <c r="J1159" s="7"/>
      <c r="K1159" s="29"/>
      <c r="P1159" s="7"/>
    </row>
    <row r="1160">
      <c r="A1160" s="13"/>
      <c r="B1160" s="27"/>
      <c r="C1160" s="14"/>
      <c r="D1160" s="28"/>
      <c r="E1160" s="7"/>
      <c r="G1160" s="3"/>
      <c r="H1160" s="16"/>
      <c r="I1160" s="7"/>
      <c r="J1160" s="7"/>
      <c r="K1160" s="29"/>
      <c r="P1160" s="7"/>
    </row>
    <row r="1161">
      <c r="A1161" s="13"/>
      <c r="B1161" s="27"/>
      <c r="C1161" s="14"/>
      <c r="D1161" s="28"/>
      <c r="E1161" s="7"/>
      <c r="G1161" s="3"/>
      <c r="H1161" s="16"/>
      <c r="I1161" s="7"/>
      <c r="J1161" s="7"/>
      <c r="K1161" s="29"/>
      <c r="P1161" s="7"/>
    </row>
    <row r="1162">
      <c r="A1162" s="13"/>
      <c r="B1162" s="27"/>
      <c r="C1162" s="14"/>
      <c r="D1162" s="28"/>
      <c r="E1162" s="7"/>
      <c r="G1162" s="3"/>
      <c r="H1162" s="16"/>
      <c r="I1162" s="7"/>
      <c r="J1162" s="7"/>
      <c r="K1162" s="29"/>
      <c r="P1162" s="7"/>
    </row>
    <row r="1163">
      <c r="A1163" s="13"/>
      <c r="B1163" s="27"/>
      <c r="C1163" s="14"/>
      <c r="D1163" s="28"/>
      <c r="E1163" s="7"/>
      <c r="G1163" s="3"/>
      <c r="H1163" s="16"/>
      <c r="I1163" s="7"/>
      <c r="J1163" s="7"/>
      <c r="K1163" s="29"/>
      <c r="P1163" s="7"/>
    </row>
    <row r="1164">
      <c r="A1164" s="13"/>
      <c r="B1164" s="27"/>
      <c r="C1164" s="14"/>
      <c r="D1164" s="28"/>
      <c r="E1164" s="7"/>
      <c r="G1164" s="3"/>
      <c r="H1164" s="16"/>
      <c r="I1164" s="7"/>
      <c r="J1164" s="7"/>
      <c r="K1164" s="29"/>
      <c r="P1164" s="7"/>
    </row>
    <row r="1165">
      <c r="A1165" s="13"/>
      <c r="B1165" s="27"/>
      <c r="C1165" s="14"/>
      <c r="D1165" s="28"/>
      <c r="E1165" s="7"/>
      <c r="G1165" s="3"/>
      <c r="H1165" s="16"/>
      <c r="I1165" s="7"/>
      <c r="J1165" s="7"/>
      <c r="K1165" s="29"/>
      <c r="P1165" s="7"/>
    </row>
    <row r="1166">
      <c r="A1166" s="13"/>
      <c r="B1166" s="27"/>
      <c r="C1166" s="14"/>
      <c r="D1166" s="28"/>
      <c r="E1166" s="7"/>
      <c r="G1166" s="3"/>
      <c r="H1166" s="16"/>
      <c r="I1166" s="7"/>
      <c r="J1166" s="7"/>
      <c r="K1166" s="29"/>
      <c r="P1166" s="7"/>
    </row>
    <row r="1167">
      <c r="A1167" s="13"/>
      <c r="B1167" s="27"/>
      <c r="C1167" s="14"/>
      <c r="D1167" s="28"/>
      <c r="E1167" s="7"/>
      <c r="G1167" s="3"/>
      <c r="H1167" s="16"/>
      <c r="I1167" s="7"/>
      <c r="J1167" s="7"/>
      <c r="K1167" s="29"/>
      <c r="P1167" s="7"/>
    </row>
    <row r="1168">
      <c r="A1168" s="13"/>
      <c r="B1168" s="27"/>
      <c r="C1168" s="14"/>
      <c r="D1168" s="28"/>
      <c r="E1168" s="7"/>
      <c r="G1168" s="3"/>
      <c r="H1168" s="16"/>
      <c r="I1168" s="7"/>
      <c r="J1168" s="7"/>
      <c r="K1168" s="29"/>
      <c r="P1168" s="7"/>
    </row>
    <row r="1169">
      <c r="A1169" s="13"/>
      <c r="B1169" s="27"/>
      <c r="C1169" s="14"/>
      <c r="D1169" s="28"/>
      <c r="E1169" s="7"/>
      <c r="G1169" s="3"/>
      <c r="H1169" s="16"/>
      <c r="I1169" s="7"/>
      <c r="J1169" s="7"/>
      <c r="K1169" s="29"/>
      <c r="P1169" s="7"/>
    </row>
    <row r="1170">
      <c r="A1170" s="13"/>
      <c r="B1170" s="27"/>
      <c r="C1170" s="14"/>
      <c r="D1170" s="28"/>
      <c r="E1170" s="7"/>
      <c r="G1170" s="3"/>
      <c r="H1170" s="16"/>
      <c r="I1170" s="7"/>
      <c r="J1170" s="7"/>
      <c r="K1170" s="29"/>
      <c r="P1170" s="7"/>
    </row>
    <row r="1171">
      <c r="A1171" s="13"/>
      <c r="B1171" s="27"/>
      <c r="C1171" s="14"/>
      <c r="D1171" s="28"/>
      <c r="E1171" s="7"/>
      <c r="G1171" s="3"/>
      <c r="H1171" s="16"/>
      <c r="I1171" s="7"/>
      <c r="J1171" s="7"/>
      <c r="K1171" s="29"/>
      <c r="P1171" s="7"/>
    </row>
    <row r="1172">
      <c r="A1172" s="13"/>
      <c r="B1172" s="27"/>
      <c r="C1172" s="14"/>
      <c r="D1172" s="28"/>
      <c r="E1172" s="7"/>
      <c r="G1172" s="3"/>
      <c r="H1172" s="16"/>
      <c r="I1172" s="7"/>
      <c r="J1172" s="7"/>
      <c r="K1172" s="29"/>
      <c r="P1172" s="7"/>
    </row>
    <row r="1173">
      <c r="A1173" s="13"/>
      <c r="B1173" s="27"/>
      <c r="C1173" s="14"/>
      <c r="D1173" s="28"/>
      <c r="E1173" s="7"/>
      <c r="G1173" s="3"/>
      <c r="H1173" s="16"/>
      <c r="I1173" s="7"/>
      <c r="J1173" s="7"/>
      <c r="K1173" s="29"/>
      <c r="P1173" s="7"/>
    </row>
    <row r="1174">
      <c r="A1174" s="13"/>
      <c r="B1174" s="27"/>
      <c r="C1174" s="14"/>
      <c r="D1174" s="28"/>
      <c r="E1174" s="7"/>
      <c r="G1174" s="3"/>
      <c r="H1174" s="16"/>
      <c r="I1174" s="7"/>
      <c r="J1174" s="7"/>
      <c r="K1174" s="29"/>
      <c r="P1174" s="7"/>
    </row>
    <row r="1175">
      <c r="A1175" s="13"/>
      <c r="B1175" s="27"/>
      <c r="C1175" s="14"/>
      <c r="D1175" s="28"/>
      <c r="E1175" s="7"/>
      <c r="G1175" s="3"/>
      <c r="H1175" s="16"/>
      <c r="I1175" s="7"/>
      <c r="J1175" s="7"/>
      <c r="K1175" s="29"/>
      <c r="P1175" s="7"/>
    </row>
    <row r="1176">
      <c r="A1176" s="13"/>
      <c r="B1176" s="27"/>
      <c r="C1176" s="14"/>
      <c r="D1176" s="28"/>
      <c r="E1176" s="7"/>
      <c r="G1176" s="3"/>
      <c r="H1176" s="16"/>
      <c r="I1176" s="7"/>
      <c r="J1176" s="7"/>
      <c r="K1176" s="29"/>
      <c r="P1176" s="7"/>
    </row>
    <row r="1177">
      <c r="A1177" s="13"/>
      <c r="B1177" s="27"/>
      <c r="C1177" s="14"/>
      <c r="D1177" s="28"/>
      <c r="E1177" s="7"/>
      <c r="G1177" s="3"/>
      <c r="H1177" s="16"/>
      <c r="I1177" s="7"/>
      <c r="J1177" s="7"/>
      <c r="K1177" s="29"/>
      <c r="P1177" s="7"/>
    </row>
    <row r="1178">
      <c r="A1178" s="13"/>
      <c r="B1178" s="27"/>
      <c r="C1178" s="14"/>
      <c r="D1178" s="28"/>
      <c r="E1178" s="7"/>
      <c r="G1178" s="3"/>
      <c r="H1178" s="16"/>
      <c r="I1178" s="7"/>
      <c r="J1178" s="7"/>
      <c r="K1178" s="29"/>
      <c r="P1178" s="7"/>
    </row>
    <row r="1179">
      <c r="A1179" s="13"/>
      <c r="B1179" s="27"/>
      <c r="C1179" s="14"/>
      <c r="D1179" s="28"/>
      <c r="E1179" s="7"/>
      <c r="G1179" s="3"/>
      <c r="H1179" s="16"/>
      <c r="I1179" s="7"/>
      <c r="J1179" s="7"/>
      <c r="K1179" s="29"/>
      <c r="P1179" s="7"/>
    </row>
    <row r="1180">
      <c r="A1180" s="13"/>
      <c r="B1180" s="27"/>
      <c r="C1180" s="14"/>
      <c r="D1180" s="28"/>
      <c r="E1180" s="7"/>
      <c r="G1180" s="3"/>
      <c r="H1180" s="16"/>
      <c r="I1180" s="7"/>
      <c r="J1180" s="7"/>
      <c r="K1180" s="29"/>
      <c r="P1180" s="7"/>
    </row>
    <row r="1181">
      <c r="A1181" s="13"/>
      <c r="B1181" s="27"/>
      <c r="C1181" s="14"/>
      <c r="D1181" s="28"/>
      <c r="E1181" s="7"/>
      <c r="G1181" s="3"/>
      <c r="H1181" s="16"/>
      <c r="I1181" s="7"/>
      <c r="J1181" s="7"/>
      <c r="K1181" s="29"/>
      <c r="P1181" s="7"/>
    </row>
    <row r="1182">
      <c r="A1182" s="13"/>
      <c r="B1182" s="27"/>
      <c r="C1182" s="14"/>
      <c r="D1182" s="28"/>
      <c r="E1182" s="7"/>
      <c r="G1182" s="3"/>
      <c r="H1182" s="16"/>
      <c r="I1182" s="7"/>
      <c r="J1182" s="7"/>
      <c r="K1182" s="29"/>
      <c r="P1182" s="7"/>
    </row>
    <row r="1183">
      <c r="A1183" s="13"/>
      <c r="B1183" s="27"/>
      <c r="C1183" s="14"/>
      <c r="D1183" s="28"/>
      <c r="E1183" s="7"/>
      <c r="G1183" s="3"/>
      <c r="H1183" s="16"/>
      <c r="I1183" s="7"/>
      <c r="J1183" s="7"/>
      <c r="K1183" s="29"/>
      <c r="P1183" s="7"/>
    </row>
    <row r="1184">
      <c r="A1184" s="13"/>
      <c r="B1184" s="27"/>
      <c r="C1184" s="14"/>
      <c r="D1184" s="28"/>
      <c r="E1184" s="7"/>
      <c r="G1184" s="3"/>
      <c r="H1184" s="16"/>
      <c r="I1184" s="7"/>
      <c r="J1184" s="7"/>
      <c r="K1184" s="29"/>
      <c r="P1184" s="7"/>
    </row>
    <row r="1185">
      <c r="A1185" s="13"/>
      <c r="B1185" s="27"/>
      <c r="C1185" s="14"/>
      <c r="D1185" s="28"/>
      <c r="E1185" s="7"/>
      <c r="G1185" s="3"/>
      <c r="H1185" s="16"/>
      <c r="I1185" s="7"/>
      <c r="J1185" s="7"/>
      <c r="K1185" s="29"/>
      <c r="P1185" s="7"/>
    </row>
    <row r="1186">
      <c r="A1186" s="13"/>
      <c r="B1186" s="27"/>
      <c r="C1186" s="14"/>
      <c r="D1186" s="28"/>
      <c r="E1186" s="7"/>
      <c r="G1186" s="3"/>
      <c r="H1186" s="16"/>
      <c r="I1186" s="7"/>
      <c r="J1186" s="7"/>
      <c r="K1186" s="29"/>
      <c r="P1186" s="7"/>
    </row>
    <row r="1187">
      <c r="A1187" s="13"/>
      <c r="B1187" s="27"/>
      <c r="C1187" s="14"/>
      <c r="D1187" s="28"/>
      <c r="E1187" s="7"/>
      <c r="G1187" s="3"/>
      <c r="H1187" s="16"/>
      <c r="I1187" s="7"/>
      <c r="J1187" s="7"/>
      <c r="K1187" s="29"/>
      <c r="P1187" s="7"/>
    </row>
    <row r="1188">
      <c r="A1188" s="13"/>
      <c r="B1188" s="27"/>
      <c r="C1188" s="14"/>
      <c r="D1188" s="28"/>
      <c r="E1188" s="7"/>
      <c r="G1188" s="3"/>
      <c r="H1188" s="16"/>
      <c r="I1188" s="7"/>
      <c r="J1188" s="7"/>
      <c r="K1188" s="29"/>
      <c r="P1188" s="7"/>
    </row>
    <row r="1189">
      <c r="A1189" s="13"/>
      <c r="B1189" s="27"/>
      <c r="C1189" s="14"/>
      <c r="D1189" s="28"/>
      <c r="E1189" s="7"/>
      <c r="G1189" s="3"/>
      <c r="H1189" s="16"/>
      <c r="I1189" s="7"/>
      <c r="J1189" s="7"/>
      <c r="K1189" s="29"/>
      <c r="P1189" s="7"/>
    </row>
    <row r="1190">
      <c r="A1190" s="13"/>
      <c r="B1190" s="27"/>
      <c r="C1190" s="14"/>
      <c r="D1190" s="28"/>
      <c r="E1190" s="7"/>
      <c r="G1190" s="3"/>
      <c r="H1190" s="16"/>
      <c r="I1190" s="7"/>
      <c r="J1190" s="7"/>
      <c r="K1190" s="29"/>
      <c r="P1190" s="7"/>
    </row>
    <row r="1191">
      <c r="A1191" s="13"/>
      <c r="B1191" s="27"/>
      <c r="C1191" s="14"/>
      <c r="D1191" s="28"/>
      <c r="E1191" s="7"/>
      <c r="G1191" s="3"/>
      <c r="H1191" s="16"/>
      <c r="I1191" s="7"/>
      <c r="J1191" s="7"/>
      <c r="K1191" s="29"/>
      <c r="P1191" s="7"/>
    </row>
    <row r="1192">
      <c r="A1192" s="13"/>
      <c r="B1192" s="27"/>
      <c r="C1192" s="14"/>
      <c r="D1192" s="28"/>
      <c r="E1192" s="7"/>
      <c r="G1192" s="3"/>
      <c r="H1192" s="16"/>
      <c r="I1192" s="7"/>
      <c r="J1192" s="7"/>
      <c r="K1192" s="29"/>
      <c r="P1192" s="7"/>
    </row>
    <row r="1193">
      <c r="A1193" s="13"/>
      <c r="B1193" s="27"/>
      <c r="C1193" s="14"/>
      <c r="D1193" s="28"/>
      <c r="E1193" s="7"/>
      <c r="G1193" s="3"/>
      <c r="H1193" s="16"/>
      <c r="I1193" s="7"/>
      <c r="J1193" s="7"/>
      <c r="K1193" s="29"/>
      <c r="P1193" s="7"/>
    </row>
    <row r="1194">
      <c r="A1194" s="13"/>
      <c r="B1194" s="27"/>
      <c r="C1194" s="14"/>
      <c r="D1194" s="28"/>
      <c r="E1194" s="7"/>
      <c r="G1194" s="3"/>
      <c r="H1194" s="16"/>
      <c r="I1194" s="7"/>
      <c r="J1194" s="7"/>
      <c r="K1194" s="29"/>
      <c r="P1194" s="7"/>
    </row>
    <row r="1195">
      <c r="A1195" s="13"/>
      <c r="B1195" s="27"/>
      <c r="C1195" s="14"/>
      <c r="D1195" s="28"/>
      <c r="E1195" s="7"/>
      <c r="G1195" s="3"/>
      <c r="H1195" s="16"/>
      <c r="I1195" s="7"/>
      <c r="J1195" s="7"/>
      <c r="K1195" s="29"/>
      <c r="P1195" s="7"/>
    </row>
    <row r="1196">
      <c r="A1196" s="13"/>
      <c r="B1196" s="27"/>
      <c r="C1196" s="14"/>
      <c r="D1196" s="28"/>
      <c r="E1196" s="7"/>
      <c r="G1196" s="3"/>
      <c r="H1196" s="16"/>
      <c r="I1196" s="7"/>
      <c r="J1196" s="7"/>
      <c r="K1196" s="29"/>
      <c r="P1196" s="7"/>
    </row>
    <row r="1197">
      <c r="A1197" s="13"/>
      <c r="B1197" s="27"/>
      <c r="C1197" s="14"/>
      <c r="D1197" s="28"/>
      <c r="E1197" s="7"/>
      <c r="G1197" s="3"/>
      <c r="H1197" s="16"/>
      <c r="I1197" s="7"/>
      <c r="J1197" s="7"/>
      <c r="K1197" s="29"/>
      <c r="P1197" s="7"/>
    </row>
    <row r="1198">
      <c r="A1198" s="13"/>
      <c r="B1198" s="27"/>
      <c r="C1198" s="14"/>
      <c r="D1198" s="28"/>
      <c r="E1198" s="7"/>
      <c r="G1198" s="3"/>
      <c r="H1198" s="16"/>
      <c r="I1198" s="7"/>
      <c r="J1198" s="7"/>
      <c r="K1198" s="29"/>
      <c r="P1198" s="7"/>
    </row>
    <row r="1199">
      <c r="A1199" s="13"/>
      <c r="B1199" s="27"/>
      <c r="C1199" s="14"/>
      <c r="D1199" s="28"/>
      <c r="E1199" s="7"/>
      <c r="G1199" s="3"/>
      <c r="H1199" s="16"/>
      <c r="I1199" s="7"/>
      <c r="J1199" s="7"/>
      <c r="K1199" s="29"/>
      <c r="P1199" s="7"/>
    </row>
    <row r="1200">
      <c r="A1200" s="13"/>
      <c r="B1200" s="27"/>
      <c r="C1200" s="14"/>
      <c r="D1200" s="28"/>
      <c r="E1200" s="7"/>
      <c r="G1200" s="3"/>
      <c r="H1200" s="16"/>
      <c r="I1200" s="7"/>
      <c r="J1200" s="7"/>
      <c r="K1200" s="29"/>
      <c r="P1200" s="7"/>
    </row>
    <row r="1201">
      <c r="A1201" s="13"/>
      <c r="B1201" s="27"/>
      <c r="C1201" s="14"/>
      <c r="D1201" s="28"/>
      <c r="E1201" s="7"/>
      <c r="G1201" s="3"/>
      <c r="H1201" s="16"/>
      <c r="I1201" s="7"/>
      <c r="J1201" s="7"/>
      <c r="K1201" s="29"/>
      <c r="P1201" s="7"/>
    </row>
    <row r="1202">
      <c r="A1202" s="13"/>
      <c r="B1202" s="27"/>
      <c r="C1202" s="14"/>
      <c r="D1202" s="28"/>
      <c r="E1202" s="7"/>
      <c r="G1202" s="3"/>
      <c r="H1202" s="16"/>
      <c r="I1202" s="7"/>
      <c r="J1202" s="7"/>
      <c r="K1202" s="29"/>
      <c r="P1202" s="7"/>
    </row>
    <row r="1203">
      <c r="A1203" s="13"/>
      <c r="B1203" s="27"/>
      <c r="C1203" s="14"/>
      <c r="D1203" s="28"/>
      <c r="E1203" s="7"/>
      <c r="G1203" s="3"/>
      <c r="H1203" s="16"/>
      <c r="I1203" s="7"/>
      <c r="J1203" s="7"/>
      <c r="K1203" s="29"/>
      <c r="P1203" s="7"/>
    </row>
    <row r="1204">
      <c r="A1204" s="13"/>
      <c r="B1204" s="27"/>
      <c r="C1204" s="14"/>
      <c r="D1204" s="28"/>
      <c r="E1204" s="7"/>
      <c r="G1204" s="3"/>
      <c r="H1204" s="16"/>
      <c r="I1204" s="7"/>
      <c r="J1204" s="7"/>
      <c r="K1204" s="29"/>
      <c r="P1204" s="7"/>
    </row>
    <row r="1205">
      <c r="A1205" s="13"/>
      <c r="B1205" s="27"/>
      <c r="C1205" s="14"/>
      <c r="D1205" s="28"/>
      <c r="E1205" s="7"/>
      <c r="G1205" s="3"/>
      <c r="H1205" s="16"/>
      <c r="I1205" s="7"/>
      <c r="J1205" s="7"/>
      <c r="K1205" s="29"/>
      <c r="P1205" s="7"/>
    </row>
    <row r="1206">
      <c r="A1206" s="13"/>
      <c r="B1206" s="27"/>
      <c r="C1206" s="14"/>
      <c r="D1206" s="28"/>
      <c r="E1206" s="7"/>
      <c r="G1206" s="3"/>
      <c r="H1206" s="16"/>
      <c r="I1206" s="7"/>
      <c r="J1206" s="7"/>
      <c r="K1206" s="29"/>
      <c r="P1206" s="7"/>
    </row>
    <row r="1207">
      <c r="A1207" s="13"/>
      <c r="B1207" s="27"/>
      <c r="C1207" s="14"/>
      <c r="D1207" s="28"/>
      <c r="E1207" s="7"/>
      <c r="G1207" s="3"/>
      <c r="H1207" s="16"/>
      <c r="I1207" s="7"/>
      <c r="J1207" s="7"/>
      <c r="K1207" s="29"/>
      <c r="P1207" s="7"/>
    </row>
    <row r="1208">
      <c r="A1208" s="13"/>
      <c r="B1208" s="27"/>
      <c r="C1208" s="14"/>
      <c r="D1208" s="28"/>
      <c r="E1208" s="7"/>
      <c r="G1208" s="3"/>
      <c r="H1208" s="16"/>
      <c r="I1208" s="7"/>
      <c r="J1208" s="7"/>
      <c r="K1208" s="29"/>
      <c r="P1208" s="7"/>
    </row>
    <row r="1209">
      <c r="A1209" s="13"/>
      <c r="B1209" s="27"/>
      <c r="C1209" s="14"/>
      <c r="D1209" s="28"/>
      <c r="E1209" s="7"/>
      <c r="G1209" s="3"/>
      <c r="H1209" s="16"/>
      <c r="I1209" s="7"/>
      <c r="J1209" s="7"/>
      <c r="K1209" s="29"/>
      <c r="P1209" s="7"/>
    </row>
    <row r="1210">
      <c r="A1210" s="13"/>
      <c r="B1210" s="27"/>
      <c r="C1210" s="14"/>
      <c r="D1210" s="28"/>
      <c r="E1210" s="7"/>
      <c r="G1210" s="3"/>
      <c r="H1210" s="16"/>
      <c r="I1210" s="7"/>
      <c r="J1210" s="7"/>
      <c r="K1210" s="29"/>
      <c r="P1210" s="7"/>
    </row>
    <row r="1211">
      <c r="A1211" s="13"/>
      <c r="B1211" s="27"/>
      <c r="C1211" s="14"/>
      <c r="D1211" s="28"/>
      <c r="E1211" s="7"/>
      <c r="G1211" s="3"/>
      <c r="H1211" s="16"/>
      <c r="I1211" s="7"/>
      <c r="J1211" s="7"/>
      <c r="K1211" s="29"/>
      <c r="P1211" s="7"/>
    </row>
    <row r="1212">
      <c r="A1212" s="13"/>
      <c r="B1212" s="27"/>
      <c r="C1212" s="14"/>
      <c r="D1212" s="28"/>
      <c r="E1212" s="7"/>
      <c r="G1212" s="3"/>
      <c r="H1212" s="16"/>
      <c r="I1212" s="7"/>
      <c r="J1212" s="7"/>
      <c r="K1212" s="29"/>
      <c r="P1212" s="7"/>
    </row>
    <row r="1213">
      <c r="A1213" s="13"/>
      <c r="B1213" s="27"/>
      <c r="C1213" s="14"/>
      <c r="D1213" s="28"/>
      <c r="E1213" s="7"/>
      <c r="G1213" s="3"/>
      <c r="H1213" s="16"/>
      <c r="I1213" s="7"/>
      <c r="J1213" s="7"/>
      <c r="K1213" s="29"/>
      <c r="P1213" s="7"/>
    </row>
    <row r="1214">
      <c r="A1214" s="13"/>
      <c r="B1214" s="27"/>
      <c r="C1214" s="14"/>
      <c r="D1214" s="28"/>
      <c r="E1214" s="7"/>
      <c r="G1214" s="3"/>
      <c r="H1214" s="16"/>
      <c r="I1214" s="7"/>
      <c r="J1214" s="7"/>
      <c r="K1214" s="29"/>
      <c r="P1214" s="7"/>
    </row>
    <row r="1215">
      <c r="A1215" s="13"/>
      <c r="B1215" s="27"/>
      <c r="C1215" s="14"/>
      <c r="D1215" s="28"/>
      <c r="E1215" s="7"/>
      <c r="G1215" s="3"/>
      <c r="H1215" s="16"/>
      <c r="I1215" s="7"/>
      <c r="J1215" s="7"/>
      <c r="K1215" s="29"/>
      <c r="P1215" s="7"/>
    </row>
    <row r="1216">
      <c r="A1216" s="13"/>
      <c r="B1216" s="27"/>
      <c r="C1216" s="14"/>
      <c r="D1216" s="28"/>
      <c r="E1216" s="7"/>
      <c r="G1216" s="3"/>
      <c r="H1216" s="16"/>
      <c r="I1216" s="7"/>
      <c r="J1216" s="7"/>
      <c r="K1216" s="29"/>
      <c r="P1216" s="7"/>
    </row>
    <row r="1217">
      <c r="A1217" s="13"/>
      <c r="B1217" s="27"/>
      <c r="C1217" s="14"/>
      <c r="D1217" s="28"/>
      <c r="E1217" s="7"/>
      <c r="G1217" s="3"/>
      <c r="H1217" s="16"/>
      <c r="I1217" s="7"/>
      <c r="J1217" s="7"/>
      <c r="K1217" s="29"/>
      <c r="P1217" s="7"/>
    </row>
    <row r="1218">
      <c r="A1218" s="13"/>
      <c r="B1218" s="27"/>
      <c r="C1218" s="14"/>
      <c r="D1218" s="28"/>
      <c r="E1218" s="7"/>
      <c r="G1218" s="3"/>
      <c r="H1218" s="16"/>
      <c r="I1218" s="7"/>
      <c r="J1218" s="7"/>
      <c r="K1218" s="29"/>
      <c r="P1218" s="7"/>
    </row>
    <row r="1219">
      <c r="A1219" s="13"/>
      <c r="B1219" s="27"/>
      <c r="C1219" s="14"/>
      <c r="D1219" s="28"/>
      <c r="E1219" s="7"/>
      <c r="G1219" s="3"/>
      <c r="H1219" s="16"/>
      <c r="I1219" s="7"/>
      <c r="J1219" s="7"/>
      <c r="K1219" s="29"/>
      <c r="P1219" s="7"/>
    </row>
    <row r="1220">
      <c r="A1220" s="13"/>
      <c r="B1220" s="27"/>
      <c r="C1220" s="14"/>
      <c r="D1220" s="28"/>
      <c r="E1220" s="7"/>
      <c r="G1220" s="3"/>
      <c r="H1220" s="16"/>
      <c r="I1220" s="7"/>
      <c r="J1220" s="7"/>
      <c r="K1220" s="29"/>
      <c r="P1220" s="7"/>
    </row>
    <row r="1221">
      <c r="A1221" s="13"/>
      <c r="B1221" s="27"/>
      <c r="C1221" s="14"/>
      <c r="D1221" s="28"/>
      <c r="E1221" s="7"/>
      <c r="G1221" s="3"/>
      <c r="H1221" s="16"/>
      <c r="I1221" s="7"/>
      <c r="J1221" s="7"/>
      <c r="K1221" s="29"/>
      <c r="P1221" s="7"/>
    </row>
    <row r="1222">
      <c r="A1222" s="13"/>
      <c r="B1222" s="27"/>
      <c r="C1222" s="14"/>
      <c r="D1222" s="28"/>
      <c r="E1222" s="7"/>
      <c r="G1222" s="3"/>
      <c r="H1222" s="16"/>
      <c r="I1222" s="7"/>
      <c r="J1222" s="7"/>
      <c r="K1222" s="29"/>
      <c r="P1222" s="7"/>
    </row>
    <row r="1223">
      <c r="A1223" s="13"/>
      <c r="B1223" s="27"/>
      <c r="C1223" s="14"/>
      <c r="D1223" s="28"/>
      <c r="E1223" s="7"/>
      <c r="G1223" s="3"/>
      <c r="H1223" s="16"/>
      <c r="I1223" s="7"/>
      <c r="J1223" s="7"/>
      <c r="K1223" s="29"/>
      <c r="P1223" s="7"/>
    </row>
    <row r="1224">
      <c r="A1224" s="13"/>
      <c r="B1224" s="27"/>
      <c r="C1224" s="14"/>
      <c r="D1224" s="28"/>
      <c r="E1224" s="7"/>
      <c r="G1224" s="3"/>
      <c r="H1224" s="16"/>
      <c r="I1224" s="7"/>
      <c r="J1224" s="7"/>
      <c r="K1224" s="29"/>
      <c r="P1224" s="7"/>
    </row>
    <row r="1225">
      <c r="A1225" s="13"/>
      <c r="B1225" s="27"/>
      <c r="C1225" s="14"/>
      <c r="D1225" s="28"/>
      <c r="E1225" s="7"/>
      <c r="G1225" s="3"/>
      <c r="H1225" s="16"/>
      <c r="I1225" s="7"/>
      <c r="J1225" s="7"/>
      <c r="K1225" s="29"/>
      <c r="P1225" s="7"/>
    </row>
    <row r="1226">
      <c r="A1226" s="13"/>
      <c r="B1226" s="27"/>
      <c r="C1226" s="14"/>
      <c r="D1226" s="28"/>
      <c r="E1226" s="7"/>
      <c r="G1226" s="3"/>
      <c r="H1226" s="16"/>
      <c r="I1226" s="7"/>
      <c r="J1226" s="7"/>
      <c r="K1226" s="29"/>
      <c r="P1226" s="7"/>
    </row>
    <row r="1227">
      <c r="A1227" s="13"/>
      <c r="B1227" s="27"/>
      <c r="C1227" s="14"/>
      <c r="D1227" s="28"/>
      <c r="E1227" s="7"/>
      <c r="G1227" s="3"/>
      <c r="H1227" s="16"/>
      <c r="I1227" s="7"/>
      <c r="J1227" s="7"/>
      <c r="K1227" s="29"/>
      <c r="P1227" s="7"/>
    </row>
    <row r="1228">
      <c r="A1228" s="13"/>
      <c r="B1228" s="27"/>
      <c r="C1228" s="14"/>
      <c r="D1228" s="28"/>
      <c r="E1228" s="7"/>
      <c r="G1228" s="3"/>
      <c r="H1228" s="16"/>
      <c r="I1228" s="7"/>
      <c r="J1228" s="7"/>
      <c r="K1228" s="29"/>
      <c r="P1228" s="7"/>
    </row>
    <row r="1229">
      <c r="A1229" s="13"/>
      <c r="B1229" s="27"/>
      <c r="C1229" s="14"/>
      <c r="D1229" s="28"/>
      <c r="E1229" s="7"/>
      <c r="G1229" s="3"/>
      <c r="H1229" s="16"/>
      <c r="I1229" s="7"/>
      <c r="J1229" s="7"/>
      <c r="K1229" s="29"/>
      <c r="P1229" s="7"/>
    </row>
    <row r="1230">
      <c r="A1230" s="13"/>
      <c r="B1230" s="27"/>
      <c r="C1230" s="14"/>
      <c r="D1230" s="28"/>
      <c r="E1230" s="7"/>
      <c r="G1230" s="3"/>
      <c r="H1230" s="16"/>
      <c r="I1230" s="7"/>
      <c r="J1230" s="7"/>
      <c r="K1230" s="29"/>
      <c r="P1230" s="7"/>
    </row>
    <row r="1231">
      <c r="A1231" s="13"/>
      <c r="B1231" s="27"/>
      <c r="C1231" s="14"/>
      <c r="D1231" s="28"/>
      <c r="E1231" s="7"/>
      <c r="G1231" s="3"/>
      <c r="H1231" s="16"/>
      <c r="I1231" s="7"/>
      <c r="J1231" s="7"/>
      <c r="K1231" s="29"/>
      <c r="P1231" s="7"/>
    </row>
    <row r="1232">
      <c r="A1232" s="13"/>
      <c r="B1232" s="27"/>
      <c r="C1232" s="14"/>
      <c r="D1232" s="28"/>
      <c r="E1232" s="7"/>
      <c r="G1232" s="3"/>
      <c r="H1232" s="16"/>
      <c r="I1232" s="7"/>
      <c r="J1232" s="7"/>
      <c r="K1232" s="29"/>
      <c r="P1232" s="7"/>
    </row>
    <row r="1233">
      <c r="A1233" s="13"/>
      <c r="B1233" s="27"/>
      <c r="C1233" s="14"/>
      <c r="D1233" s="28"/>
      <c r="E1233" s="7"/>
      <c r="G1233" s="3"/>
      <c r="H1233" s="16"/>
      <c r="I1233" s="7"/>
      <c r="J1233" s="7"/>
      <c r="K1233" s="29"/>
      <c r="P1233" s="7"/>
    </row>
    <row r="1234">
      <c r="A1234" s="13"/>
      <c r="B1234" s="27"/>
      <c r="C1234" s="14"/>
      <c r="D1234" s="28"/>
      <c r="E1234" s="7"/>
      <c r="G1234" s="3"/>
      <c r="H1234" s="16"/>
      <c r="I1234" s="7"/>
      <c r="J1234" s="7"/>
      <c r="K1234" s="29"/>
      <c r="P1234" s="7"/>
    </row>
    <row r="1235">
      <c r="A1235" s="13"/>
      <c r="B1235" s="27"/>
      <c r="C1235" s="14"/>
      <c r="D1235" s="28"/>
      <c r="E1235" s="7"/>
      <c r="G1235" s="3"/>
      <c r="H1235" s="16"/>
      <c r="I1235" s="7"/>
      <c r="J1235" s="7"/>
      <c r="K1235" s="29"/>
      <c r="P1235" s="7"/>
    </row>
    <row r="1236">
      <c r="A1236" s="13"/>
      <c r="B1236" s="27"/>
      <c r="C1236" s="14"/>
      <c r="D1236" s="28"/>
      <c r="E1236" s="7"/>
      <c r="G1236" s="3"/>
      <c r="H1236" s="16"/>
      <c r="I1236" s="7"/>
      <c r="J1236" s="7"/>
      <c r="K1236" s="29"/>
      <c r="P1236" s="7"/>
    </row>
    <row r="1237">
      <c r="A1237" s="13"/>
      <c r="B1237" s="27"/>
      <c r="C1237" s="14"/>
      <c r="D1237" s="28"/>
      <c r="E1237" s="7"/>
      <c r="G1237" s="3"/>
      <c r="H1237" s="16"/>
      <c r="I1237" s="7"/>
      <c r="J1237" s="7"/>
      <c r="K1237" s="29"/>
      <c r="P1237" s="7"/>
    </row>
    <row r="1238">
      <c r="A1238" s="13"/>
      <c r="B1238" s="27"/>
      <c r="C1238" s="14"/>
      <c r="D1238" s="28"/>
      <c r="E1238" s="7"/>
      <c r="G1238" s="3"/>
      <c r="H1238" s="16"/>
      <c r="I1238" s="7"/>
      <c r="J1238" s="7"/>
      <c r="K1238" s="29"/>
      <c r="P1238" s="7"/>
    </row>
    <row r="1239">
      <c r="A1239" s="13"/>
      <c r="B1239" s="27"/>
      <c r="C1239" s="14"/>
      <c r="D1239" s="28"/>
      <c r="E1239" s="7"/>
      <c r="G1239" s="3"/>
      <c r="H1239" s="16"/>
      <c r="I1239" s="7"/>
      <c r="J1239" s="7"/>
      <c r="K1239" s="29"/>
      <c r="P1239" s="7"/>
    </row>
    <row r="1240">
      <c r="A1240" s="13"/>
      <c r="B1240" s="27"/>
      <c r="C1240" s="14"/>
      <c r="D1240" s="28"/>
      <c r="E1240" s="7"/>
      <c r="G1240" s="3"/>
      <c r="H1240" s="16"/>
      <c r="I1240" s="7"/>
      <c r="J1240" s="7"/>
      <c r="K1240" s="29"/>
      <c r="P1240" s="7"/>
    </row>
    <row r="1241">
      <c r="A1241" s="13"/>
      <c r="B1241" s="27"/>
      <c r="C1241" s="14"/>
      <c r="D1241" s="28"/>
      <c r="E1241" s="7"/>
      <c r="G1241" s="3"/>
      <c r="H1241" s="16"/>
      <c r="I1241" s="7"/>
      <c r="J1241" s="7"/>
      <c r="K1241" s="29"/>
      <c r="P1241" s="7"/>
    </row>
    <row r="1242">
      <c r="A1242" s="13"/>
      <c r="B1242" s="27"/>
      <c r="C1242" s="14"/>
      <c r="D1242" s="28"/>
      <c r="E1242" s="7"/>
      <c r="G1242" s="3"/>
      <c r="H1242" s="16"/>
      <c r="I1242" s="7"/>
      <c r="J1242" s="7"/>
      <c r="K1242" s="29"/>
      <c r="P1242" s="7"/>
    </row>
    <row r="1243">
      <c r="A1243" s="13"/>
      <c r="B1243" s="27"/>
      <c r="C1243" s="14"/>
      <c r="D1243" s="28"/>
      <c r="E1243" s="7"/>
      <c r="G1243" s="3"/>
      <c r="H1243" s="16"/>
      <c r="I1243" s="7"/>
      <c r="J1243" s="7"/>
      <c r="K1243" s="29"/>
      <c r="P1243" s="7"/>
    </row>
    <row r="1244">
      <c r="A1244" s="13"/>
      <c r="B1244" s="27"/>
      <c r="C1244" s="14"/>
      <c r="D1244" s="28"/>
      <c r="E1244" s="7"/>
      <c r="G1244" s="3"/>
      <c r="H1244" s="16"/>
      <c r="I1244" s="7"/>
      <c r="J1244" s="7"/>
      <c r="K1244" s="29"/>
      <c r="P1244" s="7"/>
    </row>
    <row r="1245">
      <c r="A1245" s="13"/>
      <c r="B1245" s="27"/>
      <c r="C1245" s="14"/>
      <c r="D1245" s="28"/>
      <c r="E1245" s="7"/>
      <c r="G1245" s="3"/>
      <c r="H1245" s="16"/>
      <c r="I1245" s="7"/>
      <c r="J1245" s="7"/>
      <c r="K1245" s="29"/>
      <c r="P1245" s="7"/>
    </row>
    <row r="1246">
      <c r="A1246" s="13"/>
      <c r="B1246" s="27"/>
      <c r="C1246" s="14"/>
      <c r="D1246" s="28"/>
      <c r="E1246" s="7"/>
      <c r="G1246" s="3"/>
      <c r="H1246" s="16"/>
      <c r="I1246" s="7"/>
      <c r="J1246" s="7"/>
      <c r="K1246" s="29"/>
      <c r="P1246" s="7"/>
    </row>
    <row r="1247">
      <c r="A1247" s="13"/>
      <c r="B1247" s="27"/>
      <c r="C1247" s="14"/>
      <c r="D1247" s="28"/>
      <c r="E1247" s="7"/>
      <c r="G1247" s="3"/>
      <c r="H1247" s="16"/>
      <c r="I1247" s="7"/>
      <c r="J1247" s="7"/>
      <c r="K1247" s="29"/>
      <c r="P1247" s="7"/>
    </row>
    <row r="1248">
      <c r="A1248" s="13"/>
      <c r="B1248" s="27"/>
      <c r="C1248" s="14"/>
      <c r="D1248" s="28"/>
      <c r="E1248" s="7"/>
      <c r="G1248" s="3"/>
      <c r="H1248" s="16"/>
      <c r="I1248" s="7"/>
      <c r="J1248" s="7"/>
      <c r="K1248" s="29"/>
      <c r="P1248" s="7"/>
    </row>
    <row r="1249">
      <c r="A1249" s="13"/>
      <c r="B1249" s="27"/>
      <c r="C1249" s="14"/>
      <c r="D1249" s="28"/>
      <c r="E1249" s="7"/>
      <c r="G1249" s="3"/>
      <c r="H1249" s="16"/>
      <c r="I1249" s="7"/>
      <c r="J1249" s="7"/>
      <c r="K1249" s="29"/>
      <c r="P1249" s="7"/>
    </row>
    <row r="1250">
      <c r="A1250" s="13"/>
      <c r="B1250" s="27"/>
      <c r="C1250" s="14"/>
      <c r="D1250" s="28"/>
      <c r="E1250" s="7"/>
      <c r="G1250" s="3"/>
      <c r="H1250" s="16"/>
      <c r="I1250" s="7"/>
      <c r="J1250" s="7"/>
      <c r="K1250" s="29"/>
      <c r="P1250" s="7"/>
    </row>
    <row r="1251">
      <c r="A1251" s="13"/>
      <c r="B1251" s="27"/>
      <c r="C1251" s="14"/>
      <c r="D1251" s="28"/>
      <c r="E1251" s="7"/>
      <c r="G1251" s="3"/>
      <c r="H1251" s="16"/>
      <c r="I1251" s="7"/>
      <c r="J1251" s="7"/>
      <c r="K1251" s="29"/>
      <c r="P1251" s="7"/>
    </row>
    <row r="1252">
      <c r="A1252" s="13"/>
      <c r="B1252" s="27"/>
      <c r="C1252" s="14"/>
      <c r="D1252" s="28"/>
      <c r="E1252" s="7"/>
      <c r="G1252" s="3"/>
      <c r="H1252" s="16"/>
      <c r="I1252" s="7"/>
      <c r="J1252" s="7"/>
      <c r="K1252" s="29"/>
      <c r="P1252" s="7"/>
    </row>
    <row r="1253">
      <c r="A1253" s="13"/>
      <c r="B1253" s="27"/>
      <c r="C1253" s="14"/>
      <c r="D1253" s="28"/>
      <c r="E1253" s="7"/>
      <c r="G1253" s="3"/>
      <c r="H1253" s="16"/>
      <c r="I1253" s="7"/>
      <c r="J1253" s="7"/>
      <c r="K1253" s="29"/>
      <c r="P1253" s="7"/>
    </row>
    <row r="1254">
      <c r="A1254" s="13"/>
      <c r="B1254" s="27"/>
      <c r="C1254" s="14"/>
      <c r="D1254" s="28"/>
      <c r="E1254" s="7"/>
      <c r="G1254" s="3"/>
      <c r="H1254" s="16"/>
      <c r="I1254" s="7"/>
      <c r="J1254" s="7"/>
      <c r="K1254" s="29"/>
      <c r="P1254" s="7"/>
    </row>
    <row r="1255">
      <c r="A1255" s="13"/>
      <c r="B1255" s="27"/>
      <c r="C1255" s="14"/>
      <c r="D1255" s="28"/>
      <c r="E1255" s="7"/>
      <c r="G1255" s="3"/>
      <c r="H1255" s="16"/>
      <c r="I1255" s="7"/>
      <c r="J1255" s="7"/>
      <c r="K1255" s="29"/>
      <c r="P1255" s="7"/>
    </row>
    <row r="1256">
      <c r="A1256" s="13"/>
      <c r="B1256" s="27"/>
      <c r="C1256" s="14"/>
      <c r="D1256" s="28"/>
      <c r="E1256" s="7"/>
      <c r="G1256" s="3"/>
      <c r="H1256" s="16"/>
      <c r="I1256" s="7"/>
      <c r="J1256" s="7"/>
      <c r="K1256" s="29"/>
      <c r="P1256" s="7"/>
    </row>
    <row r="1257">
      <c r="A1257" s="13"/>
      <c r="B1257" s="27"/>
      <c r="C1257" s="14"/>
      <c r="D1257" s="28"/>
      <c r="E1257" s="7"/>
      <c r="G1257" s="3"/>
      <c r="H1257" s="16"/>
      <c r="I1257" s="7"/>
      <c r="J1257" s="7"/>
      <c r="K1257" s="29"/>
      <c r="P1257" s="7"/>
    </row>
    <row r="1258">
      <c r="A1258" s="13"/>
      <c r="B1258" s="27"/>
      <c r="C1258" s="14"/>
      <c r="D1258" s="28"/>
      <c r="E1258" s="7"/>
      <c r="G1258" s="3"/>
      <c r="H1258" s="16"/>
      <c r="I1258" s="7"/>
      <c r="J1258" s="7"/>
      <c r="K1258" s="29"/>
      <c r="P1258" s="7"/>
    </row>
    <row r="1259">
      <c r="A1259" s="13"/>
      <c r="B1259" s="27"/>
      <c r="C1259" s="14"/>
      <c r="D1259" s="28"/>
      <c r="E1259" s="7"/>
      <c r="G1259" s="3"/>
      <c r="H1259" s="16"/>
      <c r="I1259" s="7"/>
      <c r="J1259" s="7"/>
      <c r="K1259" s="29"/>
      <c r="P1259" s="7"/>
    </row>
    <row r="1260">
      <c r="A1260" s="13"/>
      <c r="B1260" s="27"/>
      <c r="C1260" s="14"/>
      <c r="D1260" s="28"/>
      <c r="E1260" s="7"/>
      <c r="G1260" s="3"/>
      <c r="H1260" s="16"/>
      <c r="I1260" s="7"/>
      <c r="J1260" s="7"/>
      <c r="K1260" s="29"/>
      <c r="P1260" s="7"/>
    </row>
    <row r="1261">
      <c r="A1261" s="13"/>
      <c r="B1261" s="27"/>
      <c r="C1261" s="14"/>
      <c r="D1261" s="28"/>
      <c r="E1261" s="7"/>
      <c r="G1261" s="3"/>
      <c r="H1261" s="16"/>
      <c r="I1261" s="7"/>
      <c r="J1261" s="7"/>
      <c r="K1261" s="29"/>
      <c r="P1261" s="7"/>
    </row>
    <row r="1262">
      <c r="A1262" s="13"/>
      <c r="B1262" s="27"/>
      <c r="C1262" s="14"/>
      <c r="D1262" s="28"/>
      <c r="E1262" s="7"/>
      <c r="G1262" s="3"/>
      <c r="H1262" s="16"/>
      <c r="I1262" s="7"/>
      <c r="J1262" s="7"/>
      <c r="K1262" s="29"/>
      <c r="P1262" s="7"/>
    </row>
    <row r="1263">
      <c r="A1263" s="13"/>
      <c r="B1263" s="27"/>
      <c r="C1263" s="14"/>
      <c r="D1263" s="28"/>
      <c r="E1263" s="7"/>
      <c r="G1263" s="3"/>
      <c r="H1263" s="16"/>
      <c r="I1263" s="7"/>
      <c r="J1263" s="7"/>
      <c r="K1263" s="29"/>
      <c r="P1263" s="7"/>
    </row>
    <row r="1264">
      <c r="A1264" s="13"/>
      <c r="B1264" s="27"/>
      <c r="C1264" s="14"/>
      <c r="D1264" s="28"/>
      <c r="E1264" s="7"/>
      <c r="G1264" s="3"/>
      <c r="H1264" s="16"/>
      <c r="I1264" s="7"/>
      <c r="J1264" s="7"/>
      <c r="K1264" s="29"/>
      <c r="P1264" s="7"/>
    </row>
    <row r="1265">
      <c r="A1265" s="13"/>
      <c r="B1265" s="27"/>
      <c r="C1265" s="14"/>
      <c r="D1265" s="28"/>
      <c r="E1265" s="7"/>
      <c r="G1265" s="3"/>
      <c r="H1265" s="16"/>
      <c r="I1265" s="7"/>
      <c r="J1265" s="7"/>
      <c r="K1265" s="29"/>
      <c r="P1265" s="7"/>
    </row>
    <row r="1266">
      <c r="A1266" s="13"/>
      <c r="B1266" s="27"/>
      <c r="C1266" s="14"/>
      <c r="D1266" s="28"/>
      <c r="E1266" s="7"/>
      <c r="G1266" s="3"/>
      <c r="H1266" s="16"/>
      <c r="I1266" s="7"/>
      <c r="J1266" s="7"/>
      <c r="K1266" s="29"/>
      <c r="P1266" s="7"/>
    </row>
    <row r="1267">
      <c r="A1267" s="13"/>
      <c r="B1267" s="27"/>
      <c r="C1267" s="14"/>
      <c r="D1267" s="28"/>
      <c r="E1267" s="7"/>
      <c r="G1267" s="3"/>
      <c r="H1267" s="16"/>
      <c r="I1267" s="7"/>
      <c r="J1267" s="7"/>
      <c r="K1267" s="29"/>
      <c r="P1267" s="7"/>
    </row>
    <row r="1268">
      <c r="A1268" s="13"/>
      <c r="B1268" s="27"/>
      <c r="C1268" s="14"/>
      <c r="D1268" s="28"/>
      <c r="E1268" s="7"/>
      <c r="G1268" s="3"/>
      <c r="H1268" s="16"/>
      <c r="I1268" s="7"/>
      <c r="J1268" s="7"/>
      <c r="K1268" s="29"/>
      <c r="P1268" s="7"/>
    </row>
    <row r="1269">
      <c r="A1269" s="13"/>
      <c r="B1269" s="27"/>
      <c r="C1269" s="14"/>
      <c r="D1269" s="28"/>
      <c r="E1269" s="7"/>
      <c r="G1269" s="3"/>
      <c r="H1269" s="16"/>
      <c r="I1269" s="7"/>
      <c r="J1269" s="7"/>
      <c r="K1269" s="29"/>
      <c r="P1269" s="7"/>
    </row>
    <row r="1270">
      <c r="A1270" s="13"/>
      <c r="B1270" s="27"/>
      <c r="C1270" s="14"/>
      <c r="D1270" s="28"/>
      <c r="E1270" s="7"/>
      <c r="G1270" s="3"/>
      <c r="H1270" s="16"/>
      <c r="I1270" s="7"/>
      <c r="J1270" s="7"/>
      <c r="K1270" s="29"/>
      <c r="P1270" s="7"/>
    </row>
    <row r="1271">
      <c r="A1271" s="13"/>
      <c r="B1271" s="27"/>
      <c r="C1271" s="14"/>
      <c r="D1271" s="28"/>
      <c r="E1271" s="7"/>
      <c r="G1271" s="3"/>
      <c r="H1271" s="16"/>
      <c r="I1271" s="7"/>
      <c r="J1271" s="7"/>
      <c r="K1271" s="29"/>
      <c r="P1271" s="7"/>
    </row>
    <row r="1272">
      <c r="A1272" s="13"/>
      <c r="B1272" s="27"/>
      <c r="C1272" s="14"/>
      <c r="D1272" s="28"/>
      <c r="E1272" s="7"/>
      <c r="G1272" s="3"/>
      <c r="H1272" s="16"/>
      <c r="I1272" s="7"/>
      <c r="J1272" s="7"/>
      <c r="K1272" s="29"/>
      <c r="P1272" s="7"/>
    </row>
    <row r="1273">
      <c r="A1273" s="13"/>
      <c r="B1273" s="27"/>
      <c r="C1273" s="14"/>
      <c r="D1273" s="28"/>
      <c r="E1273" s="7"/>
      <c r="G1273" s="3"/>
      <c r="H1273" s="16"/>
      <c r="I1273" s="7"/>
      <c r="J1273" s="7"/>
      <c r="K1273" s="29"/>
      <c r="P1273" s="7"/>
    </row>
    <row r="1274">
      <c r="A1274" s="13"/>
      <c r="B1274" s="27"/>
      <c r="C1274" s="14"/>
      <c r="D1274" s="28"/>
      <c r="E1274" s="7"/>
      <c r="G1274" s="3"/>
      <c r="H1274" s="16"/>
      <c r="I1274" s="7"/>
      <c r="J1274" s="7"/>
      <c r="K1274" s="29"/>
      <c r="P1274" s="7"/>
    </row>
    <row r="1275">
      <c r="A1275" s="13"/>
      <c r="B1275" s="27"/>
      <c r="C1275" s="14"/>
      <c r="D1275" s="28"/>
      <c r="E1275" s="7"/>
      <c r="G1275" s="3"/>
      <c r="H1275" s="16"/>
      <c r="I1275" s="7"/>
      <c r="J1275" s="7"/>
      <c r="K1275" s="29"/>
      <c r="P1275" s="7"/>
    </row>
    <row r="1276">
      <c r="A1276" s="13"/>
      <c r="B1276" s="27"/>
      <c r="C1276" s="14"/>
      <c r="D1276" s="28"/>
      <c r="E1276" s="7"/>
      <c r="G1276" s="3"/>
      <c r="H1276" s="16"/>
      <c r="I1276" s="7"/>
      <c r="J1276" s="7"/>
      <c r="K1276" s="29"/>
      <c r="P1276" s="7"/>
    </row>
    <row r="1277">
      <c r="A1277" s="13"/>
      <c r="B1277" s="27"/>
      <c r="C1277" s="14"/>
      <c r="D1277" s="28"/>
      <c r="E1277" s="7"/>
      <c r="G1277" s="3"/>
      <c r="H1277" s="16"/>
      <c r="I1277" s="7"/>
      <c r="J1277" s="7"/>
      <c r="K1277" s="29"/>
      <c r="P1277" s="7"/>
    </row>
    <row r="1278">
      <c r="A1278" s="13"/>
      <c r="B1278" s="27"/>
      <c r="C1278" s="14"/>
      <c r="D1278" s="28"/>
      <c r="E1278" s="7"/>
      <c r="G1278" s="3"/>
      <c r="H1278" s="16"/>
      <c r="I1278" s="7"/>
      <c r="J1278" s="7"/>
      <c r="K1278" s="29"/>
      <c r="P1278" s="7"/>
    </row>
    <row r="1279">
      <c r="A1279" s="13"/>
      <c r="B1279" s="27"/>
      <c r="C1279" s="14"/>
      <c r="D1279" s="28"/>
      <c r="E1279" s="7"/>
      <c r="G1279" s="3"/>
      <c r="H1279" s="16"/>
      <c r="I1279" s="7"/>
      <c r="J1279" s="7"/>
      <c r="K1279" s="29"/>
      <c r="P1279" s="7"/>
    </row>
    <row r="1280">
      <c r="A1280" s="13"/>
      <c r="B1280" s="27"/>
      <c r="C1280" s="14"/>
      <c r="D1280" s="28"/>
      <c r="E1280" s="7"/>
      <c r="G1280" s="3"/>
      <c r="H1280" s="16"/>
      <c r="I1280" s="7"/>
      <c r="J1280" s="7"/>
      <c r="K1280" s="29"/>
      <c r="P1280" s="7"/>
    </row>
    <row r="1281">
      <c r="A1281" s="13"/>
      <c r="B1281" s="27"/>
      <c r="C1281" s="14"/>
      <c r="D1281" s="28"/>
      <c r="E1281" s="7"/>
      <c r="G1281" s="3"/>
      <c r="H1281" s="16"/>
      <c r="I1281" s="7"/>
      <c r="J1281" s="7"/>
      <c r="K1281" s="29"/>
      <c r="P1281" s="7"/>
    </row>
    <row r="1282">
      <c r="A1282" s="13"/>
      <c r="B1282" s="27"/>
      <c r="C1282" s="14"/>
      <c r="D1282" s="28"/>
      <c r="E1282" s="7"/>
      <c r="G1282" s="3"/>
      <c r="H1282" s="16"/>
      <c r="I1282" s="7"/>
      <c r="J1282" s="7"/>
      <c r="K1282" s="29"/>
      <c r="P1282" s="7"/>
    </row>
    <row r="1283">
      <c r="A1283" s="13"/>
      <c r="B1283" s="27"/>
      <c r="C1283" s="14"/>
      <c r="D1283" s="28"/>
      <c r="E1283" s="7"/>
      <c r="G1283" s="3"/>
      <c r="H1283" s="16"/>
      <c r="I1283" s="7"/>
      <c r="J1283" s="7"/>
      <c r="K1283" s="29"/>
      <c r="P1283" s="7"/>
    </row>
    <row r="1284">
      <c r="A1284" s="13"/>
      <c r="B1284" s="27"/>
      <c r="C1284" s="14"/>
      <c r="D1284" s="28"/>
      <c r="E1284" s="7"/>
      <c r="G1284" s="3"/>
      <c r="H1284" s="16"/>
      <c r="I1284" s="7"/>
      <c r="J1284" s="7"/>
      <c r="K1284" s="29"/>
      <c r="P1284" s="7"/>
    </row>
    <row r="1285">
      <c r="A1285" s="13"/>
      <c r="B1285" s="27"/>
      <c r="C1285" s="14"/>
      <c r="D1285" s="28"/>
      <c r="E1285" s="7"/>
      <c r="G1285" s="3"/>
      <c r="H1285" s="16"/>
      <c r="I1285" s="7"/>
      <c r="J1285" s="7"/>
      <c r="K1285" s="29"/>
      <c r="P1285" s="7"/>
    </row>
    <row r="1286">
      <c r="A1286" s="13"/>
      <c r="B1286" s="27"/>
      <c r="C1286" s="14"/>
      <c r="D1286" s="28"/>
      <c r="E1286" s="7"/>
      <c r="G1286" s="3"/>
      <c r="H1286" s="16"/>
      <c r="I1286" s="7"/>
      <c r="J1286" s="7"/>
      <c r="K1286" s="29"/>
      <c r="P1286" s="7"/>
    </row>
    <row r="1287">
      <c r="A1287" s="13"/>
      <c r="B1287" s="27"/>
      <c r="C1287" s="14"/>
      <c r="D1287" s="28"/>
      <c r="E1287" s="7"/>
      <c r="G1287" s="3"/>
      <c r="H1287" s="16"/>
      <c r="I1287" s="7"/>
      <c r="J1287" s="7"/>
      <c r="K1287" s="29"/>
      <c r="P1287" s="7"/>
    </row>
    <row r="1288">
      <c r="A1288" s="13"/>
      <c r="B1288" s="27"/>
      <c r="C1288" s="14"/>
      <c r="D1288" s="28"/>
      <c r="E1288" s="7"/>
      <c r="G1288" s="3"/>
      <c r="H1288" s="16"/>
      <c r="I1288" s="7"/>
      <c r="J1288" s="7"/>
      <c r="K1288" s="29"/>
      <c r="P1288" s="7"/>
    </row>
    <row r="1289">
      <c r="A1289" s="13"/>
      <c r="B1289" s="27"/>
      <c r="C1289" s="14"/>
      <c r="D1289" s="28"/>
      <c r="E1289" s="7"/>
      <c r="G1289" s="3"/>
      <c r="H1289" s="16"/>
      <c r="I1289" s="7"/>
      <c r="J1289" s="7"/>
      <c r="K1289" s="29"/>
      <c r="P1289" s="7"/>
    </row>
    <row r="1290">
      <c r="A1290" s="13"/>
      <c r="B1290" s="27"/>
      <c r="C1290" s="14"/>
      <c r="D1290" s="28"/>
      <c r="E1290" s="7"/>
      <c r="G1290" s="3"/>
      <c r="H1290" s="16"/>
      <c r="I1290" s="7"/>
      <c r="J1290" s="7"/>
      <c r="K1290" s="29"/>
      <c r="P1290" s="7"/>
    </row>
    <row r="1291">
      <c r="A1291" s="13"/>
      <c r="B1291" s="27"/>
      <c r="C1291" s="14"/>
      <c r="D1291" s="28"/>
      <c r="E1291" s="7"/>
      <c r="G1291" s="3"/>
      <c r="H1291" s="16"/>
      <c r="I1291" s="7"/>
      <c r="J1291" s="7"/>
      <c r="K1291" s="29"/>
      <c r="P1291" s="7"/>
    </row>
    <row r="1292">
      <c r="A1292" s="13"/>
      <c r="B1292" s="27"/>
      <c r="C1292" s="14"/>
      <c r="D1292" s="28"/>
      <c r="E1292" s="7"/>
      <c r="G1292" s="3"/>
      <c r="H1292" s="16"/>
      <c r="I1292" s="7"/>
      <c r="J1292" s="7"/>
      <c r="K1292" s="29"/>
      <c r="P1292" s="7"/>
    </row>
    <row r="1293">
      <c r="A1293" s="13"/>
      <c r="B1293" s="27"/>
      <c r="C1293" s="14"/>
      <c r="D1293" s="28"/>
      <c r="E1293" s="7"/>
      <c r="G1293" s="3"/>
      <c r="H1293" s="16"/>
      <c r="I1293" s="7"/>
      <c r="J1293" s="7"/>
      <c r="K1293" s="29"/>
      <c r="P1293" s="7"/>
    </row>
    <row r="1294">
      <c r="A1294" s="13"/>
      <c r="B1294" s="27"/>
      <c r="C1294" s="14"/>
      <c r="D1294" s="28"/>
      <c r="E1294" s="7"/>
      <c r="G1294" s="3"/>
      <c r="H1294" s="16"/>
      <c r="I1294" s="7"/>
      <c r="J1294" s="7"/>
      <c r="K1294" s="29"/>
      <c r="P1294" s="7"/>
    </row>
    <row r="1295">
      <c r="A1295" s="13"/>
      <c r="B1295" s="27"/>
      <c r="C1295" s="14"/>
      <c r="D1295" s="28"/>
      <c r="E1295" s="7"/>
      <c r="G1295" s="3"/>
      <c r="H1295" s="16"/>
      <c r="I1295" s="7"/>
      <c r="J1295" s="7"/>
      <c r="K1295" s="29"/>
      <c r="P1295" s="7"/>
    </row>
    <row r="1296">
      <c r="A1296" s="13"/>
      <c r="B1296" s="27"/>
      <c r="C1296" s="14"/>
      <c r="D1296" s="28"/>
      <c r="E1296" s="7"/>
      <c r="G1296" s="3"/>
      <c r="H1296" s="16"/>
      <c r="I1296" s="7"/>
      <c r="J1296" s="7"/>
      <c r="K1296" s="29"/>
      <c r="P1296" s="7"/>
    </row>
    <row r="1297">
      <c r="A1297" s="13"/>
      <c r="B1297" s="27"/>
      <c r="C1297" s="14"/>
      <c r="D1297" s="28"/>
      <c r="E1297" s="7"/>
      <c r="G1297" s="3"/>
      <c r="H1297" s="16"/>
      <c r="I1297" s="7"/>
      <c r="J1297" s="7"/>
      <c r="K1297" s="29"/>
      <c r="P1297" s="7"/>
    </row>
    <row r="1298">
      <c r="A1298" s="13"/>
      <c r="B1298" s="27"/>
      <c r="C1298" s="14"/>
      <c r="D1298" s="28"/>
      <c r="E1298" s="7"/>
      <c r="G1298" s="3"/>
      <c r="H1298" s="16"/>
      <c r="I1298" s="7"/>
      <c r="J1298" s="7"/>
      <c r="K1298" s="29"/>
      <c r="P1298" s="7"/>
    </row>
    <row r="1299">
      <c r="A1299" s="13"/>
      <c r="B1299" s="27"/>
      <c r="C1299" s="14"/>
      <c r="D1299" s="28"/>
      <c r="E1299" s="7"/>
      <c r="G1299" s="3"/>
      <c r="H1299" s="16"/>
      <c r="I1299" s="7"/>
      <c r="J1299" s="7"/>
      <c r="K1299" s="29"/>
      <c r="P1299" s="7"/>
    </row>
    <row r="1300">
      <c r="A1300" s="13"/>
      <c r="B1300" s="27"/>
      <c r="C1300" s="14"/>
      <c r="D1300" s="28"/>
      <c r="E1300" s="7"/>
      <c r="G1300" s="3"/>
      <c r="H1300" s="16"/>
      <c r="I1300" s="7"/>
      <c r="J1300" s="7"/>
      <c r="K1300" s="29"/>
      <c r="P1300" s="7"/>
    </row>
    <row r="1301">
      <c r="A1301" s="13"/>
      <c r="B1301" s="27"/>
      <c r="C1301" s="14"/>
      <c r="D1301" s="28"/>
      <c r="E1301" s="7"/>
      <c r="G1301" s="3"/>
      <c r="H1301" s="16"/>
      <c r="I1301" s="7"/>
      <c r="J1301" s="7"/>
      <c r="K1301" s="29"/>
      <c r="P1301" s="7"/>
    </row>
    <row r="1302">
      <c r="A1302" s="13"/>
      <c r="B1302" s="27"/>
      <c r="C1302" s="14"/>
      <c r="D1302" s="28"/>
      <c r="E1302" s="7"/>
      <c r="G1302" s="3"/>
      <c r="H1302" s="16"/>
      <c r="I1302" s="7"/>
      <c r="J1302" s="7"/>
      <c r="K1302" s="29"/>
      <c r="P1302" s="7"/>
    </row>
    <row r="1303">
      <c r="A1303" s="13"/>
      <c r="B1303" s="27"/>
      <c r="C1303" s="14"/>
      <c r="D1303" s="28"/>
      <c r="E1303" s="7"/>
      <c r="G1303" s="3"/>
      <c r="H1303" s="16"/>
      <c r="I1303" s="7"/>
      <c r="J1303" s="7"/>
      <c r="K1303" s="29"/>
      <c r="P1303" s="7"/>
    </row>
    <row r="1304">
      <c r="A1304" s="13"/>
      <c r="B1304" s="27"/>
      <c r="C1304" s="14"/>
      <c r="D1304" s="28"/>
      <c r="E1304" s="7"/>
      <c r="G1304" s="3"/>
      <c r="H1304" s="16"/>
      <c r="I1304" s="7"/>
      <c r="J1304" s="7"/>
      <c r="K1304" s="29"/>
      <c r="P1304" s="7"/>
    </row>
    <row r="1305">
      <c r="A1305" s="13"/>
      <c r="B1305" s="27"/>
      <c r="C1305" s="14"/>
      <c r="D1305" s="28"/>
      <c r="E1305" s="7"/>
      <c r="G1305" s="3"/>
      <c r="H1305" s="16"/>
      <c r="I1305" s="7"/>
      <c r="J1305" s="7"/>
      <c r="K1305" s="29"/>
      <c r="P1305" s="7"/>
    </row>
    <row r="1306">
      <c r="A1306" s="13"/>
      <c r="B1306" s="27"/>
      <c r="C1306" s="14"/>
      <c r="D1306" s="28"/>
      <c r="E1306" s="7"/>
      <c r="G1306" s="3"/>
      <c r="H1306" s="16"/>
      <c r="I1306" s="7"/>
      <c r="J1306" s="7"/>
      <c r="K1306" s="29"/>
      <c r="P1306" s="7"/>
    </row>
    <row r="1307">
      <c r="A1307" s="13"/>
      <c r="B1307" s="27"/>
      <c r="C1307" s="14"/>
      <c r="D1307" s="28"/>
      <c r="E1307" s="7"/>
      <c r="G1307" s="3"/>
      <c r="H1307" s="16"/>
      <c r="I1307" s="7"/>
      <c r="J1307" s="7"/>
      <c r="K1307" s="29"/>
      <c r="P1307" s="7"/>
    </row>
    <row r="1308">
      <c r="A1308" s="13"/>
      <c r="B1308" s="27"/>
      <c r="C1308" s="14"/>
      <c r="D1308" s="28"/>
      <c r="E1308" s="7"/>
      <c r="G1308" s="3"/>
      <c r="H1308" s="16"/>
      <c r="I1308" s="7"/>
      <c r="J1308" s="7"/>
      <c r="K1308" s="29"/>
      <c r="P1308" s="7"/>
    </row>
    <row r="1309">
      <c r="A1309" s="13"/>
      <c r="B1309" s="27"/>
      <c r="C1309" s="14"/>
      <c r="D1309" s="28"/>
      <c r="E1309" s="7"/>
      <c r="G1309" s="3"/>
      <c r="H1309" s="16"/>
      <c r="I1309" s="7"/>
      <c r="J1309" s="7"/>
      <c r="K1309" s="29"/>
      <c r="P1309" s="7"/>
    </row>
    <row r="1310">
      <c r="A1310" s="13"/>
      <c r="B1310" s="27"/>
      <c r="C1310" s="14"/>
      <c r="D1310" s="28"/>
      <c r="E1310" s="7"/>
      <c r="G1310" s="3"/>
      <c r="H1310" s="16"/>
      <c r="I1310" s="7"/>
      <c r="J1310" s="7"/>
      <c r="K1310" s="29"/>
      <c r="P1310" s="7"/>
    </row>
    <row r="1311">
      <c r="A1311" s="13"/>
      <c r="B1311" s="27"/>
      <c r="C1311" s="14"/>
      <c r="D1311" s="28"/>
      <c r="E1311" s="7"/>
      <c r="G1311" s="3"/>
      <c r="H1311" s="16"/>
      <c r="I1311" s="7"/>
      <c r="J1311" s="7"/>
      <c r="K1311" s="29"/>
      <c r="P1311" s="7"/>
    </row>
    <row r="1312">
      <c r="A1312" s="13"/>
      <c r="B1312" s="27"/>
      <c r="C1312" s="14"/>
      <c r="D1312" s="28"/>
      <c r="E1312" s="7"/>
      <c r="G1312" s="3"/>
      <c r="H1312" s="16"/>
      <c r="I1312" s="7"/>
      <c r="J1312" s="7"/>
      <c r="K1312" s="29"/>
      <c r="P1312" s="7"/>
    </row>
    <row r="1313">
      <c r="A1313" s="13"/>
      <c r="B1313" s="27"/>
      <c r="C1313" s="14"/>
      <c r="D1313" s="28"/>
      <c r="E1313" s="7"/>
      <c r="G1313" s="3"/>
      <c r="H1313" s="16"/>
      <c r="I1313" s="7"/>
      <c r="J1313" s="7"/>
      <c r="K1313" s="29"/>
      <c r="P1313" s="7"/>
    </row>
    <row r="1314">
      <c r="A1314" s="13"/>
      <c r="B1314" s="27"/>
      <c r="C1314" s="14"/>
      <c r="D1314" s="28"/>
      <c r="E1314" s="7"/>
      <c r="G1314" s="3"/>
      <c r="H1314" s="16"/>
      <c r="I1314" s="7"/>
      <c r="J1314" s="7"/>
      <c r="K1314" s="29"/>
      <c r="P1314" s="7"/>
    </row>
    <row r="1315">
      <c r="A1315" s="13"/>
      <c r="B1315" s="27"/>
      <c r="C1315" s="14"/>
      <c r="D1315" s="28"/>
      <c r="E1315" s="7"/>
      <c r="G1315" s="3"/>
      <c r="H1315" s="16"/>
      <c r="I1315" s="7"/>
      <c r="J1315" s="7"/>
      <c r="K1315" s="29"/>
      <c r="P1315" s="7"/>
    </row>
    <row r="1316">
      <c r="A1316" s="13"/>
      <c r="B1316" s="27"/>
      <c r="C1316" s="14"/>
      <c r="D1316" s="28"/>
      <c r="E1316" s="7"/>
      <c r="G1316" s="3"/>
      <c r="H1316" s="16"/>
      <c r="I1316" s="7"/>
      <c r="J1316" s="7"/>
      <c r="K1316" s="29"/>
      <c r="P1316" s="7"/>
    </row>
    <row r="1317">
      <c r="A1317" s="13"/>
      <c r="B1317" s="27"/>
      <c r="C1317" s="14"/>
      <c r="D1317" s="28"/>
      <c r="E1317" s="7"/>
      <c r="G1317" s="3"/>
      <c r="H1317" s="16"/>
      <c r="I1317" s="7"/>
      <c r="J1317" s="7"/>
      <c r="K1317" s="29"/>
      <c r="P1317" s="7"/>
    </row>
    <row r="1318">
      <c r="A1318" s="13"/>
      <c r="B1318" s="27"/>
      <c r="C1318" s="14"/>
      <c r="D1318" s="28"/>
      <c r="E1318" s="7"/>
      <c r="G1318" s="3"/>
      <c r="H1318" s="16"/>
      <c r="I1318" s="7"/>
      <c r="J1318" s="7"/>
      <c r="K1318" s="29"/>
      <c r="P1318" s="7"/>
    </row>
    <row r="1319">
      <c r="A1319" s="13"/>
      <c r="B1319" s="27"/>
      <c r="C1319" s="14"/>
      <c r="D1319" s="28"/>
      <c r="E1319" s="7"/>
      <c r="G1319" s="3"/>
      <c r="H1319" s="16"/>
      <c r="I1319" s="7"/>
      <c r="J1319" s="7"/>
      <c r="K1319" s="29"/>
      <c r="P1319" s="7"/>
    </row>
    <row r="1320">
      <c r="A1320" s="13"/>
      <c r="B1320" s="27"/>
      <c r="C1320" s="14"/>
      <c r="D1320" s="28"/>
      <c r="E1320" s="7"/>
      <c r="G1320" s="3"/>
      <c r="H1320" s="16"/>
      <c r="I1320" s="7"/>
      <c r="J1320" s="7"/>
      <c r="K1320" s="29"/>
      <c r="P1320" s="7"/>
    </row>
    <row r="1321">
      <c r="A1321" s="13"/>
      <c r="B1321" s="27"/>
      <c r="C1321" s="14"/>
      <c r="D1321" s="28"/>
      <c r="E1321" s="7"/>
      <c r="G1321" s="3"/>
      <c r="H1321" s="16"/>
      <c r="I1321" s="7"/>
      <c r="J1321" s="7"/>
      <c r="K1321" s="29"/>
      <c r="P1321" s="7"/>
    </row>
    <row r="1322">
      <c r="A1322" s="13"/>
      <c r="B1322" s="27"/>
      <c r="C1322" s="14"/>
      <c r="D1322" s="28"/>
      <c r="E1322" s="7"/>
      <c r="G1322" s="3"/>
      <c r="H1322" s="16"/>
      <c r="I1322" s="7"/>
      <c r="J1322" s="7"/>
      <c r="K1322" s="29"/>
      <c r="P1322" s="7"/>
    </row>
    <row r="1323">
      <c r="A1323" s="13"/>
      <c r="B1323" s="27"/>
      <c r="C1323" s="14"/>
      <c r="D1323" s="28"/>
      <c r="E1323" s="7"/>
      <c r="G1323" s="3"/>
      <c r="H1323" s="16"/>
      <c r="I1323" s="7"/>
      <c r="J1323" s="7"/>
      <c r="K1323" s="29"/>
      <c r="P1323" s="7"/>
    </row>
    <row r="1324">
      <c r="A1324" s="13"/>
      <c r="B1324" s="27"/>
      <c r="C1324" s="14"/>
      <c r="D1324" s="28"/>
      <c r="E1324" s="7"/>
      <c r="G1324" s="3"/>
      <c r="H1324" s="16"/>
      <c r="I1324" s="7"/>
      <c r="J1324" s="7"/>
      <c r="K1324" s="29"/>
      <c r="P1324" s="7"/>
    </row>
    <row r="1325">
      <c r="A1325" s="13"/>
      <c r="B1325" s="27"/>
      <c r="C1325" s="14"/>
      <c r="D1325" s="28"/>
      <c r="E1325" s="7"/>
      <c r="G1325" s="3"/>
      <c r="H1325" s="16"/>
      <c r="I1325" s="7"/>
      <c r="J1325" s="7"/>
      <c r="K1325" s="29"/>
      <c r="P1325" s="7"/>
    </row>
    <row r="1326">
      <c r="A1326" s="13"/>
      <c r="B1326" s="27"/>
      <c r="C1326" s="14"/>
      <c r="D1326" s="28"/>
      <c r="E1326" s="7"/>
      <c r="G1326" s="3"/>
      <c r="H1326" s="16"/>
      <c r="I1326" s="7"/>
      <c r="J1326" s="7"/>
      <c r="K1326" s="29"/>
      <c r="P1326" s="7"/>
    </row>
    <row r="1327">
      <c r="A1327" s="13"/>
      <c r="B1327" s="27"/>
      <c r="C1327" s="14"/>
      <c r="D1327" s="28"/>
      <c r="E1327" s="7"/>
      <c r="G1327" s="3"/>
      <c r="H1327" s="16"/>
      <c r="I1327" s="7"/>
      <c r="J1327" s="7"/>
      <c r="K1327" s="29"/>
      <c r="P1327" s="7"/>
    </row>
    <row r="1328">
      <c r="A1328" s="13"/>
      <c r="B1328" s="27"/>
      <c r="C1328" s="14"/>
      <c r="D1328" s="28"/>
      <c r="E1328" s="7"/>
      <c r="G1328" s="3"/>
      <c r="H1328" s="16"/>
      <c r="I1328" s="7"/>
      <c r="J1328" s="7"/>
      <c r="K1328" s="29"/>
      <c r="P1328" s="7"/>
    </row>
    <row r="1329">
      <c r="A1329" s="13"/>
      <c r="B1329" s="27"/>
      <c r="C1329" s="14"/>
      <c r="D1329" s="28"/>
      <c r="E1329" s="7"/>
      <c r="G1329" s="3"/>
      <c r="H1329" s="16"/>
      <c r="I1329" s="7"/>
      <c r="J1329" s="7"/>
      <c r="K1329" s="29"/>
      <c r="P1329" s="7"/>
    </row>
    <row r="1330">
      <c r="A1330" s="13"/>
      <c r="B1330" s="27"/>
      <c r="C1330" s="14"/>
      <c r="D1330" s="28"/>
      <c r="E1330" s="7"/>
      <c r="G1330" s="3"/>
      <c r="H1330" s="16"/>
      <c r="I1330" s="7"/>
      <c r="J1330" s="7"/>
      <c r="K1330" s="29"/>
      <c r="P1330" s="7"/>
    </row>
    <row r="1331">
      <c r="A1331" s="13"/>
      <c r="B1331" s="27"/>
      <c r="C1331" s="14"/>
      <c r="D1331" s="28"/>
      <c r="E1331" s="7"/>
      <c r="G1331" s="3"/>
      <c r="H1331" s="16"/>
      <c r="I1331" s="7"/>
      <c r="J1331" s="7"/>
      <c r="K1331" s="29"/>
      <c r="P1331" s="7"/>
    </row>
    <row r="1332">
      <c r="A1332" s="13"/>
      <c r="B1332" s="27"/>
      <c r="C1332" s="14"/>
      <c r="D1332" s="28"/>
      <c r="E1332" s="7"/>
      <c r="G1332" s="3"/>
      <c r="H1332" s="16"/>
      <c r="I1332" s="7"/>
      <c r="J1332" s="7"/>
      <c r="K1332" s="29"/>
      <c r="P1332" s="7"/>
    </row>
    <row r="1333">
      <c r="A1333" s="13"/>
      <c r="B1333" s="27"/>
      <c r="C1333" s="14"/>
      <c r="D1333" s="28"/>
      <c r="E1333" s="7"/>
      <c r="G1333" s="3"/>
      <c r="H1333" s="16"/>
      <c r="I1333" s="7"/>
      <c r="J1333" s="7"/>
      <c r="K1333" s="29"/>
      <c r="P1333" s="7"/>
    </row>
    <row r="1334">
      <c r="A1334" s="13"/>
      <c r="B1334" s="27"/>
      <c r="C1334" s="14"/>
      <c r="D1334" s="28"/>
      <c r="E1334" s="7"/>
      <c r="G1334" s="3"/>
      <c r="H1334" s="16"/>
      <c r="I1334" s="7"/>
      <c r="J1334" s="7"/>
      <c r="K1334" s="29"/>
      <c r="P1334" s="7"/>
    </row>
    <row r="1335">
      <c r="A1335" s="13"/>
      <c r="B1335" s="27"/>
      <c r="C1335" s="14"/>
      <c r="D1335" s="28"/>
      <c r="E1335" s="7"/>
      <c r="G1335" s="3"/>
      <c r="H1335" s="16"/>
      <c r="I1335" s="7"/>
      <c r="J1335" s="7"/>
      <c r="K1335" s="29"/>
      <c r="P1335" s="7"/>
    </row>
    <row r="1336">
      <c r="A1336" s="13"/>
      <c r="B1336" s="27"/>
      <c r="C1336" s="14"/>
      <c r="D1336" s="28"/>
      <c r="E1336" s="7"/>
      <c r="G1336" s="3"/>
      <c r="H1336" s="16"/>
      <c r="I1336" s="7"/>
      <c r="J1336" s="7"/>
      <c r="K1336" s="29"/>
      <c r="P1336" s="7"/>
    </row>
    <row r="1337">
      <c r="A1337" s="13"/>
      <c r="B1337" s="27"/>
      <c r="C1337" s="14"/>
      <c r="D1337" s="28"/>
      <c r="E1337" s="7"/>
      <c r="G1337" s="3"/>
      <c r="H1337" s="16"/>
      <c r="I1337" s="7"/>
      <c r="J1337" s="7"/>
      <c r="K1337" s="29"/>
      <c r="P1337" s="7"/>
    </row>
    <row r="1338">
      <c r="A1338" s="13"/>
      <c r="B1338" s="27"/>
      <c r="C1338" s="14"/>
      <c r="D1338" s="28"/>
      <c r="E1338" s="7"/>
      <c r="G1338" s="3"/>
      <c r="H1338" s="16"/>
      <c r="I1338" s="7"/>
      <c r="J1338" s="7"/>
      <c r="K1338" s="29"/>
      <c r="P1338" s="7"/>
    </row>
    <row r="1339">
      <c r="A1339" s="13"/>
      <c r="B1339" s="27"/>
      <c r="C1339" s="14"/>
      <c r="D1339" s="28"/>
      <c r="E1339" s="7"/>
      <c r="G1339" s="3"/>
      <c r="H1339" s="16"/>
      <c r="I1339" s="7"/>
      <c r="J1339" s="7"/>
      <c r="K1339" s="29"/>
      <c r="P1339" s="7"/>
    </row>
    <row r="1340">
      <c r="A1340" s="13"/>
      <c r="B1340" s="27"/>
      <c r="C1340" s="14"/>
      <c r="D1340" s="28"/>
      <c r="E1340" s="7"/>
      <c r="G1340" s="3"/>
      <c r="H1340" s="16"/>
      <c r="I1340" s="7"/>
      <c r="J1340" s="7"/>
      <c r="K1340" s="29"/>
      <c r="P1340" s="7"/>
    </row>
    <row r="1341">
      <c r="A1341" s="13"/>
      <c r="B1341" s="27"/>
      <c r="C1341" s="14"/>
      <c r="D1341" s="28"/>
      <c r="E1341" s="7"/>
      <c r="G1341" s="3"/>
      <c r="H1341" s="16"/>
      <c r="I1341" s="7"/>
      <c r="J1341" s="7"/>
      <c r="K1341" s="29"/>
      <c r="P1341" s="7"/>
    </row>
    <row r="1342">
      <c r="A1342" s="13"/>
      <c r="B1342" s="27"/>
      <c r="C1342" s="14"/>
      <c r="D1342" s="28"/>
      <c r="E1342" s="7"/>
      <c r="G1342" s="3"/>
      <c r="H1342" s="16"/>
      <c r="I1342" s="7"/>
      <c r="J1342" s="7"/>
      <c r="K1342" s="29"/>
      <c r="P1342" s="7"/>
    </row>
    <row r="1343">
      <c r="A1343" s="13"/>
      <c r="B1343" s="27"/>
      <c r="C1343" s="14"/>
      <c r="D1343" s="28"/>
      <c r="E1343" s="7"/>
      <c r="G1343" s="3"/>
      <c r="H1343" s="16"/>
      <c r="I1343" s="7"/>
      <c r="J1343" s="7"/>
      <c r="K1343" s="29"/>
      <c r="P1343" s="7"/>
    </row>
    <row r="1344">
      <c r="A1344" s="13"/>
      <c r="B1344" s="27"/>
      <c r="C1344" s="14"/>
      <c r="D1344" s="28"/>
      <c r="E1344" s="7"/>
      <c r="G1344" s="3"/>
      <c r="H1344" s="16"/>
      <c r="I1344" s="7"/>
      <c r="J1344" s="7"/>
      <c r="K1344" s="29"/>
      <c r="P1344" s="7"/>
    </row>
    <row r="1345">
      <c r="A1345" s="13"/>
      <c r="B1345" s="27"/>
      <c r="C1345" s="14"/>
      <c r="D1345" s="28"/>
      <c r="E1345" s="7"/>
      <c r="G1345" s="3"/>
      <c r="H1345" s="16"/>
      <c r="I1345" s="7"/>
      <c r="J1345" s="7"/>
      <c r="K1345" s="29"/>
      <c r="P1345" s="7"/>
    </row>
    <row r="1346">
      <c r="A1346" s="13"/>
      <c r="B1346" s="27"/>
      <c r="C1346" s="14"/>
      <c r="D1346" s="28"/>
      <c r="E1346" s="7"/>
      <c r="G1346" s="3"/>
      <c r="H1346" s="16"/>
      <c r="I1346" s="7"/>
      <c r="J1346" s="7"/>
      <c r="K1346" s="29"/>
      <c r="P1346" s="7"/>
    </row>
    <row r="1347">
      <c r="A1347" s="13"/>
      <c r="B1347" s="27"/>
      <c r="C1347" s="14"/>
      <c r="D1347" s="28"/>
      <c r="E1347" s="7"/>
      <c r="G1347" s="3"/>
      <c r="H1347" s="16"/>
      <c r="I1347" s="7"/>
      <c r="J1347" s="7"/>
      <c r="K1347" s="29"/>
      <c r="P1347" s="7"/>
    </row>
    <row r="1348">
      <c r="A1348" s="13"/>
      <c r="B1348" s="27"/>
      <c r="C1348" s="14"/>
      <c r="D1348" s="28"/>
      <c r="E1348" s="7"/>
      <c r="G1348" s="3"/>
      <c r="H1348" s="16"/>
      <c r="I1348" s="7"/>
      <c r="J1348" s="7"/>
      <c r="K1348" s="29"/>
      <c r="P1348" s="7"/>
    </row>
    <row r="1349">
      <c r="A1349" s="13"/>
      <c r="B1349" s="27"/>
      <c r="C1349" s="14"/>
      <c r="D1349" s="28"/>
      <c r="E1349" s="7"/>
      <c r="G1349" s="3"/>
      <c r="H1349" s="16"/>
      <c r="I1349" s="7"/>
      <c r="J1349" s="7"/>
      <c r="K1349" s="29"/>
      <c r="P1349" s="7"/>
    </row>
    <row r="1350">
      <c r="A1350" s="13"/>
      <c r="B1350" s="27"/>
      <c r="C1350" s="14"/>
      <c r="D1350" s="28"/>
      <c r="E1350" s="7"/>
      <c r="G1350" s="3"/>
      <c r="H1350" s="16"/>
      <c r="I1350" s="7"/>
      <c r="J1350" s="7"/>
      <c r="K1350" s="29"/>
      <c r="P1350" s="7"/>
    </row>
    <row r="1351">
      <c r="A1351" s="13"/>
      <c r="B1351" s="27"/>
      <c r="C1351" s="14"/>
      <c r="D1351" s="28"/>
      <c r="E1351" s="7"/>
      <c r="G1351" s="3"/>
      <c r="H1351" s="16"/>
      <c r="I1351" s="7"/>
      <c r="J1351" s="7"/>
      <c r="K1351" s="29"/>
      <c r="P1351" s="7"/>
    </row>
    <row r="1352">
      <c r="A1352" s="13"/>
      <c r="B1352" s="27"/>
      <c r="C1352" s="14"/>
      <c r="D1352" s="28"/>
      <c r="E1352" s="7"/>
      <c r="G1352" s="3"/>
      <c r="H1352" s="16"/>
      <c r="I1352" s="7"/>
      <c r="J1352" s="7"/>
      <c r="K1352" s="29"/>
      <c r="P1352" s="7"/>
    </row>
    <row r="1353">
      <c r="A1353" s="13"/>
      <c r="B1353" s="27"/>
      <c r="C1353" s="14"/>
      <c r="D1353" s="28"/>
      <c r="E1353" s="7"/>
      <c r="G1353" s="3"/>
      <c r="H1353" s="16"/>
      <c r="I1353" s="7"/>
      <c r="J1353" s="7"/>
      <c r="K1353" s="29"/>
      <c r="P1353" s="7"/>
    </row>
    <row r="1354">
      <c r="A1354" s="13"/>
      <c r="B1354" s="27"/>
      <c r="C1354" s="14"/>
      <c r="D1354" s="28"/>
      <c r="E1354" s="7"/>
      <c r="G1354" s="3"/>
      <c r="H1354" s="16"/>
      <c r="I1354" s="7"/>
      <c r="J1354" s="7"/>
      <c r="K1354" s="29"/>
      <c r="P1354" s="7"/>
    </row>
    <row r="1355">
      <c r="A1355" s="13"/>
      <c r="B1355" s="27"/>
      <c r="C1355" s="14"/>
      <c r="D1355" s="28"/>
      <c r="E1355" s="7"/>
      <c r="G1355" s="3"/>
      <c r="H1355" s="16"/>
      <c r="I1355" s="7"/>
      <c r="J1355" s="7"/>
      <c r="K1355" s="29"/>
      <c r="P1355" s="7"/>
    </row>
    <row r="1356">
      <c r="A1356" s="13"/>
      <c r="B1356" s="27"/>
      <c r="C1356" s="14"/>
      <c r="D1356" s="28"/>
      <c r="E1356" s="7"/>
      <c r="G1356" s="3"/>
      <c r="H1356" s="16"/>
      <c r="I1356" s="7"/>
      <c r="J1356" s="7"/>
      <c r="K1356" s="29"/>
      <c r="P1356" s="7"/>
    </row>
    <row r="1357">
      <c r="A1357" s="13"/>
      <c r="B1357" s="27"/>
      <c r="C1357" s="14"/>
      <c r="D1357" s="28"/>
      <c r="E1357" s="7"/>
      <c r="G1357" s="3"/>
      <c r="H1357" s="16"/>
      <c r="I1357" s="7"/>
      <c r="J1357" s="7"/>
      <c r="K1357" s="29"/>
      <c r="P1357" s="7"/>
    </row>
    <row r="1358">
      <c r="A1358" s="13"/>
      <c r="B1358" s="27"/>
      <c r="C1358" s="14"/>
      <c r="D1358" s="28"/>
      <c r="E1358" s="7"/>
      <c r="G1358" s="3"/>
      <c r="H1358" s="16"/>
      <c r="I1358" s="7"/>
      <c r="J1358" s="7"/>
      <c r="K1358" s="29"/>
      <c r="P1358" s="7"/>
    </row>
    <row r="1359">
      <c r="A1359" s="13"/>
      <c r="B1359" s="27"/>
      <c r="C1359" s="14"/>
      <c r="D1359" s="28"/>
      <c r="E1359" s="7"/>
      <c r="G1359" s="3"/>
      <c r="H1359" s="16"/>
      <c r="I1359" s="7"/>
      <c r="J1359" s="7"/>
      <c r="K1359" s="29"/>
      <c r="P1359" s="7"/>
    </row>
    <row r="1360">
      <c r="A1360" s="13"/>
      <c r="B1360" s="27"/>
      <c r="C1360" s="14"/>
      <c r="D1360" s="28"/>
      <c r="E1360" s="7"/>
      <c r="G1360" s="3"/>
      <c r="H1360" s="16"/>
      <c r="I1360" s="7"/>
      <c r="J1360" s="7"/>
      <c r="K1360" s="29"/>
      <c r="P1360" s="7"/>
    </row>
    <row r="1361">
      <c r="A1361" s="13"/>
      <c r="B1361" s="27"/>
      <c r="C1361" s="14"/>
      <c r="D1361" s="28"/>
      <c r="E1361" s="7"/>
      <c r="G1361" s="3"/>
      <c r="H1361" s="16"/>
      <c r="I1361" s="7"/>
      <c r="J1361" s="7"/>
      <c r="K1361" s="29"/>
      <c r="P1361" s="7"/>
    </row>
    <row r="1362">
      <c r="A1362" s="13"/>
      <c r="B1362" s="27"/>
      <c r="C1362" s="14"/>
      <c r="D1362" s="28"/>
      <c r="E1362" s="7"/>
      <c r="G1362" s="3"/>
      <c r="H1362" s="16"/>
      <c r="I1362" s="7"/>
      <c r="J1362" s="7"/>
      <c r="K1362" s="29"/>
      <c r="P1362" s="7"/>
    </row>
    <row r="1363">
      <c r="A1363" s="13"/>
      <c r="B1363" s="27"/>
      <c r="C1363" s="14"/>
      <c r="D1363" s="28"/>
      <c r="E1363" s="7"/>
      <c r="G1363" s="3"/>
      <c r="H1363" s="16"/>
      <c r="I1363" s="7"/>
      <c r="J1363" s="7"/>
      <c r="K1363" s="29"/>
      <c r="P1363" s="7"/>
    </row>
    <row r="1364">
      <c r="A1364" s="13"/>
      <c r="B1364" s="27"/>
      <c r="C1364" s="14"/>
      <c r="D1364" s="28"/>
      <c r="E1364" s="7"/>
      <c r="G1364" s="3"/>
      <c r="H1364" s="16"/>
      <c r="I1364" s="7"/>
      <c r="J1364" s="7"/>
      <c r="K1364" s="29"/>
      <c r="P1364" s="7"/>
    </row>
    <row r="1365">
      <c r="A1365" s="13"/>
      <c r="B1365" s="27"/>
      <c r="C1365" s="14"/>
      <c r="D1365" s="28"/>
      <c r="E1365" s="7"/>
      <c r="G1365" s="3"/>
      <c r="H1365" s="16"/>
      <c r="I1365" s="7"/>
      <c r="J1365" s="7"/>
      <c r="K1365" s="29"/>
      <c r="P1365" s="7"/>
    </row>
  </sheetData>
  <drawing r:id="rId1"/>
</worksheet>
</file>