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438" documentId="13_ncr:1_{1194D2AA-2484-43AB-B4BE-E00F004AAE79}" xr6:coauthVersionLast="47" xr6:coauthVersionMax="47" xr10:uidLastSave="{BCE9B37F-389A-4278-BF8D-35BE8B680B9E}"/>
  <bookViews>
    <workbookView xWindow="19090" yWindow="-110" windowWidth="19420" windowHeight="12220" tabRatio="901" xr2:uid="{00000000-000D-0000-FFFF-FFFF00000000}"/>
  </bookViews>
  <sheets>
    <sheet name="Comm_FIProcess" sheetId="132" r:id="rId1"/>
    <sheet name="Tech_Fuel" sheetId="167" r:id="rId2"/>
    <sheet name="EMI" sheetId="168" r:id="rId3"/>
    <sheet name="Demand" sheetId="169" r:id="rId4"/>
    <sheet name="TechHeat-RES-SD" sheetId="148" r:id="rId5"/>
    <sheet name="attached_DetachedHeatingStock" sheetId="139" r:id="rId6"/>
    <sheet name="attached_heating_EFF" sheetId="149" r:id="rId7"/>
    <sheet name="attached_space_heating_byenergy" sheetId="133" r:id="rId8"/>
    <sheet name="attached_space_heating_byendtyp" sheetId="153" r:id="rId9"/>
    <sheet name="TechHeat-RES-SA" sheetId="154" r:id="rId10"/>
    <sheet name="attached_AttachedHeatingStock" sheetId="140" r:id="rId11"/>
    <sheet name="TechHeat-RES-AP" sheetId="155" r:id="rId12"/>
    <sheet name="attached_ApartmentHeatingStock" sheetId="141" r:id="rId13"/>
    <sheet name="TechHeat-RES-MOB" sheetId="156" r:id="rId14"/>
    <sheet name="attached_MobileHeatingStock" sheetId="142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169" l="1"/>
  <c r="H8" i="169"/>
  <c r="I8" i="169"/>
  <c r="J8" i="169"/>
  <c r="K8" i="169"/>
  <c r="L8" i="169"/>
  <c r="G9" i="169"/>
  <c r="H9" i="169"/>
  <c r="I9" i="169"/>
  <c r="J9" i="169"/>
  <c r="K9" i="169"/>
  <c r="L9" i="169"/>
  <c r="G10" i="169"/>
  <c r="H10" i="169"/>
  <c r="I10" i="169"/>
  <c r="J10" i="169"/>
  <c r="K10" i="169"/>
  <c r="L10" i="169"/>
  <c r="G11" i="169"/>
  <c r="H11" i="169"/>
  <c r="I11" i="169"/>
  <c r="J11" i="169"/>
  <c r="K11" i="169"/>
  <c r="L11" i="169"/>
  <c r="F9" i="169"/>
  <c r="F10" i="169"/>
  <c r="F11" i="169"/>
  <c r="F8" i="169"/>
  <c r="P9" i="169"/>
  <c r="Q9" i="169"/>
  <c r="R9" i="169"/>
  <c r="S9" i="169"/>
  <c r="T9" i="169"/>
  <c r="U9" i="169"/>
  <c r="O9" i="169"/>
  <c r="P8" i="169"/>
  <c r="Q8" i="169"/>
  <c r="R8" i="169"/>
  <c r="S8" i="169"/>
  <c r="T8" i="169"/>
  <c r="U8" i="169"/>
  <c r="O8" i="169"/>
  <c r="P10" i="169"/>
  <c r="Q10" i="169"/>
  <c r="R10" i="169"/>
  <c r="S10" i="169"/>
  <c r="T10" i="169"/>
  <c r="U10" i="169"/>
  <c r="O10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R11" i="169"/>
  <c r="S11" i="169"/>
  <c r="T11" i="169"/>
  <c r="U11" i="169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O15" i="169"/>
  <c r="P19" i="169" a="1"/>
  <c r="P19" i="169"/>
  <c r="Q19" i="169" a="1"/>
  <c r="Q19" i="169" s="1"/>
  <c r="R19" i="169" a="1"/>
  <c r="R19" i="169" s="1"/>
  <c r="S19" i="169" a="1"/>
  <c r="S19" i="169"/>
  <c r="T19" i="169" a="1"/>
  <c r="T19" i="169"/>
  <c r="U19" i="169" a="1"/>
  <c r="U19" i="169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L15" i="169"/>
  <c r="L14" i="169"/>
  <c r="L13" i="169"/>
  <c r="L12" i="169"/>
  <c r="K15" i="169"/>
  <c r="K14" i="169"/>
  <c r="K13" i="169"/>
  <c r="K12" i="169"/>
  <c r="J15" i="169"/>
  <c r="J14" i="169"/>
  <c r="J13" i="169"/>
  <c r="J12" i="169"/>
  <c r="I15" i="169"/>
  <c r="I14" i="169"/>
  <c r="I13" i="169"/>
  <c r="I12" i="169"/>
  <c r="H15" i="169"/>
  <c r="H14" i="169"/>
  <c r="H13" i="169"/>
  <c r="H12" i="169"/>
  <c r="G15" i="169"/>
  <c r="G14" i="169"/>
  <c r="G13" i="169"/>
  <c r="G12" i="169"/>
  <c r="F15" i="169"/>
  <c r="F14" i="169"/>
  <c r="F13" i="169"/>
  <c r="F12" i="169"/>
  <c r="AE11" i="169" l="1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K46" i="162" s="1"/>
  <c r="L8" i="162"/>
  <c r="L46" i="162" s="1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G59" i="163" s="1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J46" i="162"/>
  <c r="I42" i="162"/>
  <c r="I43" i="162"/>
  <c r="F42" i="162"/>
  <c r="F43" i="162"/>
  <c r="F45" i="162"/>
  <c r="F46" i="162"/>
  <c r="L43" i="162"/>
  <c r="G45" i="162"/>
  <c r="H45" i="162"/>
  <c r="I46" i="162"/>
  <c r="J41" i="162"/>
  <c r="I41" i="162"/>
  <c r="H41" i="162"/>
  <c r="F41" i="162"/>
  <c r="H46" i="162"/>
  <c r="G46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G59" i="161" s="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F59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J59" i="152" s="1"/>
  <c r="X45" i="152"/>
  <c r="X46" i="152" s="1"/>
  <c r="K59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F52" i="151"/>
  <c r="G52" i="151"/>
  <c r="H52" i="151"/>
  <c r="I52" i="151"/>
  <c r="J52" i="151"/>
  <c r="K52" i="151"/>
  <c r="L52" i="151"/>
  <c r="F53" i="151"/>
  <c r="G53" i="151"/>
  <c r="H53" i="151"/>
  <c r="I53" i="151"/>
  <c r="J53" i="151"/>
  <c r="K53" i="151"/>
  <c r="L53" i="151"/>
  <c r="F54" i="151"/>
  <c r="G54" i="151"/>
  <c r="H54" i="151"/>
  <c r="I54" i="151"/>
  <c r="J54" i="151"/>
  <c r="K54" i="151"/>
  <c r="L54" i="151"/>
  <c r="F55" i="151"/>
  <c r="G55" i="151"/>
  <c r="H55" i="151"/>
  <c r="I55" i="151"/>
  <c r="J55" i="151"/>
  <c r="K55" i="151"/>
  <c r="L55" i="151"/>
  <c r="F56" i="151"/>
  <c r="G56" i="151"/>
  <c r="H56" i="151"/>
  <c r="I56" i="151"/>
  <c r="J56" i="151"/>
  <c r="K56" i="151"/>
  <c r="L56" i="151"/>
  <c r="F57" i="151"/>
  <c r="G57" i="151"/>
  <c r="H57" i="151"/>
  <c r="I57" i="151"/>
  <c r="J57" i="151"/>
  <c r="K57" i="151"/>
  <c r="L57" i="151"/>
  <c r="F58" i="151"/>
  <c r="G58" i="151"/>
  <c r="H58" i="151"/>
  <c r="I58" i="151"/>
  <c r="J58" i="151"/>
  <c r="K58" i="151"/>
  <c r="L58" i="151"/>
  <c r="G51" i="151"/>
  <c r="H51" i="151"/>
  <c r="I51" i="151"/>
  <c r="J51" i="151"/>
  <c r="K51" i="151"/>
  <c r="L51" i="151"/>
  <c r="F51" i="151"/>
  <c r="Q55" i="151"/>
  <c r="R55" i="151"/>
  <c r="S55" i="151"/>
  <c r="T55" i="151"/>
  <c r="U55" i="151"/>
  <c r="V55" i="151"/>
  <c r="Q56" i="151"/>
  <c r="R56" i="151"/>
  <c r="S56" i="151"/>
  <c r="T56" i="151"/>
  <c r="U56" i="151"/>
  <c r="V56" i="151"/>
  <c r="Q57" i="151"/>
  <c r="R57" i="151"/>
  <c r="S57" i="151"/>
  <c r="T57" i="151"/>
  <c r="U57" i="151"/>
  <c r="V57" i="151"/>
  <c r="Q58" i="151"/>
  <c r="R58" i="151"/>
  <c r="S58" i="151"/>
  <c r="T58" i="151"/>
  <c r="U58" i="151"/>
  <c r="V58" i="151"/>
  <c r="P58" i="151"/>
  <c r="P57" i="151"/>
  <c r="P56" i="151"/>
  <c r="P55" i="151"/>
  <c r="Q53" i="151"/>
  <c r="R53" i="151"/>
  <c r="S53" i="151"/>
  <c r="T53" i="151"/>
  <c r="U53" i="151"/>
  <c r="V53" i="151"/>
  <c r="Q54" i="151"/>
  <c r="R54" i="151"/>
  <c r="S54" i="151"/>
  <c r="T54" i="151"/>
  <c r="U54" i="151"/>
  <c r="V54" i="151"/>
  <c r="P54" i="151"/>
  <c r="P53" i="151"/>
  <c r="Q52" i="151"/>
  <c r="R52" i="151"/>
  <c r="S52" i="151"/>
  <c r="T52" i="151"/>
  <c r="U52" i="151"/>
  <c r="V52" i="151"/>
  <c r="V51" i="151"/>
  <c r="U51" i="151"/>
  <c r="T51" i="151"/>
  <c r="S51" i="151"/>
  <c r="R51" i="151"/>
  <c r="Q51" i="151"/>
  <c r="P52" i="151"/>
  <c r="P51" i="151"/>
  <c r="L34" i="151"/>
  <c r="L33" i="151"/>
  <c r="L37" i="151" s="1"/>
  <c r="K34" i="151"/>
  <c r="K36" i="151" s="1"/>
  <c r="K33" i="151"/>
  <c r="J34" i="151"/>
  <c r="J33" i="151"/>
  <c r="I34" i="151"/>
  <c r="I33" i="151"/>
  <c r="H34" i="151"/>
  <c r="H33" i="151"/>
  <c r="H37" i="151" s="1"/>
  <c r="G34" i="151"/>
  <c r="G33" i="151"/>
  <c r="K37" i="151"/>
  <c r="L36" i="151"/>
  <c r="H35" i="151"/>
  <c r="G38" i="151"/>
  <c r="H38" i="151"/>
  <c r="J40" i="151"/>
  <c r="K40" i="151"/>
  <c r="L40" i="151"/>
  <c r="F34" i="151"/>
  <c r="F33" i="151"/>
  <c r="F17" i="151"/>
  <c r="G17" i="151"/>
  <c r="H17" i="151"/>
  <c r="I17" i="151"/>
  <c r="J17" i="151"/>
  <c r="K17" i="151"/>
  <c r="L17" i="151"/>
  <c r="F18" i="151"/>
  <c r="G18" i="151"/>
  <c r="H18" i="151"/>
  <c r="I18" i="151"/>
  <c r="J18" i="151"/>
  <c r="K18" i="151"/>
  <c r="L18" i="151"/>
  <c r="F19" i="151"/>
  <c r="G19" i="151"/>
  <c r="H19" i="151"/>
  <c r="I19" i="151"/>
  <c r="J19" i="151"/>
  <c r="K19" i="151"/>
  <c r="L19" i="151"/>
  <c r="F20" i="151"/>
  <c r="G20" i="151"/>
  <c r="H20" i="151"/>
  <c r="I20" i="151"/>
  <c r="J20" i="151"/>
  <c r="K20" i="151"/>
  <c r="L20" i="151"/>
  <c r="F21" i="151"/>
  <c r="G21" i="151"/>
  <c r="H21" i="151"/>
  <c r="I21" i="151"/>
  <c r="J21" i="151"/>
  <c r="K21" i="151"/>
  <c r="L21" i="151"/>
  <c r="F22" i="151"/>
  <c r="G22" i="151"/>
  <c r="H22" i="151"/>
  <c r="I22" i="151"/>
  <c r="J22" i="151"/>
  <c r="K22" i="151"/>
  <c r="L22" i="151"/>
  <c r="F23" i="151"/>
  <c r="G23" i="151"/>
  <c r="H23" i="151"/>
  <c r="I23" i="151"/>
  <c r="J23" i="151"/>
  <c r="K23" i="151"/>
  <c r="L23" i="151"/>
  <c r="G16" i="151"/>
  <c r="H16" i="151"/>
  <c r="I16" i="151"/>
  <c r="J16" i="151"/>
  <c r="K16" i="151"/>
  <c r="L16" i="151"/>
  <c r="F16" i="151"/>
  <c r="H36" i="151"/>
  <c r="J36" i="151"/>
  <c r="I37" i="151"/>
  <c r="J37" i="151"/>
  <c r="K39" i="151"/>
  <c r="F40" i="151"/>
  <c r="F39" i="151"/>
  <c r="F38" i="151"/>
  <c r="F37" i="151"/>
  <c r="L38" i="151"/>
  <c r="K35" i="151"/>
  <c r="J38" i="151"/>
  <c r="J35" i="151"/>
  <c r="I38" i="151"/>
  <c r="I35" i="151"/>
  <c r="G35" i="151"/>
  <c r="F36" i="151"/>
  <c r="F35" i="151"/>
  <c r="Z9" i="151"/>
  <c r="Z10" i="151" s="1"/>
  <c r="Z7" i="151"/>
  <c r="Z8" i="151" s="1"/>
  <c r="Z5" i="151"/>
  <c r="Z6" i="151" s="1"/>
  <c r="Z3" i="151"/>
  <c r="Z4" i="151" s="1"/>
  <c r="Y9" i="151"/>
  <c r="Y10" i="151" s="1"/>
  <c r="Y7" i="151"/>
  <c r="Y8" i="151" s="1"/>
  <c r="Y5" i="151"/>
  <c r="Y6" i="151" s="1"/>
  <c r="Y3" i="151"/>
  <c r="Y4" i="151" s="1"/>
  <c r="X9" i="151"/>
  <c r="X10" i="151" s="1"/>
  <c r="X7" i="151"/>
  <c r="X5" i="151"/>
  <c r="X6" i="151" s="1"/>
  <c r="X3" i="151"/>
  <c r="X4" i="151" s="1"/>
  <c r="W9" i="151"/>
  <c r="W10" i="151" s="1"/>
  <c r="W7" i="151"/>
  <c r="W8" i="151" s="1"/>
  <c r="W5" i="151"/>
  <c r="W6" i="151" s="1"/>
  <c r="W3" i="151"/>
  <c r="V9" i="151"/>
  <c r="V10" i="151" s="1"/>
  <c r="V7" i="151"/>
  <c r="V8" i="151" s="1"/>
  <c r="V5" i="151"/>
  <c r="V6" i="151" s="1"/>
  <c r="V3" i="151"/>
  <c r="U9" i="151"/>
  <c r="U10" i="151" s="1"/>
  <c r="U7" i="151"/>
  <c r="U8" i="151" s="1"/>
  <c r="U5" i="151"/>
  <c r="U6" i="151" s="1"/>
  <c r="U3" i="151"/>
  <c r="U4" i="151"/>
  <c r="V4" i="151"/>
  <c r="W4" i="151"/>
  <c r="X8" i="151"/>
  <c r="T9" i="151"/>
  <c r="T10" i="151" s="1"/>
  <c r="T7" i="151"/>
  <c r="T8" i="151" s="1"/>
  <c r="T5" i="151"/>
  <c r="T6" i="151" s="1"/>
  <c r="T3" i="151"/>
  <c r="T4" i="151" s="1"/>
  <c r="H5" i="151"/>
  <c r="H7" i="151"/>
  <c r="L7" i="151"/>
  <c r="H8" i="151"/>
  <c r="I8" i="151"/>
  <c r="H9" i="151"/>
  <c r="J4" i="151"/>
  <c r="K4" i="151"/>
  <c r="K6" i="151" s="1"/>
  <c r="L4" i="151"/>
  <c r="L8" i="151" s="1"/>
  <c r="L3" i="151"/>
  <c r="L5" i="151" s="1"/>
  <c r="K3" i="151"/>
  <c r="K5" i="151" s="1"/>
  <c r="J3" i="151"/>
  <c r="J5" i="151" s="1"/>
  <c r="I4" i="151"/>
  <c r="I10" i="151" s="1"/>
  <c r="I3" i="151"/>
  <c r="I5" i="151" s="1"/>
  <c r="H4" i="151"/>
  <c r="H6" i="151" s="1"/>
  <c r="H3" i="151"/>
  <c r="G4" i="151"/>
  <c r="G6" i="151" s="1"/>
  <c r="G3" i="151"/>
  <c r="G5" i="151" s="1"/>
  <c r="F4" i="151"/>
  <c r="F10" i="151" s="1"/>
  <c r="F3" i="151"/>
  <c r="F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AA55" i="155" l="1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L54" i="162"/>
  <c r="L44" i="162"/>
  <c r="F44" i="162"/>
  <c r="F57" i="162" s="1"/>
  <c r="H55" i="163"/>
  <c r="K58" i="163"/>
  <c r="L58" i="163"/>
  <c r="H56" i="163"/>
  <c r="J58" i="163"/>
  <c r="I56" i="163"/>
  <c r="I59" i="163"/>
  <c r="K56" i="163"/>
  <c r="J59" i="163"/>
  <c r="L56" i="163"/>
  <c r="I58" i="163"/>
  <c r="F54" i="163"/>
  <c r="F44" i="163"/>
  <c r="F57" i="163" s="1"/>
  <c r="F59" i="163"/>
  <c r="I55" i="163"/>
  <c r="G54" i="163"/>
  <c r="G57" i="163"/>
  <c r="J55" i="163"/>
  <c r="J56" i="163"/>
  <c r="H57" i="163"/>
  <c r="H54" i="163"/>
  <c r="H59" i="163"/>
  <c r="H58" i="163"/>
  <c r="I57" i="163"/>
  <c r="I54" i="163"/>
  <c r="K59" i="163"/>
  <c r="K55" i="163"/>
  <c r="K44" i="163"/>
  <c r="K57" i="163" s="1"/>
  <c r="J54" i="163"/>
  <c r="J57" i="163"/>
  <c r="L59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9" i="162" s="1"/>
  <c r="F55" i="162"/>
  <c r="K54" i="162"/>
  <c r="K57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I59" i="162"/>
  <c r="G59" i="162"/>
  <c r="J58" i="162"/>
  <c r="K56" i="162"/>
  <c r="H59" i="162"/>
  <c r="F54" i="162"/>
  <c r="K59" i="162"/>
  <c r="L59" i="162"/>
  <c r="L57" i="162"/>
  <c r="H58" i="161"/>
  <c r="H55" i="161"/>
  <c r="H56" i="161"/>
  <c r="H59" i="161"/>
  <c r="G58" i="161"/>
  <c r="Y43" i="152"/>
  <c r="K58" i="152"/>
  <c r="J58" i="152"/>
  <c r="V46" i="152"/>
  <c r="I59" i="152" s="1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K59" i="16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F59" i="161" s="1"/>
  <c r="I59" i="161"/>
  <c r="J57" i="161"/>
  <c r="J54" i="161"/>
  <c r="J59" i="161"/>
  <c r="K58" i="161"/>
  <c r="K44" i="161"/>
  <c r="K57" i="161" s="1"/>
  <c r="K54" i="161"/>
  <c r="L59" i="161"/>
  <c r="L54" i="161"/>
  <c r="L39" i="151"/>
  <c r="L35" i="151"/>
  <c r="K38" i="151"/>
  <c r="H40" i="151"/>
  <c r="G36" i="151"/>
  <c r="K8" i="151"/>
  <c r="J8" i="151"/>
  <c r="I40" i="151"/>
  <c r="G37" i="151"/>
  <c r="G40" i="151"/>
  <c r="I39" i="151"/>
  <c r="J39" i="151"/>
  <c r="H39" i="151"/>
  <c r="J6" i="151"/>
  <c r="G39" i="151"/>
  <c r="J10" i="151"/>
  <c r="I36" i="151"/>
  <c r="G8" i="151"/>
  <c r="F5" i="151"/>
  <c r="F7" i="151"/>
  <c r="J7" i="151"/>
  <c r="I7" i="151"/>
  <c r="F6" i="151"/>
  <c r="F8" i="151"/>
  <c r="L10" i="151"/>
  <c r="L6" i="151"/>
  <c r="K10" i="151"/>
  <c r="I6" i="151"/>
  <c r="G10" i="151"/>
  <c r="H10" i="151"/>
  <c r="K7" i="151"/>
  <c r="G9" i="151"/>
  <c r="L9" i="151"/>
  <c r="K9" i="151"/>
  <c r="G7" i="151"/>
  <c r="J9" i="151"/>
  <c r="I9" i="15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80" i="155" l="1"/>
  <c r="L47" i="164"/>
  <c r="L21" i="169"/>
  <c r="K47" i="164"/>
  <c r="K21" i="169"/>
  <c r="F47" i="164"/>
  <c r="F21" i="169"/>
  <c r="L88" i="155"/>
  <c r="G57" i="155"/>
  <c r="L76" i="155"/>
  <c r="I55" i="155"/>
  <c r="I78" i="155" s="1"/>
  <c r="G79" i="155"/>
  <c r="L55" i="155"/>
  <c r="L78" i="155" s="1"/>
  <c r="K79" i="155"/>
  <c r="J85" i="155"/>
  <c r="K90" i="155"/>
  <c r="I79" i="155"/>
  <c r="I88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L90" i="155"/>
  <c r="K86" i="155"/>
  <c r="J86" i="155"/>
  <c r="I57" i="162"/>
  <c r="I56" i="162"/>
  <c r="I58" i="162"/>
  <c r="L56" i="152"/>
  <c r="Y44" i="152"/>
  <c r="U46" i="152"/>
  <c r="H59" i="152" s="1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J92" i="156"/>
  <c r="H92" i="156"/>
  <c r="H58" i="156"/>
  <c r="H81" i="156" s="1"/>
  <c r="H80" i="156"/>
  <c r="J86" i="156"/>
  <c r="J90" i="156"/>
  <c r="J88" i="156"/>
  <c r="H85" i="156"/>
  <c r="G92" i="156"/>
  <c r="M88" i="156"/>
  <c r="L82" i="156"/>
  <c r="I92" i="156"/>
  <c r="H86" i="156"/>
  <c r="K85" i="156"/>
  <c r="K84" i="156"/>
  <c r="G58" i="156"/>
  <c r="G81" i="156" s="1"/>
  <c r="G80" i="156"/>
  <c r="I90" i="156"/>
  <c r="I80" i="156"/>
  <c r="I58" i="156"/>
  <c r="I81" i="156" s="1"/>
  <c r="K86" i="156"/>
  <c r="M80" i="156"/>
  <c r="M58" i="156"/>
  <c r="M81" i="156" s="1"/>
  <c r="G88" i="156"/>
  <c r="G90" i="156"/>
  <c r="H88" i="156"/>
  <c r="I86" i="156"/>
  <c r="M85" i="156"/>
  <c r="H90" i="156"/>
  <c r="K78" i="156"/>
  <c r="K80" i="156"/>
  <c r="K58" i="156"/>
  <c r="K81" i="156" s="1"/>
  <c r="K90" i="156"/>
  <c r="I88" i="156"/>
  <c r="J80" i="156"/>
  <c r="J58" i="156"/>
  <c r="J81" i="156" s="1"/>
  <c r="G86" i="156"/>
  <c r="K92" i="156"/>
  <c r="M86" i="156"/>
  <c r="M90" i="156"/>
  <c r="M92" i="156"/>
  <c r="K88" i="156"/>
  <c r="J85" i="156"/>
  <c r="G58" i="155"/>
  <c r="G81" i="155" s="1"/>
  <c r="G80" i="155"/>
  <c r="I85" i="155"/>
  <c r="M86" i="155"/>
  <c r="L92" i="155"/>
  <c r="I58" i="155"/>
  <c r="I81" i="155" s="1"/>
  <c r="I80" i="155"/>
  <c r="K92" i="155"/>
  <c r="H88" i="155"/>
  <c r="J92" i="155"/>
  <c r="I86" i="155"/>
  <c r="M92" i="155"/>
  <c r="K88" i="155"/>
  <c r="J88" i="155"/>
  <c r="H86" i="155"/>
  <c r="M90" i="155"/>
  <c r="H92" i="155"/>
  <c r="K80" i="155"/>
  <c r="K58" i="155"/>
  <c r="K81" i="155" s="1"/>
  <c r="I90" i="155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G90" i="155"/>
  <c r="L86" i="155"/>
  <c r="M85" i="155"/>
  <c r="I92" i="155"/>
  <c r="M88" i="155"/>
  <c r="J90" i="155"/>
  <c r="G86" i="155"/>
  <c r="L85" i="155"/>
  <c r="H90" i="155"/>
  <c r="M58" i="148"/>
  <c r="M81" i="148" s="1"/>
  <c r="M80" i="148"/>
  <c r="H90" i="148"/>
  <c r="L88" i="148"/>
  <c r="M90" i="148"/>
  <c r="G88" i="148"/>
  <c r="L90" i="148"/>
  <c r="L58" i="148"/>
  <c r="L81" i="148" s="1"/>
  <c r="L80" i="148"/>
  <c r="I88" i="148"/>
  <c r="I90" i="148"/>
  <c r="G86" i="148"/>
  <c r="I92" i="148"/>
  <c r="H88" i="148"/>
  <c r="G90" i="148"/>
  <c r="H92" i="148"/>
  <c r="L86" i="148"/>
  <c r="L92" i="148"/>
  <c r="G92" i="148"/>
  <c r="I86" i="148"/>
  <c r="I58" i="148"/>
  <c r="I81" i="148" s="1"/>
  <c r="I80" i="148"/>
  <c r="H86" i="148"/>
  <c r="M86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88" i="154"/>
  <c r="I88" i="154"/>
  <c r="H88" i="154"/>
  <c r="G92" i="154"/>
  <c r="M92" i="154"/>
  <c r="J58" i="154"/>
  <c r="J81" i="154" s="1"/>
  <c r="J80" i="154"/>
  <c r="K85" i="154"/>
  <c r="K86" i="154"/>
  <c r="G58" i="154"/>
  <c r="G81" i="154" s="1"/>
  <c r="G80" i="154"/>
  <c r="G88" i="154"/>
  <c r="L80" i="154"/>
  <c r="L58" i="154"/>
  <c r="L81" i="154" s="1"/>
  <c r="J86" i="154"/>
  <c r="G85" i="154"/>
  <c r="K78" i="154"/>
  <c r="I80" i="154"/>
  <c r="I58" i="154"/>
  <c r="I81" i="154" s="1"/>
  <c r="H90" i="154"/>
  <c r="H85" i="154"/>
  <c r="K90" i="154"/>
  <c r="K80" i="154"/>
  <c r="K58" i="154"/>
  <c r="K81" i="154" s="1"/>
  <c r="I86" i="154"/>
  <c r="K92" i="154"/>
  <c r="M85" i="154"/>
  <c r="AA64" i="154"/>
  <c r="AA66" i="154" s="1"/>
  <c r="AA68" i="154" s="1"/>
  <c r="AA70" i="154" s="1"/>
  <c r="M88" i="154"/>
  <c r="G90" i="154"/>
  <c r="L82" i="154"/>
  <c r="Z61" i="154"/>
  <c r="J85" i="154"/>
  <c r="X64" i="154"/>
  <c r="X66" i="154" s="1"/>
  <c r="X68" i="154" s="1"/>
  <c r="X70" i="154" s="1"/>
  <c r="M90" i="154"/>
  <c r="M82" i="154"/>
  <c r="K88" i="154"/>
  <c r="M86" i="154"/>
  <c r="H58" i="154"/>
  <c r="H81" i="154" s="1"/>
  <c r="H80" i="154"/>
  <c r="I92" i="154"/>
  <c r="H86" i="154"/>
  <c r="H92" i="154"/>
  <c r="J90" i="154"/>
  <c r="G86" i="154"/>
  <c r="M78" i="154"/>
  <c r="I90" i="154"/>
  <c r="L78" i="154"/>
  <c r="M58" i="154"/>
  <c r="M81" i="154" s="1"/>
  <c r="M80" i="154"/>
  <c r="J92" i="154"/>
  <c r="L85" i="154"/>
  <c r="Z64" i="154"/>
  <c r="L58" i="155" l="1"/>
  <c r="L81" i="155" s="1"/>
  <c r="P11" i="169"/>
  <c r="O11" i="169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M92" i="148"/>
  <c r="M88" i="148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9" i="152" s="1"/>
  <c r="G58" i="152"/>
  <c r="L84" i="156"/>
  <c r="G88" i="155"/>
  <c r="G92" i="155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9" i="152" s="1"/>
  <c r="L58" i="152"/>
  <c r="L86" i="156"/>
  <c r="Y60" i="148"/>
  <c r="K81" i="148"/>
  <c r="Y61" i="148"/>
  <c r="K82" i="148"/>
  <c r="X60" i="148"/>
  <c r="J81" i="148"/>
  <c r="X61" i="148"/>
  <c r="J82" i="148"/>
  <c r="Z65" i="154"/>
  <c r="L86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L88" i="156"/>
  <c r="Y63" i="148"/>
  <c r="K84" i="148"/>
  <c r="Y62" i="148"/>
  <c r="K83" i="148"/>
  <c r="X63" i="148"/>
  <c r="J84" i="148"/>
  <c r="X62" i="148"/>
  <c r="J83" i="148"/>
  <c r="Z67" i="154"/>
  <c r="L88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L92" i="156"/>
  <c r="L90" i="156"/>
  <c r="Y64" i="148"/>
  <c r="K85" i="148"/>
  <c r="Y65" i="148"/>
  <c r="K86" i="148"/>
  <c r="X64" i="148"/>
  <c r="J85" i="148"/>
  <c r="X65" i="148"/>
  <c r="J86" i="148"/>
  <c r="Z69" i="154"/>
  <c r="L92" i="154" s="1"/>
  <c r="L90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88" i="148"/>
  <c r="X67" i="148"/>
  <c r="J88" i="148"/>
  <c r="X66" i="148"/>
  <c r="S20" i="169" l="1"/>
  <c r="S23" i="169" s="1"/>
  <c r="Q20" i="169"/>
  <c r="Q23" i="169" s="1"/>
  <c r="Y69" i="148"/>
  <c r="K92" i="148" s="1"/>
  <c r="K90" i="148"/>
  <c r="Y68" i="148"/>
  <c r="X68" i="148"/>
  <c r="X69" i="148"/>
  <c r="J92" i="148" s="1"/>
  <c r="J90" i="148"/>
  <c r="Y70" i="148" l="1"/>
  <c r="X70" i="148"/>
  <c r="J57" i="162"/>
  <c r="J59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<sst xmlns="http://schemas.openxmlformats.org/spreadsheetml/2006/main" count="9201" uniqueCount="451">
  <si>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</si>
  <si>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</si>
  <si>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</si>
  <si>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</si>
  <si>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</si>
  <si>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</si>
  <si>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</si>
  <si>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</si>
  <si>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</si>
  <si>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</si>
  <si>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</si>
  <si>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</si>
  <si>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</si>
  <si>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</si>
  <si>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</si>
  <si>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</si>
  <si>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</si>
  <si>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</si>
  <si>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</si>
  <si>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</si>
  <si>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</si>
  <si>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</si>
  <si>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</si>
  <si>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</si>
  <si>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</si>
  <si>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</si>
  <si>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</si>
  <si>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</si>
  <si>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</si>
  <si>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</si>
  <si>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</si>
  <si>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</si>
  <si>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</si>
  <si>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</si>
  <si>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</si>
  <si>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</si>
  <si>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</si>
  <si>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</si>
  <si>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</si>
  <si>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</si>
  <si>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</si>
  <si>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</si>
  <si>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</si>
  <si>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</si>
  <si>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</si>
  <si>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</si>
  <si>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</si>
  <si>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</si>
  <si>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</si>
  <si>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</si>
  <si>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</si>
  <si>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</si>
  <si>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</si>
  <si>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</si>
  <si>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</si>
  <si>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</si>
  <si>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</si>
  <si>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</si>
  <si>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</si>
  <si>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</si>
  <si>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</si>
  <si>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</si>
  <si>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</si>
  <si>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</si>
  <si>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</si>
  <si>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</si>
  <si>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</si>
  <si>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</si>
  <si>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</si>
  <si>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</si>
  <si>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</si>
  <si>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</si>
  <si>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</si>
  <si>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</si>
  <si>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</si>
  <si>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</si>
  <si>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</si>
  <si>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</si>
  <si>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</si>
  <si>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</si>
  <si>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</si>
  <si>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</si>
  <si>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</si>
  <si>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</si>
  <si>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</si>
  <si>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</si>
  <si>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</si>
  <si>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</si>
  <si>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</si>
  <si>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</si>
  <si>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</si>
  <si>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</si>
  <si>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</si>
  <si>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</si>
  <si>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</si>
  <si>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</si>
  <si>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</si>
  <si>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</si>
  <si>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</si>
  <si>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</si>
  <si>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</si>
  <si>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</si>
  <si>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</si>
  <si>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</si>
  <si>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</si>
  <si>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</si>
  <si>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</si>
  <si>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</si>
  <si>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</si>
  <si>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</si>
  <si>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</si>
  <si>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</si>
  <si>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</si>
  <si>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</si>
  <si>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</si>
  <si>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</si>
  <si>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</si>
  <si>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</si>
  <si>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</si>
  <si>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</si>
  <si>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</si>
  <si>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</si>
  <si>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</si>
  <si>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</si>
  <si>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</si>
  <si>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</si>
  <si>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</si>
  <si>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</si>
  <si>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</si>
  <si>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</si>
  <si>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</si>
  <si>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</si>
  <si>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</si>
  <si>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</si>
  <si>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</si>
  <si>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</si>
  <si>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</si>
  <si>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</si>
  <si>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</si>
  <si>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</si>
  <si>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</si>
  <si>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</si>
  <si>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</si>
  <si>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</si>
  <si>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</si>
  <si>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</si>
  <si>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</si>
  <si>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</si>
  <si>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</si>
  <si>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</si>
  <si>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</si>
  <si>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</si>
  <si>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</si>
  <si>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</si>
  <si>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</si>
  <si>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</si>
  <si>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</si>
  <si>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</si>
  <si>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</si>
  <si>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</si>
  <si>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</si>
  <si>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</si>
  <si>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</si>
  <si>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</si>
  <si>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</si>
  <si>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</si>
  <si>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</si>
  <si>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</si>
  <si>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</si>
  <si>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</si>
  <si>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</si>
  <si>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</si>
  <si>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</si>
  <si>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</si>
  <si>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</si>
  <si>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</si>
  <si>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</si>
  <si>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</si>
  <si>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</si>
  <si>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</si>
  <si>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</si>
  <si>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</si>
  <si>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</si>
  <si>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</si>
  <si>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</si>
  <si>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</si>
  <si>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</si>
  <si>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</si>
  <si>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</si>
  <si>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</si>
  <si>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</si>
  <si>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</si>
  <si>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</si>
  <si>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</si>
  <si>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</si>
  <si>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</si>
  <si>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</si>
  <si>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</si>
  <si>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</si>
  <si>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</si>
  <si>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</si>
  <si>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</si>
  <si>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</si>
  <si>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</si>
  <si>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</si>
  <si>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</si>
  <si>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</si>
  <si>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</si>
  <si>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</si>
  <si>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</si>
  <si>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</si>
  <si>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</si>
  <si>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</si>
  <si>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</si>
  <si>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</si>
  <si>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</si>
  <si>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</si>
  <si>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</si>
  <si>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</si>
  <si>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</si>
  <si>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</si>
  <si>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~FI_T: NCAP_AFA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</si>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</sst>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</fonts>
  <fills count="8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9" fillId="0" borderId="3" applyNumberFormat="0" applyFill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1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0" fontId="44" fillId="6" borderId="6" applyNumberFormat="0" applyAlignment="0" applyProtection="0"/>
    <xf numFmtId="0" fontId="45" fillId="7" borderId="7" applyNumberFormat="0" applyAlignment="0" applyProtection="0"/>
    <xf numFmtId="0" fontId="46" fillId="7" borderId="6" applyNumberFormat="0" applyAlignment="0" applyProtection="0"/>
    <xf numFmtId="0" fontId="47" fillId="0" borderId="8" applyNumberFormat="0" applyFill="0" applyAlignment="0" applyProtection="0"/>
    <xf numFmtId="0" fontId="48" fillId="8" borderId="9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1" applyNumberFormat="0" applyFill="0" applyAlignment="0" applyProtection="0"/>
    <xf numFmtId="0" fontId="5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5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5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5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5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0" borderId="0"/>
    <xf numFmtId="0" fontId="54" fillId="0" borderId="0" applyNumberFormat="0" applyFill="0" applyBorder="0" applyAlignment="0" applyProtection="0"/>
    <xf numFmtId="0" fontId="55" fillId="5" borderId="0" applyNumberFormat="0" applyBorder="0" applyAlignment="0" applyProtection="0"/>
    <xf numFmtId="0" fontId="8" fillId="9" borderId="10" applyNumberFormat="0" applyFont="0" applyAlignment="0" applyProtection="0"/>
    <xf numFmtId="0" fontId="8" fillId="9" borderId="10" applyNumberFormat="0" applyFont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5" fontId="58" fillId="0" borderId="0" applyFill="0" applyBorder="0" applyProtection="0">
      <alignment horizontal="right"/>
    </xf>
    <xf numFmtId="166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8" fillId="0" borderId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56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76" fillId="0" borderId="0" applyFont="0" applyFill="0" applyBorder="0" applyAlignment="0" applyProtection="0"/>
    <xf numFmtId="177" fontId="76" fillId="0" borderId="0" applyFont="0" applyFill="0" applyBorder="0" applyAlignment="0" applyProtection="0"/>
    <xf numFmtId="178" fontId="76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0" fillId="58" borderId="12" applyNumberFormat="0" applyProtection="0">
      <alignment horizontal="right"/>
    </xf>
    <xf numFmtId="0" fontId="17" fillId="58" borderId="0" applyNumberFormat="0" applyBorder="0" applyProtection="0">
      <alignment horizontal="left"/>
    </xf>
    <xf numFmtId="0" fontId="10" fillId="58" borderId="12" applyNumberFormat="0" applyProtection="0">
      <alignment horizontal="lef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77" fillId="59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179" fontId="76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11" fillId="0" borderId="0"/>
    <xf numFmtId="0" fontId="8" fillId="0" borderId="0"/>
    <xf numFmtId="49" fontId="11" fillId="60" borderId="25">
      <alignment vertical="top" wrapText="1"/>
    </xf>
    <xf numFmtId="3" fontId="81" fillId="0" borderId="25">
      <alignment horizontal="right" vertical="top"/>
    </xf>
    <xf numFmtId="0" fontId="10" fillId="61" borderId="12">
      <alignment horizontal="centerContinuous" vertical="top" wrapText="1"/>
    </xf>
    <xf numFmtId="0" fontId="82" fillId="0" borderId="0">
      <alignment vertical="top" wrapText="1"/>
    </xf>
    <xf numFmtId="0" fontId="83" fillId="0" borderId="0"/>
    <xf numFmtId="0" fontId="11" fillId="57" borderId="22" applyNumberFormat="0" applyFont="0" applyAlignment="0" applyProtection="0"/>
    <xf numFmtId="180" fontId="84" fillId="0" borderId="0">
      <alignment horizontal="right"/>
    </xf>
    <xf numFmtId="0" fontId="82" fillId="0" borderId="0">
      <alignment vertical="top" wrapText="1"/>
    </xf>
    <xf numFmtId="168" fontId="85" fillId="62" borderId="26">
      <alignment vertical="center"/>
    </xf>
    <xf numFmtId="167" fontId="86" fillId="62" borderId="26">
      <alignment vertical="center"/>
    </xf>
    <xf numFmtId="168" fontId="87" fillId="63" borderId="26">
      <alignment vertical="center"/>
    </xf>
    <xf numFmtId="0" fontId="11" fillId="64" borderId="14" applyBorder="0">
      <alignment horizontal="left" vertical="center"/>
    </xf>
    <xf numFmtId="49" fontId="11" fillId="65" borderId="12">
      <alignment vertical="center" wrapText="1"/>
    </xf>
    <xf numFmtId="0" fontId="11" fillId="66" borderId="13">
      <alignment horizontal="left" vertical="center" wrapText="1"/>
    </xf>
    <xf numFmtId="0" fontId="88" fillId="67" borderId="12">
      <alignment horizontal="left" vertical="center" wrapText="1"/>
    </xf>
    <xf numFmtId="0" fontId="11" fillId="68" borderId="12">
      <alignment horizontal="left" vertical="center" wrapText="1"/>
    </xf>
    <xf numFmtId="0" fontId="11" fillId="69" borderId="12">
      <alignment horizontal="left" vertical="center" wrapText="1"/>
    </xf>
    <xf numFmtId="0" fontId="80" fillId="0" borderId="0" applyNumberFormat="0" applyFill="0" applyBorder="0" applyAlignment="0" applyProtection="0">
      <alignment vertical="center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49" fontId="97" fillId="0" borderId="12" applyNumberFormat="0" applyFont="0" applyFill="0" applyBorder="0" applyProtection="0">
      <alignment horizontal="left" vertical="center" indent="2"/>
    </xf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11" fillId="0" borderId="0" applyNumberFormat="0" applyFont="0" applyFill="0" applyBorder="0" applyProtection="0">
      <alignment horizontal="left" vertical="center" indent="5"/>
    </xf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7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98" fillId="60" borderId="0" applyBorder="0" applyAlignment="0"/>
    <xf numFmtId="0" fontId="97" fillId="60" borderId="0" applyBorder="0">
      <alignment horizontal="right" vertical="center"/>
    </xf>
    <xf numFmtId="0" fontId="97" fillId="2" borderId="0" applyBorder="0">
      <alignment horizontal="right" vertical="center"/>
    </xf>
    <xf numFmtId="0" fontId="97" fillId="2" borderId="0" applyBorder="0">
      <alignment horizontal="right" vertical="center"/>
    </xf>
    <xf numFmtId="0" fontId="96" fillId="2" borderId="12">
      <alignment horizontal="right" vertical="center"/>
    </xf>
    <xf numFmtId="0" fontId="99" fillId="2" borderId="12">
      <alignment horizontal="right" vertical="center"/>
    </xf>
    <xf numFmtId="0" fontId="96" fillId="70" borderId="12">
      <alignment horizontal="right" vertical="center"/>
    </xf>
    <xf numFmtId="0" fontId="96" fillId="70" borderId="12">
      <alignment horizontal="right" vertical="center"/>
    </xf>
    <xf numFmtId="0" fontId="96" fillId="70" borderId="27">
      <alignment horizontal="right" vertical="center"/>
    </xf>
    <xf numFmtId="0" fontId="96" fillId="70" borderId="28">
      <alignment horizontal="right" vertical="center"/>
    </xf>
    <xf numFmtId="0" fontId="96" fillId="70" borderId="29">
      <alignment horizontal="right" vertical="center"/>
    </xf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75" fillId="54" borderId="23" applyNumberFormat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43" fillId="4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" fontId="98" fillId="0" borderId="15" applyFill="0" applyBorder="0" applyProtection="0">
      <alignment horizontal="right" vertical="center"/>
    </xf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6" fillId="0" borderId="0" applyNumberFormat="0">
      <alignment horizontal="right"/>
    </xf>
    <xf numFmtId="44" fontId="11" fillId="0" borderId="0" applyFont="0" applyFill="0" applyBorder="0" applyAlignment="0" applyProtection="0"/>
    <xf numFmtId="0" fontId="97" fillId="70" borderId="30">
      <alignment horizontal="left" vertical="center" wrapText="1" indent="2"/>
    </xf>
    <xf numFmtId="0" fontId="97" fillId="0" borderId="30">
      <alignment horizontal="left" vertical="center" wrapText="1" indent="2"/>
    </xf>
    <xf numFmtId="0" fontId="97" fillId="2" borderId="28">
      <alignment horizontal="left" vertical="center"/>
    </xf>
    <xf numFmtId="0" fontId="96" fillId="0" borderId="31">
      <alignment horizontal="left" vertical="top" wrapText="1"/>
    </xf>
    <xf numFmtId="0" fontId="71" fillId="41" borderId="16" applyNumberFormat="0" applyAlignment="0" applyProtection="0"/>
    <xf numFmtId="0" fontId="100" fillId="0" borderId="2"/>
    <xf numFmtId="0" fontId="61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94" fillId="0" borderId="0">
      <alignment vertical="top"/>
    </xf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89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42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4" fontId="97" fillId="0" borderId="0" applyBorder="0">
      <alignment horizontal="right" vertical="center"/>
    </xf>
    <xf numFmtId="0" fontId="97" fillId="0" borderId="12">
      <alignment horizontal="right" vertical="center"/>
    </xf>
    <xf numFmtId="1" fontId="101" fillId="2" borderId="0" applyBorder="0">
      <alignment horizontal="right" vertical="center"/>
    </xf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57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03" fillId="0" borderId="0"/>
    <xf numFmtId="0" fontId="56" fillId="0" borderId="0"/>
    <xf numFmtId="0" fontId="103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2" fillId="0" borderId="0"/>
    <xf numFmtId="0" fontId="12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110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11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8" fillId="0" borderId="0"/>
    <xf numFmtId="0" fontId="107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57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8" fillId="0" borderId="0"/>
    <xf numFmtId="0" fontId="56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4" fontId="97" fillId="0" borderId="12" applyFill="0" applyBorder="0" applyProtection="0">
      <alignment horizontal="right" vertical="center"/>
    </xf>
    <xf numFmtId="0" fontId="98" fillId="0" borderId="0" applyNumberFormat="0" applyFill="0" applyBorder="0" applyProtection="0">
      <alignment horizontal="left" vertical="center"/>
    </xf>
    <xf numFmtId="0" fontId="97" fillId="0" borderId="12" applyNumberFormat="0" applyFill="0" applyAlignment="0" applyProtection="0"/>
    <xf numFmtId="0" fontId="11" fillId="71" borderId="0" applyNumberFormat="0" applyFont="0" applyBorder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184" fontId="97" fillId="72" borderId="12" applyNumberFormat="0" applyFont="0" applyBorder="0" applyAlignment="0" applyProtection="0">
      <alignment horizontal="right" vertical="center"/>
    </xf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63" fillId="37" borderId="0" applyNumberFormat="0" applyBorder="0" applyAlignment="0" applyProtection="0"/>
    <xf numFmtId="0" fontId="97" fillId="71" borderId="12"/>
    <xf numFmtId="0" fontId="82" fillId="0" borderId="0">
      <alignment vertical="top" wrapText="1"/>
    </xf>
    <xf numFmtId="0" fontId="106" fillId="0" borderId="0"/>
    <xf numFmtId="0" fontId="11" fillId="0" borderId="0"/>
    <xf numFmtId="0" fontId="11" fillId="0" borderId="0"/>
    <xf numFmtId="0" fontId="11" fillId="0" borderId="0"/>
    <xf numFmtId="0" fontId="94" fillId="0" borderId="0">
      <alignment vertical="top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49" fontId="89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2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55" borderId="17" applyNumberFormat="0" applyAlignment="0" applyProtection="0"/>
    <xf numFmtId="0" fontId="104" fillId="0" borderId="0" applyNumberFormat="0" applyFill="0" applyBorder="0" applyAlignment="0" applyProtection="0"/>
    <xf numFmtId="0" fontId="97" fillId="0" borderId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182" fontId="11" fillId="0" borderId="0" applyFont="0" applyFill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167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185" fontId="116" fillId="0" borderId="0">
      <alignment vertical="center"/>
    </xf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42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5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7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6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7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5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3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0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3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74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5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75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111" fillId="76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40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112" fillId="0" borderId="32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113" fillId="0" borderId="33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114" fillId="0" borderId="34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56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9" fillId="0" borderId="35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115" fillId="56" borderId="0" applyNumberFormat="0" applyBorder="0" applyAlignment="0" applyProtection="0"/>
    <xf numFmtId="0" fontId="119" fillId="5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76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1" fillId="0" borderId="0" applyFont="0" applyFill="0" applyBorder="0" applyAlignment="0" applyProtection="0"/>
    <xf numFmtId="0" fontId="11" fillId="0" borderId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" fillId="9" borderId="10" applyNumberFormat="0" applyFon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6" fillId="0" borderId="0" applyFill="0" applyProtection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6" fillId="0" borderId="0" applyNumberForma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5" fillId="5" borderId="0" applyNumberFormat="0" applyBorder="0" applyAlignment="0" applyProtection="0"/>
    <xf numFmtId="0" fontId="4" fillId="9" borderId="10" applyNumberFormat="0" applyFont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7" fillId="0" borderId="0">
      <alignment vertical="top"/>
    </xf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4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56" fillId="0" borderId="0"/>
    <xf numFmtId="0" fontId="57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0" borderId="0"/>
    <xf numFmtId="0" fontId="57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11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54" borderId="23" applyNumberFormat="0" applyAlignment="0" applyProtection="0"/>
    <xf numFmtId="0" fontId="11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</cellStyleXfs>
  <cellXfs count="197">
    <xf numFmtId="0" fontId="0" fillId="0" borderId="0" xfId="0"/>
    <xf numFmtId="0" fontId="11" fillId="0" borderId="0" xfId="0" applyFont="1"/>
    <xf numFmtId="0" fontId="33" fillId="0" borderId="0" xfId="0" applyFont="1"/>
    <xf numFmtId="0" fontId="0" fillId="0" borderId="0" xfId="0"/>
    <xf numFmtId="0" fontId="15" fillId="0" borderId="0" xfId="6" applyFont="1" applyAlignment="1" applyProtection="1"/>
    <xf numFmtId="0" fontId="0" fillId="0" borderId="0" xfId="0" applyAlignment="1">
      <alignment horizontal="right"/>
    </xf>
    <xf numFmtId="0" fontId="17" fillId="0" borderId="0" xfId="0" applyFont="1"/>
    <xf numFmtId="0" fontId="10" fillId="0" borderId="0" xfId="0" applyFont="1"/>
    <xf numFmtId="0" fontId="18" fillId="0" borderId="0" xfId="0" applyFont="1" applyFill="1"/>
    <xf numFmtId="0" fontId="14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2" fontId="22" fillId="0" borderId="0" xfId="0" applyNumberFormat="1" applyFont="1" applyAlignment="1">
      <alignment horizontal="left"/>
    </xf>
    <xf numFmtId="164" fontId="0" fillId="0" borderId="0" xfId="0" applyNumberFormat="1"/>
    <xf numFmtId="0" fontId="10" fillId="0" borderId="2" xfId="0" applyFont="1" applyBorder="1"/>
    <xf numFmtId="0" fontId="24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164" fontId="10" fillId="0" borderId="0" xfId="0" applyNumberFormat="1" applyFont="1"/>
    <xf numFmtId="2" fontId="26" fillId="0" borderId="0" xfId="0" applyNumberFormat="1" applyFont="1" applyAlignment="1">
      <alignment horizontal="left"/>
    </xf>
    <xf numFmtId="1" fontId="27" fillId="0" borderId="0" xfId="0" applyNumberFormat="1" applyFont="1" applyAlignment="1">
      <alignment horizontal="left" indent="2"/>
    </xf>
    <xf numFmtId="2" fontId="10" fillId="0" borderId="0" xfId="0" applyNumberFormat="1" applyFont="1"/>
    <xf numFmtId="0" fontId="10" fillId="0" borderId="2" xfId="0" applyFont="1" applyBorder="1" applyAlignment="1">
      <alignment horizontal="right"/>
    </xf>
    <xf numFmtId="0" fontId="18" fillId="0" borderId="0" xfId="0" applyFont="1" applyFill="1" applyAlignment="1">
      <alignment horizontal="right"/>
    </xf>
    <xf numFmtId="0" fontId="30" fillId="0" borderId="0" xfId="0" applyFont="1" applyAlignment="1">
      <alignment horizontal="right"/>
    </xf>
    <xf numFmtId="0" fontId="15" fillId="0" borderId="0" xfId="6" applyFont="1" applyAlignment="1" applyProtection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indent="2"/>
    </xf>
    <xf numFmtId="4" fontId="33" fillId="0" borderId="0" xfId="0" applyNumberFormat="1" applyFont="1"/>
    <xf numFmtId="0" fontId="36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33" fillId="0" borderId="0" xfId="0" applyFont="1" applyAlignment="1">
      <alignment horizontal="left" indent="2"/>
    </xf>
    <xf numFmtId="0" fontId="33" fillId="0" borderId="0" xfId="0" applyFont="1"/>
    <xf numFmtId="0" fontId="8" fillId="0" borderId="0" xfId="39"/>
    <xf numFmtId="0" fontId="49" fillId="0" borderId="0" xfId="39" applyFont="1"/>
    <xf numFmtId="169" fontId="52" fillId="10" borderId="0" xfId="21" applyNumberFormat="1"/>
    <xf numFmtId="169" fontId="8" fillId="0" borderId="0" xfId="39" applyNumberFormat="1"/>
    <xf numFmtId="0" fontId="60" fillId="34" borderId="1" xfId="39" applyFont="1" applyFill="1" applyBorder="1" applyAlignment="1">
      <alignment vertical="center"/>
    </xf>
    <xf numFmtId="169" fontId="11" fillId="0" borderId="0" xfId="58" applyNumberFormat="1" applyAlignment="1">
      <alignment vertical="center"/>
    </xf>
    <xf numFmtId="0" fontId="33" fillId="0" borderId="0" xfId="0" applyFont="1" applyAlignment="1">
      <alignment horizontal="left"/>
    </xf>
    <xf numFmtId="3" fontId="33" fillId="0" borderId="0" xfId="0" applyNumberFormat="1" applyFont="1"/>
    <xf numFmtId="0" fontId="36" fillId="0" borderId="0" xfId="0" applyFont="1"/>
    <xf numFmtId="0" fontId="10" fillId="0" borderId="0" xfId="0" applyFont="1" applyAlignment="1">
      <alignment wrapText="1"/>
    </xf>
    <xf numFmtId="0" fontId="24" fillId="0" borderId="0" xfId="0" applyFont="1" applyAlignment="1">
      <alignment horizontal="left" wrapText="1" indent="1"/>
    </xf>
    <xf numFmtId="4" fontId="10" fillId="0" borderId="0" xfId="0" applyNumberFormat="1" applyFont="1"/>
    <xf numFmtId="0" fontId="17" fillId="0" borderId="0" xfId="0" applyFont="1" applyAlignment="1">
      <alignment horizontal="right"/>
    </xf>
    <xf numFmtId="0" fontId="8" fillId="0" borderId="0" xfId="186"/>
    <xf numFmtId="0" fontId="55" fillId="5" borderId="0" xfId="2052"/>
    <xf numFmtId="0" fontId="55" fillId="5" borderId="0" xfId="2052" applyAlignment="1">
      <alignment vertical="center"/>
    </xf>
    <xf numFmtId="169" fontId="52" fillId="10" borderId="0" xfId="21" applyNumberFormat="1"/>
    <xf numFmtId="169" fontId="8" fillId="0" borderId="0" xfId="186" applyNumberFormat="1"/>
    <xf numFmtId="0" fontId="60" fillId="34" borderId="1" xfId="186" applyFont="1" applyFill="1" applyBorder="1" applyAlignment="1">
      <alignment vertical="center"/>
    </xf>
    <xf numFmtId="0" fontId="0" fillId="77" borderId="0" xfId="0" applyFill="1"/>
    <xf numFmtId="0" fontId="120" fillId="77" borderId="0" xfId="57" applyFont="1" applyFill="1"/>
    <xf numFmtId="1" fontId="60" fillId="77" borderId="1" xfId="186" applyNumberFormat="1" applyFont="1" applyFill="1" applyBorder="1" applyAlignment="1">
      <alignment vertical="center"/>
    </xf>
    <xf numFmtId="0" fontId="52" fillId="10" borderId="0" xfId="21"/>
    <xf numFmtId="0" fontId="60" fillId="34" borderId="1" xfId="186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120" fillId="0" borderId="0" xfId="57" applyFont="1"/>
    <xf numFmtId="0" fontId="8" fillId="0" borderId="0" xfId="186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8" fillId="0" borderId="0" xfId="186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8" fillId="0" borderId="0" xfId="186"/>
    <xf numFmtId="2" fontId="8" fillId="0" borderId="0" xfId="186" applyNumberFormat="1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170" fontId="8" fillId="0" borderId="0" xfId="186" applyNumberFormat="1"/>
    <xf numFmtId="0" fontId="120" fillId="0" borderId="0" xfId="57" applyFont="1" applyBorder="1"/>
    <xf numFmtId="0" fontId="120" fillId="0" borderId="0" xfId="57" applyFont="1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1" fillId="0" borderId="0" xfId="0" applyFont="1"/>
    <xf numFmtId="1" fontId="60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5" fillId="0" borderId="0" xfId="1931" applyFont="1" applyAlignment="1" applyProtection="1"/>
    <xf numFmtId="0" fontId="15" fillId="0" borderId="0" xfId="1931" applyFont="1" applyAlignment="1" applyProtection="1">
      <alignment horizontal="left"/>
    </xf>
    <xf numFmtId="0" fontId="18" fillId="0" borderId="0" xfId="0" applyFont="1" applyAlignment="1">
      <alignment horizontal="right"/>
    </xf>
    <xf numFmtId="1" fontId="94" fillId="0" borderId="0" xfId="0" applyNumberFormat="1" applyFont="1" applyAlignment="1">
      <alignment horizontal="left" indent="2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8" fontId="0" fillId="0" borderId="0" xfId="0" applyNumberFormat="1"/>
    <xf numFmtId="0" fontId="11" fillId="78" borderId="0" xfId="0" applyFont="1" applyFill="1"/>
    <xf numFmtId="168" fontId="10" fillId="0" borderId="0" xfId="0" applyNumberFormat="1" applyFont="1"/>
    <xf numFmtId="0" fontId="6" fillId="0" borderId="0" xfId="186" applyFont="1"/>
    <xf numFmtId="1" fontId="94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right"/>
    </xf>
    <xf numFmtId="0" fontId="14" fillId="0" borderId="0" xfId="0" applyFont="1" applyAlignment="1">
      <alignment horizontal="left" vertical="center"/>
    </xf>
    <xf numFmtId="4" fontId="0" fillId="0" borderId="0" xfId="0" applyNumberFormat="1"/>
    <xf numFmtId="170" fontId="122" fillId="0" borderId="0" xfId="186" applyNumberFormat="1" applyFont="1"/>
    <xf numFmtId="170" fontId="123" fillId="0" borderId="0" xfId="186" applyNumberFormat="1" applyFont="1"/>
    <xf numFmtId="2" fontId="122" fillId="0" borderId="0" xfId="186" applyNumberFormat="1" applyFont="1"/>
    <xf numFmtId="3" fontId="0" fillId="0" borderId="0" xfId="0" applyNumberFormat="1"/>
    <xf numFmtId="0" fontId="16" fillId="0" borderId="0" xfId="6" applyAlignment="1" applyProtection="1"/>
    <xf numFmtId="0" fontId="17" fillId="0" borderId="0" xfId="0" applyFont="1" applyAlignment="1">
      <alignment horizontal="left"/>
    </xf>
    <xf numFmtId="0" fontId="0" fillId="78" borderId="0" xfId="0" applyFill="1"/>
    <xf numFmtId="0" fontId="7" fillId="78" borderId="0" xfId="39" applyFont="1" applyFill="1"/>
    <xf numFmtId="0" fontId="8" fillId="78" borderId="0" xfId="39" applyFill="1"/>
    <xf numFmtId="0" fontId="6" fillId="0" borderId="0" xfId="22513"/>
    <xf numFmtId="0" fontId="60" fillId="34" borderId="1" xfId="22513" applyFont="1" applyFill="1" applyBorder="1" applyAlignment="1">
      <alignment vertical="center"/>
    </xf>
    <xf numFmtId="1" fontId="60" fillId="35" borderId="1" xfId="22513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53" fillId="0" borderId="0" xfId="57" applyFont="1" applyFill="1"/>
    <xf numFmtId="0" fontId="6" fillId="0" borderId="0" xfId="22513" applyFont="1"/>
    <xf numFmtId="0" fontId="120" fillId="0" borderId="0" xfId="57" applyFont="1"/>
    <xf numFmtId="0" fontId="52" fillId="10" borderId="0" xfId="21" applyFont="1"/>
    <xf numFmtId="9" fontId="53" fillId="0" borderId="0" xfId="22530" applyFont="1"/>
    <xf numFmtId="0" fontId="53" fillId="0" borderId="0" xfId="57" applyFont="1" applyFill="1" applyBorder="1"/>
    <xf numFmtId="0" fontId="53" fillId="0" borderId="0" xfId="57" quotePrefix="1" applyFont="1" applyFill="1" applyBorder="1" applyAlignment="1">
      <alignment horizontal="center" vertical="center" wrapText="1"/>
    </xf>
    <xf numFmtId="0" fontId="53" fillId="0" borderId="0" xfId="57" applyFont="1" applyFill="1" applyBorder="1" applyAlignment="1">
      <alignment horizontal="center" vertical="center" wrapText="1"/>
    </xf>
    <xf numFmtId="0" fontId="52" fillId="0" borderId="0" xfId="21" applyFont="1" applyFill="1"/>
    <xf numFmtId="0" fontId="124" fillId="0" borderId="0" xfId="57" applyFont="1" applyBorder="1"/>
    <xf numFmtId="0" fontId="124" fillId="0" borderId="0" xfId="57" applyFont="1" applyFill="1" applyBorder="1" applyAlignment="1">
      <alignment vertical="center"/>
    </xf>
    <xf numFmtId="0" fontId="124" fillId="0" borderId="0" xfId="57" applyFont="1"/>
    <xf numFmtId="0" fontId="53" fillId="0" borderId="37" xfId="57" applyFont="1" applyFill="1" applyBorder="1" applyAlignment="1">
      <alignment horizontal="center" vertical="center" wrapText="1"/>
    </xf>
    <xf numFmtId="0" fontId="6" fillId="0" borderId="0" xfId="22587"/>
    <xf numFmtId="169" fontId="52" fillId="10" borderId="0" xfId="21" applyNumberFormat="1"/>
    <xf numFmtId="0" fontId="60" fillId="34" borderId="1" xfId="22587" applyFont="1" applyFill="1" applyBorder="1" applyAlignment="1">
      <alignment vertical="center"/>
    </xf>
    <xf numFmtId="0" fontId="5" fillId="0" borderId="0" xfId="21" applyFont="1" applyFill="1"/>
    <xf numFmtId="0" fontId="8" fillId="0" borderId="0" xfId="186" applyFill="1"/>
    <xf numFmtId="0" fontId="60" fillId="0" borderId="1" xfId="186" applyFont="1" applyFill="1" applyBorder="1" applyAlignment="1">
      <alignment vertical="center"/>
    </xf>
    <xf numFmtId="0" fontId="0" fillId="0" borderId="0" xfId="0" applyFill="1"/>
    <xf numFmtId="0" fontId="5" fillId="78" borderId="0" xfId="39" applyFont="1" applyFill="1"/>
    <xf numFmtId="0" fontId="8" fillId="0" borderId="38" xfId="186" applyBorder="1"/>
    <xf numFmtId="0" fontId="11" fillId="0" borderId="38" xfId="0" applyFont="1" applyBorder="1"/>
    <xf numFmtId="0" fontId="53" fillId="0" borderId="38" xfId="57" applyFont="1" applyBorder="1"/>
    <xf numFmtId="0" fontId="5" fillId="78" borderId="0" xfId="186" applyFont="1" applyFill="1"/>
    <xf numFmtId="0" fontId="5" fillId="79" borderId="0" xfId="186" applyFont="1" applyFill="1"/>
    <xf numFmtId="0" fontId="5" fillId="79" borderId="0" xfId="40367" applyFill="1"/>
    <xf numFmtId="0" fontId="5" fillId="0" borderId="0" xfId="40367"/>
    <xf numFmtId="0" fontId="0" fillId="80" borderId="0" xfId="0" applyFill="1"/>
    <xf numFmtId="0" fontId="6" fillId="80" borderId="0" xfId="22513" applyFill="1"/>
    <xf numFmtId="0" fontId="53" fillId="80" borderId="0" xfId="57" applyFont="1" applyFill="1" applyBorder="1"/>
    <xf numFmtId="0" fontId="53" fillId="80" borderId="0" xfId="57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1" fillId="0" borderId="0" xfId="0" applyFont="1"/>
    <xf numFmtId="1" fontId="8" fillId="0" borderId="0" xfId="186" applyNumberFormat="1"/>
    <xf numFmtId="0" fontId="8" fillId="81" borderId="0" xfId="186" applyFill="1"/>
    <xf numFmtId="0" fontId="52" fillId="81" borderId="0" xfId="21" applyFill="1"/>
    <xf numFmtId="0" fontId="60" fillId="81" borderId="1" xfId="186" applyFont="1" applyFill="1" applyBorder="1" applyAlignment="1">
      <alignment vertical="center"/>
    </xf>
    <xf numFmtId="0" fontId="0" fillId="81" borderId="0" xfId="0" applyFill="1"/>
    <xf numFmtId="0" fontId="11" fillId="81" borderId="0" xfId="0" applyFont="1" applyFill="1"/>
    <xf numFmtId="0" fontId="53" fillId="81" borderId="0" xfId="57" applyFont="1" applyFill="1" applyBorder="1"/>
    <xf numFmtId="0" fontId="120" fillId="0" borderId="0" xfId="0" applyFont="1"/>
    <xf numFmtId="0" fontId="129" fillId="0" borderId="0" xfId="186" applyFont="1"/>
    <xf numFmtId="10" fontId="8" fillId="0" borderId="0" xfId="186" applyNumberFormat="1"/>
    <xf numFmtId="0" fontId="11" fillId="0" borderId="0" xfId="0" applyFont="1" applyFill="1"/>
    <xf numFmtId="0" fontId="0" fillId="0" borderId="12" xfId="0" applyBorder="1"/>
    <xf numFmtId="0" fontId="52" fillId="10" borderId="12" xfId="21" applyBorder="1"/>
    <xf numFmtId="0" fontId="11" fillId="0" borderId="12" xfId="0" applyFont="1" applyBorder="1"/>
    <xf numFmtId="0" fontId="60" fillId="34" borderId="12" xfId="186" applyFont="1" applyFill="1" applyBorder="1" applyAlignment="1">
      <alignment vertical="center"/>
    </xf>
    <xf numFmtId="0" fontId="6" fillId="0" borderId="12" xfId="22513" applyBorder="1"/>
    <xf numFmtId="0" fontId="52" fillId="10" borderId="12" xfId="21" applyFont="1" applyBorder="1"/>
    <xf numFmtId="0" fontId="60" fillId="34" borderId="12" xfId="22513" applyFont="1" applyFill="1" applyBorder="1" applyAlignment="1">
      <alignment vertical="center"/>
    </xf>
    <xf numFmtId="1" fontId="60" fillId="35" borderId="12" xfId="186" applyNumberFormat="1" applyFont="1" applyFill="1" applyBorder="1" applyAlignment="1">
      <alignment vertical="center"/>
    </xf>
    <xf numFmtId="0" fontId="11" fillId="78" borderId="12" xfId="0" applyFont="1" applyFill="1" applyBorder="1"/>
    <xf numFmtId="0" fontId="5" fillId="78" borderId="12" xfId="39" applyFont="1" applyFill="1" applyBorder="1"/>
    <xf numFmtId="0" fontId="124" fillId="0" borderId="12" xfId="57" applyFont="1" applyBorder="1"/>
    <xf numFmtId="0" fontId="2" fillId="0" borderId="12" xfId="22513" applyFont="1" applyBorder="1"/>
    <xf numFmtId="0" fontId="53" fillId="0" borderId="12" xfId="57" applyFont="1" applyBorder="1"/>
    <xf numFmtId="0" fontId="3" fillId="0" borderId="12" xfId="22513" applyFont="1" applyBorder="1"/>
    <xf numFmtId="1" fontId="60" fillId="35" borderId="12" xfId="22513" applyNumberFormat="1" applyFont="1" applyFill="1" applyBorder="1" applyAlignment="1">
      <alignment vertical="center"/>
    </xf>
    <xf numFmtId="0" fontId="53" fillId="78" borderId="12" xfId="57" applyFont="1" applyFill="1" applyBorder="1"/>
    <xf numFmtId="9" fontId="53" fillId="0" borderId="12" xfId="22530" applyFont="1" applyBorder="1"/>
    <xf numFmtId="0" fontId="53" fillId="0" borderId="39" xfId="57" applyFont="1" applyBorder="1"/>
    <xf numFmtId="164" fontId="53" fillId="0" borderId="12" xfId="57" applyNumberFormat="1" applyFont="1" applyBorder="1"/>
    <xf numFmtId="0" fontId="120" fillId="0" borderId="12" xfId="0" applyFont="1" applyBorder="1"/>
    <xf numFmtId="0" fontId="130" fillId="0" borderId="0" xfId="0" applyFont="1"/>
    <xf numFmtId="0" fontId="130" fillId="0" borderId="12" xfId="0" applyFont="1" applyBorder="1"/>
    <xf numFmtId="0" fontId="120" fillId="0" borderId="0" xfId="0" applyFont="1" applyBorder="1"/>
    <xf numFmtId="0" fontId="0" fillId="0" borderId="0" xfId="0" applyBorder="1"/>
    <xf numFmtId="1" fontId="49" fillId="0" borderId="12" xfId="186" applyNumberFormat="1" applyFont="1" applyBorder="1"/>
    <xf numFmtId="0" fontId="0" fillId="0" borderId="0" xfId="0" applyAlignment="1">
      <alignment horizontal="center" vertical="center"/>
    </xf>
    <xf numFmtId="0" fontId="33" fillId="0" borderId="0" xfId="0" applyFont="1"/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" fillId="0" borderId="0" xfId="39" applyFont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abSelected="1" zoomScale="90" zoomScaleNormal="90" workbookViewId="0">
      <selection activeCell="B28" sqref="B28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421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449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391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257</v>
      </c>
      <c r="D5" s="38"/>
      <c r="E5" s="38" t="s">
        <v>52</v>
      </c>
      <c r="F5" s="38"/>
      <c r="G5" s="38"/>
      <c r="H5" s="38"/>
      <c r="I5" s="38"/>
      <c r="K5" s="51"/>
      <c r="L5" s="3" t="s">
        <v>392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258</v>
      </c>
      <c r="D6" s="38"/>
      <c r="E6" s="38" t="s">
        <v>52</v>
      </c>
      <c r="F6" s="38"/>
      <c r="G6" s="38"/>
      <c r="H6" s="38"/>
      <c r="I6" s="38"/>
      <c r="K6" s="51"/>
      <c r="L6" s="3" t="s">
        <v>393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267</v>
      </c>
      <c r="E7" s="38" t="s">
        <v>52</v>
      </c>
      <c r="F7" s="38"/>
      <c r="G7" s="38"/>
      <c r="H7" s="38"/>
      <c r="I7" s="38"/>
      <c r="K7" s="51"/>
      <c r="L7" s="3" t="s">
        <v>394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395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276</v>
      </c>
      <c r="D9" s="87"/>
      <c r="E9" s="38" t="s">
        <v>52</v>
      </c>
      <c r="F9" s="38"/>
      <c r="G9" s="38"/>
      <c r="H9" s="38"/>
      <c r="I9" s="38"/>
      <c r="K9" s="51"/>
      <c r="L9" s="3" t="s">
        <v>396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292</v>
      </c>
      <c r="E10" s="38" t="s">
        <v>52</v>
      </c>
      <c r="F10" s="38"/>
      <c r="G10" s="38"/>
      <c r="H10" s="38"/>
      <c r="I10" s="38"/>
      <c r="K10" s="51"/>
      <c r="L10" s="3" t="s">
        <v>225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293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424</v>
      </c>
      <c r="E12" s="38" t="s">
        <v>52</v>
      </c>
      <c r="F12" s="38"/>
      <c r="G12" s="38"/>
      <c r="H12" s="38"/>
      <c r="I12" s="38"/>
      <c r="K12" s="51"/>
      <c r="L12" s="3" t="s">
        <v>226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425</v>
      </c>
      <c r="D13" s="3"/>
      <c r="E13" s="38" t="s">
        <v>52</v>
      </c>
      <c r="F13" s="38"/>
      <c r="G13" s="38"/>
      <c r="H13" s="38"/>
      <c r="I13" s="38"/>
      <c r="K13" s="51"/>
      <c r="L13" s="3" t="s">
        <v>227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426</v>
      </c>
      <c r="D14" s="3"/>
      <c r="E14" s="38" t="s">
        <v>52</v>
      </c>
      <c r="F14" s="38"/>
      <c r="G14" s="38"/>
      <c r="H14" s="38"/>
      <c r="I14" s="38"/>
      <c r="K14" s="51"/>
      <c r="L14" s="87" t="s">
        <v>228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427</v>
      </c>
      <c r="D15" s="3"/>
      <c r="E15" s="38" t="s">
        <v>52</v>
      </c>
      <c r="F15" s="38"/>
      <c r="G15" s="38"/>
      <c r="H15" s="38"/>
      <c r="I15" s="38"/>
      <c r="K15" s="51"/>
      <c r="L15" s="87" t="s">
        <v>229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333</v>
      </c>
      <c r="E16" s="38" t="s">
        <v>52</v>
      </c>
      <c r="K16" s="51"/>
      <c r="L16" s="87" t="s">
        <v>230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325</v>
      </c>
      <c r="E17" s="38" t="s">
        <v>52</v>
      </c>
      <c r="K17" s="51"/>
      <c r="L17" s="87" t="s">
        <v>231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334</v>
      </c>
      <c r="E18" s="38" t="s">
        <v>52</v>
      </c>
      <c r="K18" s="72"/>
      <c r="L18" s="3" t="s">
        <v>397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335</v>
      </c>
      <c r="E19" s="38" t="s">
        <v>52</v>
      </c>
      <c r="K19" s="72"/>
      <c r="L19" s="3" t="s">
        <v>398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336</v>
      </c>
      <c r="E20" s="38" t="s">
        <v>52</v>
      </c>
      <c r="K20" s="72"/>
      <c r="L20" s="3" t="s">
        <v>399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337</v>
      </c>
      <c r="E21" s="38" t="s">
        <v>52</v>
      </c>
      <c r="K21" s="51"/>
      <c r="L21" s="3" t="s">
        <v>400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338</v>
      </c>
      <c r="D22"/>
      <c r="E22" s="38" t="s">
        <v>52</v>
      </c>
      <c r="F22"/>
      <c r="G22"/>
      <c r="H22"/>
      <c r="I22"/>
      <c r="K22" s="51"/>
      <c r="L22" s="3" t="s">
        <v>401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351</v>
      </c>
      <c r="E23" s="38" t="s">
        <v>52</v>
      </c>
      <c r="F23" s="38"/>
      <c r="G23" s="38"/>
      <c r="H23" s="38"/>
      <c r="I23" s="38"/>
      <c r="K23" s="51"/>
      <c r="L23" s="3" t="s">
        <v>402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196" t="s">
        <v>450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249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222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250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223</v>
      </c>
      <c r="D26" s="38"/>
      <c r="E26" s="38" t="s">
        <v>52</v>
      </c>
      <c r="F26" s="38"/>
      <c r="G26" s="38"/>
      <c r="H26" s="38"/>
      <c r="I26" s="38"/>
      <c r="K26" s="51"/>
      <c r="L26" s="3" t="s">
        <v>251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252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253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254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299</v>
      </c>
      <c r="D30" s="38"/>
      <c r="E30" s="38" t="s">
        <v>52</v>
      </c>
      <c r="F30" s="38"/>
      <c r="G30" s="38"/>
      <c r="H30" s="38"/>
      <c r="I30" s="38"/>
      <c r="K30" s="51"/>
      <c r="L30" s="87" t="s">
        <v>255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256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403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404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405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406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407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408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259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260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261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262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263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264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265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266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409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410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411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412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413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414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268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269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270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271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272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273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274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275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277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278</v>
      </c>
      <c r="M61" s="51"/>
      <c r="N61" s="51" t="s">
        <v>52</v>
      </c>
      <c r="O61" s="51" t="s">
        <v>103</v>
      </c>
      <c r="P61" s="51"/>
      <c r="Q61" s="51"/>
      <c r="R61" s="72" t="s">
        <v>101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283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280</v>
      </c>
      <c r="M63" s="51"/>
      <c r="N63" s="51" t="s">
        <v>52</v>
      </c>
      <c r="O63" s="51" t="s">
        <v>103</v>
      </c>
      <c r="P63" s="51"/>
      <c r="Q63" s="51"/>
      <c r="R63" s="72" t="s">
        <v>101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284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281</v>
      </c>
      <c r="M65" s="51"/>
      <c r="N65" s="51" t="s">
        <v>52</v>
      </c>
      <c r="O65" s="51" t="s">
        <v>103</v>
      </c>
      <c r="P65" s="51"/>
      <c r="Q65" s="51"/>
      <c r="R65" s="72" t="s">
        <v>101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285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282</v>
      </c>
      <c r="M67" s="51"/>
      <c r="N67" s="51" t="s">
        <v>52</v>
      </c>
      <c r="O67" s="72" t="s">
        <v>103</v>
      </c>
      <c r="P67" s="51"/>
      <c r="Q67" s="51"/>
      <c r="R67" s="72" t="s">
        <v>101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301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302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303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311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312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313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314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315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316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318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320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321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322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323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324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358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360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361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362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363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364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327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326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328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329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330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331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332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350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415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416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417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1" workbookViewId="0">
      <selection activeCell="C40" sqref="C40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434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415</v>
      </c>
      <c r="G8" s="177" t="s">
        <v>366</v>
      </c>
      <c r="H8" s="177" t="s">
        <v>222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415</v>
      </c>
      <c r="G9" s="177" t="s">
        <v>365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420</v>
      </c>
    </row>
    <row r="10" spans="1:48" ht="15">
      <c r="F10" s="177" t="s">
        <v>415</v>
      </c>
      <c r="G10" s="177" t="s">
        <v>367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430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422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423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369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370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430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371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375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415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416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417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376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83">
        <v>31.536000000000001</v>
      </c>
      <c r="J37" s="183">
        <v>31.536000000000001</v>
      </c>
      <c r="K37" s="183">
        <v>31.536000000000001</v>
      </c>
      <c r="L37" s="183">
        <v>31.536000000000001</v>
      </c>
      <c r="M37" s="183">
        <v>31.536000000000001</v>
      </c>
      <c r="N37" s="183">
        <v>31.536000000000001</v>
      </c>
      <c r="O37" s="183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415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416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417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378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379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415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416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417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374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416</v>
      </c>
      <c r="G71" s="169" t="s">
        <v>419</v>
      </c>
      <c r="H71" s="169" t="s">
        <v>223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418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417</v>
      </c>
      <c r="G73" s="176" t="s">
        <v>418</v>
      </c>
      <c r="H73" s="169" t="s">
        <v>299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415</v>
      </c>
      <c r="G74" s="177" t="s">
        <v>366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415</v>
      </c>
      <c r="G75" s="177" t="s">
        <v>365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415</v>
      </c>
      <c r="G76" s="177" t="s">
        <v>367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415</v>
      </c>
      <c r="G77" s="177" t="s">
        <v>368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430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422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423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369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370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430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371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372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373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428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380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381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376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429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382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379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384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374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375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385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374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386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374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387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374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388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374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428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381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376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383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382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379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384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377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375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385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374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386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374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387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374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388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374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389</v>
      </c>
      <c r="C3" s="132"/>
      <c r="D3" s="132"/>
      <c r="E3" s="132"/>
      <c r="F3" s="132"/>
      <c r="G3" s="132"/>
    </row>
    <row r="4" spans="2:7" ht="15">
      <c r="B4" s="133" t="s">
        <v>390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2"/>
  <sheetViews>
    <sheetView topLeftCell="A10" workbookViewId="0">
      <selection activeCell="E19" sqref="E19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442</v>
      </c>
    </row>
    <row r="5" spans="2:31">
      <c r="N5" s="161" t="s">
        <v>447</v>
      </c>
    </row>
    <row r="6" spans="2:31" ht="15">
      <c r="B6" s="165"/>
      <c r="C6" s="166" t="s">
        <v>431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435</v>
      </c>
      <c r="C7" s="168" t="s">
        <v>0</v>
      </c>
      <c r="D7" s="167" t="s">
        <v>437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436</v>
      </c>
      <c r="C8" s="165" t="s">
        <v>54</v>
      </c>
      <c r="D8" s="167" t="s">
        <v>52</v>
      </c>
      <c r="E8" s="165"/>
      <c r="F8">
        <f>O8</f>
        <v>42.74927882526444</v>
      </c>
      <c r="G8" s="3">
        <f t="shared" ref="G8:L11" si="0">P8</f>
        <v>101.61352298911525</v>
      </c>
      <c r="H8" s="3">
        <f t="shared" si="0"/>
        <v>215.16543688494292</v>
      </c>
      <c r="I8" s="3">
        <f t="shared" si="0"/>
        <v>23.97108529200024</v>
      </c>
      <c r="J8" s="3">
        <f t="shared" si="0"/>
        <v>26.375622172137007</v>
      </c>
      <c r="K8" s="3">
        <f t="shared" si="0"/>
        <v>107.66380736970076</v>
      </c>
      <c r="L8" s="3">
        <f t="shared" si="0"/>
        <v>56.099182802695381</v>
      </c>
      <c r="N8" s="184" t="s">
        <v>444</v>
      </c>
      <c r="O8" s="161">
        <f>SUMPRODUCT('TechHeat-RES-SD'!G3:G20,'TechHeat-RES-SD'!G76:G93,'TechHeat-RES-SD'!G133:G150)</f>
        <v>42.74927882526444</v>
      </c>
      <c r="P8" s="161">
        <f>SUMPRODUCT('TechHeat-RES-SD'!H3:H20,'TechHeat-RES-SD'!H76:H93,'TechHeat-RES-SD'!H133:H150)</f>
        <v>101.61352298911525</v>
      </c>
      <c r="Q8" s="161">
        <f>SUMPRODUCT('TechHeat-RES-SD'!I3:I20,'TechHeat-RES-SD'!I76:I93,'TechHeat-RES-SD'!I133:I150)</f>
        <v>215.16543688494292</v>
      </c>
      <c r="R8" s="161">
        <f>SUMPRODUCT('TechHeat-RES-SD'!J3:J20,'TechHeat-RES-SD'!J76:J93,'TechHeat-RES-SD'!J133:J150)</f>
        <v>23.97108529200024</v>
      </c>
      <c r="S8" s="161">
        <f>SUMPRODUCT('TechHeat-RES-SD'!K3:K20,'TechHeat-RES-SD'!K76:K93,'TechHeat-RES-SD'!K133:K150)</f>
        <v>26.375622172137007</v>
      </c>
      <c r="T8" s="161">
        <f>SUMPRODUCT('TechHeat-RES-SD'!L3:L20,'TechHeat-RES-SD'!L76:L93,'TechHeat-RES-SD'!L133:L150)</f>
        <v>107.66380736970076</v>
      </c>
      <c r="U8" s="161">
        <f>SUMPRODUCT('TechHeat-RES-SD'!M3:M20,'TechHeat-RES-SD'!M76:M93,'TechHeat-RES-SD'!M133:M150)</f>
        <v>56.099182802695381</v>
      </c>
      <c r="X8" s="153" t="s">
        <v>448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436</v>
      </c>
      <c r="C9" s="165" t="s">
        <v>257</v>
      </c>
      <c r="D9" s="167" t="s">
        <v>52</v>
      </c>
      <c r="E9" s="165"/>
      <c r="F9" s="3">
        <f t="shared" ref="F9:F11" si="1">O9</f>
        <v>3.2884152323322451</v>
      </c>
      <c r="G9" s="3">
        <f t="shared" si="0"/>
        <v>12.493525929177446</v>
      </c>
      <c r="H9" s="3">
        <f t="shared" si="0"/>
        <v>40.232704893710462</v>
      </c>
      <c r="I9" s="3">
        <f t="shared" si="0"/>
        <v>1.7336527363532466</v>
      </c>
      <c r="J9" s="3">
        <f t="shared" si="0"/>
        <v>1.6413142010669555</v>
      </c>
      <c r="K9" s="3">
        <f t="shared" si="0"/>
        <v>10.284283838371705</v>
      </c>
      <c r="L9" s="3">
        <f t="shared" si="0"/>
        <v>8.1614546936136438</v>
      </c>
      <c r="O9">
        <f>SUMPRODUCT('TechHeat-RES-SA'!G3:G20,'TechHeat-RES-SA'!G76:G93,'TechHeat-RES-SA'!G139:G156)</f>
        <v>3.2884152323322451</v>
      </c>
      <c r="P9" s="3">
        <f>SUMPRODUCT('TechHeat-RES-SA'!H3:H20,'TechHeat-RES-SA'!H76:H93,'TechHeat-RES-SA'!H139:H156)</f>
        <v>12.493525929177446</v>
      </c>
      <c r="Q9" s="3">
        <f>SUMPRODUCT('TechHeat-RES-SA'!I3:I20,'TechHeat-RES-SA'!I76:I93,'TechHeat-RES-SA'!I139:I156)</f>
        <v>40.232704893710462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1.6413142010669555</v>
      </c>
      <c r="T9" s="3">
        <f>SUMPRODUCT('TechHeat-RES-SA'!L3:L20,'TechHeat-RES-SA'!L76:L93,'TechHeat-RES-SA'!L139:L156)</f>
        <v>10.284283838371705</v>
      </c>
      <c r="U9" s="3">
        <f>SUMPRODUCT('TechHeat-RES-SA'!M3:M20,'TechHeat-RES-SA'!M76:M93,'TechHeat-RES-SA'!M139:M156)</f>
        <v>8.1614546936136438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436</v>
      </c>
      <c r="C10" s="165" t="s">
        <v>258</v>
      </c>
      <c r="D10" s="167" t="s">
        <v>52</v>
      </c>
      <c r="E10" s="165"/>
      <c r="F10" s="3">
        <f t="shared" si="1"/>
        <v>4.1850152894175476</v>
      </c>
      <c r="G10" s="3">
        <f t="shared" si="0"/>
        <v>49.209775575255904</v>
      </c>
      <c r="H10" s="3">
        <f t="shared" si="0"/>
        <v>40.144593516209376</v>
      </c>
      <c r="I10" s="3">
        <f t="shared" si="0"/>
        <v>3.6653816215309289</v>
      </c>
      <c r="J10" s="3">
        <f t="shared" si="0"/>
        <v>2.8912168080513823</v>
      </c>
      <c r="K10" s="3">
        <f t="shared" si="0"/>
        <v>15.258505295878813</v>
      </c>
      <c r="L10" s="3">
        <f t="shared" si="0"/>
        <v>10.856160473729846</v>
      </c>
      <c r="O10">
        <f>SUMPRODUCT('TechHeat-RES-AP'!G3:G20,'TechHeat-RES-AP'!G76:G93,'TechHeat-RES-AP'!G141:G158)</f>
        <v>4.1850152894175476</v>
      </c>
      <c r="P10" s="3">
        <f>SUMPRODUCT('TechHeat-RES-AP'!H3:H20,'TechHeat-RES-AP'!H76:H93,'TechHeat-RES-AP'!H141:H158)</f>
        <v>49.209775575255904</v>
      </c>
      <c r="Q10" s="3">
        <f>SUMPRODUCT('TechHeat-RES-AP'!I3:I20,'TechHeat-RES-AP'!I76:I93,'TechHeat-RES-AP'!I141:I158)</f>
        <v>40.144593516209376</v>
      </c>
      <c r="R10" s="3">
        <f>SUMPRODUCT('TechHeat-RES-AP'!J3:J20,'TechHeat-RES-AP'!J76:J93,'TechHeat-RES-AP'!J141:J158)</f>
        <v>3.6653816215309289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15.258505295878813</v>
      </c>
      <c r="U10" s="3">
        <f>SUMPRODUCT('TechHeat-RES-AP'!M3:M20,'TechHeat-RES-AP'!M76:M93,'TechHeat-RES-AP'!M141:M158)</f>
        <v>10.856160473729846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436</v>
      </c>
      <c r="C11" s="165" t="s">
        <v>267</v>
      </c>
      <c r="D11" s="167" t="s">
        <v>52</v>
      </c>
      <c r="E11" s="165"/>
      <c r="F11" s="3">
        <f t="shared" si="1"/>
        <v>1.9875952456543575</v>
      </c>
      <c r="G11" s="3">
        <f t="shared" si="0"/>
        <v>2.7627705765365405</v>
      </c>
      <c r="H11" s="3">
        <f t="shared" si="0"/>
        <v>1.5576953562408002</v>
      </c>
      <c r="I11" s="3">
        <f t="shared" si="0"/>
        <v>0.85506532786080003</v>
      </c>
      <c r="J11" s="3">
        <f t="shared" si="0"/>
        <v>1.0825771489369203</v>
      </c>
      <c r="K11" s="3">
        <f t="shared" si="0"/>
        <v>6.5214111286932299</v>
      </c>
      <c r="L11" s="3">
        <f t="shared" si="0"/>
        <v>2.9419382170850006</v>
      </c>
      <c r="O11">
        <f>SUMPRODUCT('TechHeat-RES-MOB'!G3:G20,'TechHeat-RES-MOB'!G76:G93,'TechHeat-RES-MOB'!G139:G156)</f>
        <v>1.9875952456543575</v>
      </c>
      <c r="P11" s="3">
        <f>SUMPRODUCT('TechHeat-RES-MOB'!H3:H20,'TechHeat-RES-MOB'!H76:H93,'TechHeat-RES-MOB'!H139:H156)</f>
        <v>2.7627705765365405</v>
      </c>
      <c r="Q11" s="3">
        <f>SUMPRODUCT('TechHeat-RES-MOB'!I3:I20,'TechHeat-RES-MOB'!I76:I93,'TechHeat-RES-MOB'!I139:I156)</f>
        <v>1.5576953562408002</v>
      </c>
      <c r="R11" s="3">
        <f>SUMPRODUCT('TechHeat-RES-MOB'!J3:J20,'TechHeat-RES-MOB'!J76:J93,'TechHeat-RES-MOB'!J139:J156)</f>
        <v>0.85506532786080003</v>
      </c>
      <c r="S11" s="3">
        <f>SUMPRODUCT('TechHeat-RES-MOB'!K3:K20,'TechHeat-RES-MOB'!K76:K93,'TechHeat-RES-MOB'!K139:K156)</f>
        <v>1.0825771489369203</v>
      </c>
      <c r="T11" s="3">
        <f>SUMPRODUCT('TechHeat-RES-MOB'!L3:L20,'TechHeat-RES-MOB'!L76:L93,'TechHeat-RES-MOB'!L139:L156)</f>
        <v>6.5214111286932299</v>
      </c>
      <c r="U11" s="3">
        <f>SUMPRODUCT('TechHeat-RES-MOB'!M3:M20,'TechHeat-RES-MOB'!M76:M93,'TechHeat-RES-MOB'!M139:M156)</f>
        <v>2.9419382170850006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436</v>
      </c>
      <c r="C12" s="153" t="s">
        <v>53</v>
      </c>
      <c r="D12" s="167" t="s">
        <v>52</v>
      </c>
      <c r="E12" s="165"/>
      <c r="F12" s="165">
        <f>'TechCooling-RES'!T3*attached_coolingsecuse!W13</f>
        <v>0.32287300349783998</v>
      </c>
      <c r="G12" s="165">
        <f>'TechCooling-RES'!U3*attached_coolingsecuse!AU13</f>
        <v>2.5668135370839997</v>
      </c>
      <c r="H12" s="165">
        <f>'TechCooling-RES'!V3*attached_coolingsecuse!BS13</f>
        <v>13.70338469613402</v>
      </c>
      <c r="I12" s="165">
        <f>'TechCooling-RES'!W3*attached_coolingsecuse!CQ13</f>
        <v>1.6872330059302598</v>
      </c>
      <c r="J12" s="165">
        <f>'TechCooling-RES'!X3*attached_coolingsecuse!DO13</f>
        <v>0.47763621997262007</v>
      </c>
      <c r="K12" s="165">
        <f>'TechCooling-RES'!Y3*attached_coolingsecuse!EM13</f>
        <v>0.17504331539595</v>
      </c>
      <c r="L12" s="165">
        <f>'TechCooling-RES'!Z3*attached_coolingsecuse!FK13</f>
        <v>0.36544633966763995</v>
      </c>
      <c r="P12" s="3"/>
    </row>
    <row r="13" spans="2:31">
      <c r="B13" s="167" t="s">
        <v>436</v>
      </c>
      <c r="C13" s="153" t="s">
        <v>276</v>
      </c>
      <c r="D13" s="167" t="s">
        <v>52</v>
      </c>
      <c r="E13" s="165"/>
      <c r="F13" s="165">
        <f>'TechCooling-RES'!T5*attached_coolingsecuse!W13</f>
        <v>3.666161887608E-2</v>
      </c>
      <c r="G13" s="165">
        <f>'TechCooling-RES'!U5*attached_coolingsecuse!AU13</f>
        <v>0.49237773870019996</v>
      </c>
      <c r="H13" s="165">
        <f>'TechCooling-RES'!V5*attached_coolingsecuse!BS13</f>
        <v>3.9534163604664001</v>
      </c>
      <c r="I13" s="165">
        <f>'TechCooling-RES'!W5*attached_coolingsecuse!CQ13</f>
        <v>0.19411534009974002</v>
      </c>
      <c r="J13" s="165">
        <f>'TechCooling-RES'!X5*attached_coolingsecuse!DO13</f>
        <v>5.1932013205390003E-2</v>
      </c>
      <c r="K13" s="165">
        <f>'TechCooling-RES'!Y5*attached_coolingsecuse!EM13</f>
        <v>4.24707728775E-2</v>
      </c>
      <c r="L13" s="165">
        <f>'TechCooling-RES'!Z5*attached_coolingsecuse!FK13</f>
        <v>9.6531834072059994E-2</v>
      </c>
    </row>
    <row r="14" spans="2:31">
      <c r="B14" s="167" t="s">
        <v>436</v>
      </c>
      <c r="C14" s="153" t="s">
        <v>292</v>
      </c>
      <c r="D14" s="167" t="s">
        <v>52</v>
      </c>
      <c r="E14" s="165"/>
      <c r="F14" s="165">
        <f>'TechCooling-RES'!T7*attached_coolingsecuse!W13</f>
        <v>9.3158302993019984E-2</v>
      </c>
      <c r="G14" s="165">
        <f>'TechCooling-RES'!U7*attached_coolingsecuse!AU13</f>
        <v>2.7526786978973998</v>
      </c>
      <c r="H14" s="165">
        <f>'TechCooling-RES'!V7*attached_coolingsecuse!BS13</f>
        <v>7.4083200782725198</v>
      </c>
      <c r="I14" s="165">
        <f>'TechCooling-RES'!W7*attached_coolingsecuse!CQ13</f>
        <v>0.64762764609369994</v>
      </c>
      <c r="J14" s="165">
        <f>'TechCooling-RES'!X7*attached_coolingsecuse!DO13</f>
        <v>0.13547921432063001</v>
      </c>
      <c r="K14" s="165">
        <f>'TechCooling-RES'!Y7*attached_coolingsecuse!EM13</f>
        <v>6.5968583859000007E-2</v>
      </c>
      <c r="L14" s="165">
        <f>'TechCooling-RES'!Z7*attached_coolingsecuse!FK13</f>
        <v>0.28248441162389998</v>
      </c>
    </row>
    <row r="15" spans="2:31">
      <c r="B15" s="167" t="s">
        <v>436</v>
      </c>
      <c r="C15" s="153" t="s">
        <v>293</v>
      </c>
      <c r="D15" s="167" t="s">
        <v>52</v>
      </c>
      <c r="E15" s="165"/>
      <c r="F15" s="165">
        <f>'TechCooling-RES'!T9*attached_coolingsecuse!W13</f>
        <v>1.722107463306E-2</v>
      </c>
      <c r="G15" s="165">
        <f>'TechCooling-RES'!U9*attached_coolingsecuse!AU13</f>
        <v>6.7310026318399996E-2</v>
      </c>
      <c r="H15" s="165">
        <f>'TechCooling-RES'!V9*attached_coolingsecuse!BS13</f>
        <v>0.11548986512705998</v>
      </c>
      <c r="I15" s="165">
        <f>'TechCooling-RES'!W9*attached_coolingsecuse!CQ13</f>
        <v>5.5702007876299996E-2</v>
      </c>
      <c r="J15" s="165">
        <f>'TechCooling-RES'!X9*attached_coolingsecuse!DO13</f>
        <v>1.844955250136E-2</v>
      </c>
      <c r="K15" s="165">
        <f>'TechCooling-RES'!Y9*attached_coolingsecuse!EM13</f>
        <v>1.1282327867550001E-2</v>
      </c>
      <c r="L15" s="165">
        <f>'TechCooling-RES'!Z9*attached_coolingsecuse!FK13</f>
        <v>2.78994146364E-2</v>
      </c>
      <c r="N15" s="184" t="s">
        <v>444</v>
      </c>
      <c r="O15">
        <f>SUMPRODUCT('TechCooling-RES'!F22:F23,'TechCooling-RES'!F57:F58,'TechCooling-RES'!F85:F86)</f>
        <v>1.7221111280349997E-2</v>
      </c>
    </row>
    <row r="16" spans="2:31">
      <c r="B16" s="167" t="s">
        <v>436</v>
      </c>
      <c r="C16" s="153" t="s">
        <v>424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436</v>
      </c>
      <c r="C17" s="153" t="s">
        <v>425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436</v>
      </c>
      <c r="C18" s="153" t="s">
        <v>426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436</v>
      </c>
      <c r="C19" s="153" t="s">
        <v>427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443</v>
      </c>
      <c r="O19" cm="1">
        <f t="array" ref="O19">SUMPRODUCT('TechWatHea-MobileHome'!F3:F8*'TechWatHea-MobileHome'!F54:F59)*31.54</f>
        <v>0.37927586499550003</v>
      </c>
      <c r="P19" s="3" cm="1">
        <f t="array" ref="P19">SUMPRODUCT('TechWatHea-MobileHome'!G3:G8*'TechWatHea-MobileHome'!G54:G59)*31.54</f>
        <v>0.27792790895264996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1.7238490173498</v>
      </c>
      <c r="U19" s="3" cm="1">
        <f t="array" ref="U19">SUMPRODUCT('TechWatHea-MobileHome'!L3:L8*'TechWatHea-MobileHome'!L54:L59)*31.54</f>
        <v>1.2873266628333604</v>
      </c>
    </row>
    <row r="20" spans="2:25">
      <c r="B20" s="167" t="s">
        <v>436</v>
      </c>
      <c r="C20" s="153" t="s">
        <v>333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444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436</v>
      </c>
      <c r="C21" s="153" t="s">
        <v>325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445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436</v>
      </c>
      <c r="C22" s="153" t="s">
        <v>334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436</v>
      </c>
      <c r="C23" s="153" t="s">
        <v>335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446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436</v>
      </c>
      <c r="C24" s="153" t="s">
        <v>336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436</v>
      </c>
      <c r="C25" s="153" t="s">
        <v>337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436</v>
      </c>
      <c r="C26" s="153" t="s">
        <v>338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436</v>
      </c>
      <c r="C27" s="153" t="s">
        <v>351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76" zoomScale="70" zoomScaleNormal="70" workbookViewId="0">
      <selection activeCell="F103" sqref="F103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391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392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393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394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395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396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225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226</v>
      </c>
      <c r="E11" t="s">
        <v>222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227</v>
      </c>
      <c r="E12" t="s">
        <v>223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90"/>
      <c r="C13" s="36" t="s">
        <v>166</v>
      </c>
      <c r="D13" s="87" t="s">
        <v>228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90"/>
      <c r="E14" s="87" t="s">
        <v>223</v>
      </c>
      <c r="F14" s="3" t="s">
        <v>54</v>
      </c>
      <c r="H14" s="3"/>
      <c r="I14" s="3"/>
      <c r="J14" s="3"/>
      <c r="K14" s="3"/>
      <c r="L14" s="3"/>
      <c r="M14" s="3"/>
      <c r="O14" s="3">
        <v>1E-3</v>
      </c>
    </row>
    <row r="15" spans="2:18" ht="15">
      <c r="B15" s="190"/>
      <c r="C15" s="36" t="s">
        <v>167</v>
      </c>
      <c r="D15" s="87" t="s">
        <v>229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90"/>
      <c r="E16" s="87" t="s">
        <v>223</v>
      </c>
      <c r="F16" s="3" t="s">
        <v>54</v>
      </c>
      <c r="H16" s="3"/>
      <c r="I16" s="3"/>
      <c r="J16" s="3"/>
      <c r="K16" s="3"/>
      <c r="L16" s="3"/>
      <c r="M16" s="3"/>
      <c r="O16" s="3">
        <v>1E-3</v>
      </c>
    </row>
    <row r="17" spans="2:33" ht="15">
      <c r="B17" s="190"/>
      <c r="C17" s="36" t="s">
        <v>168</v>
      </c>
      <c r="D17" s="87" t="s">
        <v>230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90"/>
      <c r="E18" s="87" t="s">
        <v>58</v>
      </c>
      <c r="F18" s="3" t="s">
        <v>54</v>
      </c>
      <c r="H18" s="3"/>
      <c r="I18" s="3"/>
      <c r="J18" s="3"/>
      <c r="K18" s="3"/>
      <c r="L18" s="3"/>
      <c r="M18" s="3"/>
      <c r="O18" s="3">
        <v>1E-3</v>
      </c>
    </row>
    <row r="19" spans="2:33" ht="15">
      <c r="B19" s="190"/>
      <c r="C19" s="36" t="s">
        <v>169</v>
      </c>
      <c r="D19" s="87" t="s">
        <v>231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90"/>
      <c r="E20" s="87" t="s">
        <v>62</v>
      </c>
      <c r="F20" s="3" t="s">
        <v>54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391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392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393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394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395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396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225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226</v>
      </c>
      <c r="E35" s="3" t="s">
        <v>222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227</v>
      </c>
      <c r="E36" s="3" t="s">
        <v>223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228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223</v>
      </c>
      <c r="F38" s="3" t="s">
        <v>54</v>
      </c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229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223</v>
      </c>
      <c r="F40" s="3" t="s">
        <v>54</v>
      </c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230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 t="s">
        <v>54</v>
      </c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231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 t="s">
        <v>54</v>
      </c>
      <c r="G44" s="81"/>
      <c r="H44" s="81"/>
      <c r="I44" s="81"/>
      <c r="J44" s="81"/>
      <c r="K44" s="81"/>
      <c r="L44" s="81"/>
      <c r="M44" s="81"/>
      <c r="R44" s="161" t="s">
        <v>439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135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391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391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392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392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393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393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394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394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395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395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396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396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225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225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226</v>
      </c>
      <c r="E61" s="3" t="s">
        <v>222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226</v>
      </c>
      <c r="S61" s="3" t="s">
        <v>222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227</v>
      </c>
      <c r="E62" s="3" t="s">
        <v>223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227</v>
      </c>
      <c r="S62" s="3" t="s">
        <v>223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228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228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223</v>
      </c>
      <c r="F64" s="3" t="s">
        <v>54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223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229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229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223</v>
      </c>
      <c r="F66" s="3" t="s">
        <v>54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223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230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230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 t="s">
        <v>54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231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231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 t="s">
        <v>54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391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90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</row>
    <row r="77" spans="4:27" ht="15">
      <c r="D77" s="3" t="s">
        <v>392</v>
      </c>
      <c r="E77" s="3" t="s">
        <v>62</v>
      </c>
      <c r="F77" s="3" t="s">
        <v>54</v>
      </c>
      <c r="G77" s="79">
        <f t="shared" ref="G77:G92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</row>
    <row r="78" spans="4:27" ht="15">
      <c r="D78" s="3" t="s">
        <v>393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</row>
    <row r="79" spans="4:27" ht="15">
      <c r="D79" s="3" t="s">
        <v>394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</row>
    <row r="80" spans="4:27" ht="15">
      <c r="D80" s="3" t="s">
        <v>395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</row>
    <row r="81" spans="4:13" ht="15">
      <c r="D81" s="3" t="s">
        <v>396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</row>
    <row r="82" spans="4:13" ht="15">
      <c r="D82" s="3" t="s">
        <v>225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</row>
    <row r="83" spans="4:13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</row>
    <row r="84" spans="4:13" ht="15">
      <c r="D84" s="3" t="s">
        <v>226</v>
      </c>
      <c r="E84" s="3" t="s">
        <v>222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</row>
    <row r="85" spans="4:13" ht="15">
      <c r="D85" s="3" t="s">
        <v>227</v>
      </c>
      <c r="E85" s="3" t="s">
        <v>223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</row>
    <row r="86" spans="4:13" ht="15">
      <c r="D86" s="87" t="s">
        <v>228</v>
      </c>
      <c r="E86" s="87" t="s">
        <v>55</v>
      </c>
      <c r="F86" s="3" t="s">
        <v>54</v>
      </c>
      <c r="G86" s="79">
        <f t="shared" si="21"/>
        <v>0</v>
      </c>
      <c r="H86" s="79">
        <f t="shared" si="20"/>
        <v>0</v>
      </c>
      <c r="I86" s="79">
        <f t="shared" si="20"/>
        <v>0</v>
      </c>
      <c r="J86" s="79">
        <f t="shared" si="20"/>
        <v>0</v>
      </c>
      <c r="K86" s="79">
        <f t="shared" si="20"/>
        <v>0</v>
      </c>
      <c r="L86" s="79">
        <f t="shared" si="20"/>
        <v>0</v>
      </c>
      <c r="M86" s="79">
        <f t="shared" si="20"/>
        <v>0</v>
      </c>
    </row>
    <row r="87" spans="4:13" ht="15">
      <c r="D87" s="3"/>
      <c r="E87" s="87" t="s">
        <v>223</v>
      </c>
      <c r="F87" s="3" t="s">
        <v>54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229</v>
      </c>
      <c r="E88" s="87" t="s">
        <v>62</v>
      </c>
      <c r="F88" s="3" t="s">
        <v>54</v>
      </c>
      <c r="G88" s="79">
        <f t="shared" si="21"/>
        <v>0</v>
      </c>
      <c r="H88" s="79">
        <f t="shared" si="20"/>
        <v>0</v>
      </c>
      <c r="I88" s="79">
        <f t="shared" si="20"/>
        <v>0</v>
      </c>
      <c r="J88" s="79">
        <f t="shared" si="20"/>
        <v>0</v>
      </c>
      <c r="K88" s="79">
        <f t="shared" si="20"/>
        <v>0</v>
      </c>
      <c r="L88" s="79">
        <f t="shared" si="20"/>
        <v>0</v>
      </c>
      <c r="M88" s="79">
        <f t="shared" si="20"/>
        <v>0</v>
      </c>
    </row>
    <row r="89" spans="4:13" ht="15">
      <c r="D89" s="3"/>
      <c r="E89" s="87" t="s">
        <v>223</v>
      </c>
      <c r="F89" s="3" t="s">
        <v>54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230</v>
      </c>
      <c r="E90" s="87" t="s">
        <v>55</v>
      </c>
      <c r="F90" s="3" t="s">
        <v>54</v>
      </c>
      <c r="G90" s="79">
        <f t="shared" si="21"/>
        <v>0</v>
      </c>
      <c r="H90" s="79">
        <f t="shared" si="20"/>
        <v>0</v>
      </c>
      <c r="I90" s="79">
        <f t="shared" si="20"/>
        <v>0</v>
      </c>
      <c r="J90" s="79">
        <f t="shared" si="20"/>
        <v>0</v>
      </c>
      <c r="K90" s="79">
        <f t="shared" si="20"/>
        <v>0</v>
      </c>
      <c r="L90" s="79">
        <f t="shared" si="20"/>
        <v>0</v>
      </c>
      <c r="M90" s="79">
        <f t="shared" si="20"/>
        <v>0</v>
      </c>
    </row>
    <row r="91" spans="4:13" ht="15">
      <c r="D91" s="3"/>
      <c r="E91" s="87" t="s">
        <v>58</v>
      </c>
      <c r="F91" s="3" t="s">
        <v>54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231</v>
      </c>
      <c r="E92" s="87" t="s">
        <v>55</v>
      </c>
      <c r="F92" s="3" t="s">
        <v>54</v>
      </c>
      <c r="G92" s="79">
        <f t="shared" si="21"/>
        <v>0</v>
      </c>
      <c r="H92" s="79">
        <f t="shared" ref="H92" si="22">H69*V69</f>
        <v>0</v>
      </c>
      <c r="I92" s="79">
        <f t="shared" ref="I92" si="23">I69*W69</f>
        <v>0</v>
      </c>
      <c r="J92" s="79">
        <f t="shared" ref="J92" si="24">J69*X69</f>
        <v>0</v>
      </c>
      <c r="K92" s="79">
        <f t="shared" ref="K92" si="25">K69*Y69</f>
        <v>0</v>
      </c>
      <c r="L92" s="79">
        <f t="shared" ref="L92" si="26">L69*Z69</f>
        <v>0</v>
      </c>
      <c r="M92" s="79">
        <f t="shared" ref="M92" si="27">M69*AA69</f>
        <v>0</v>
      </c>
    </row>
    <row r="93" spans="4:13" ht="15">
      <c r="D93" s="3"/>
      <c r="E93" s="87" t="s">
        <v>62</v>
      </c>
      <c r="F93" s="3" t="s">
        <v>54</v>
      </c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433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391</v>
      </c>
      <c r="E108" s="158" t="s">
        <v>62</v>
      </c>
      <c r="F108" s="158" t="s">
        <v>54</v>
      </c>
    </row>
    <row r="109" spans="4:6">
      <c r="D109" s="158" t="s">
        <v>392</v>
      </c>
      <c r="E109" s="158" t="s">
        <v>62</v>
      </c>
      <c r="F109" s="158" t="s">
        <v>54</v>
      </c>
    </row>
    <row r="110" spans="4:6">
      <c r="D110" s="158" t="s">
        <v>393</v>
      </c>
      <c r="E110" s="158" t="s">
        <v>62</v>
      </c>
      <c r="F110" s="158" t="s">
        <v>54</v>
      </c>
    </row>
    <row r="111" spans="4:6">
      <c r="D111" s="158" t="s">
        <v>394</v>
      </c>
      <c r="E111" s="158" t="s">
        <v>58</v>
      </c>
      <c r="F111" s="158" t="s">
        <v>54</v>
      </c>
    </row>
    <row r="112" spans="4:6">
      <c r="D112" s="158" t="s">
        <v>395</v>
      </c>
      <c r="E112" s="158" t="s">
        <v>58</v>
      </c>
      <c r="F112" s="158" t="s">
        <v>54</v>
      </c>
    </row>
    <row r="113" spans="4:6">
      <c r="D113" s="158" t="s">
        <v>396</v>
      </c>
      <c r="E113" s="158" t="s">
        <v>58</v>
      </c>
      <c r="F113" s="158" t="s">
        <v>54</v>
      </c>
    </row>
    <row r="114" spans="4:6">
      <c r="D114" s="158" t="s">
        <v>225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226</v>
      </c>
      <c r="E116" s="158" t="s">
        <v>222</v>
      </c>
      <c r="F116" s="158" t="s">
        <v>54</v>
      </c>
    </row>
    <row r="117" spans="4:6">
      <c r="D117" s="158" t="s">
        <v>227</v>
      </c>
      <c r="E117" s="158" t="s">
        <v>223</v>
      </c>
      <c r="F117" s="158" t="s">
        <v>54</v>
      </c>
    </row>
    <row r="118" spans="4:6">
      <c r="D118" s="159" t="s">
        <v>228</v>
      </c>
      <c r="E118" s="159" t="s">
        <v>55</v>
      </c>
      <c r="F118" s="158" t="s">
        <v>54</v>
      </c>
    </row>
    <row r="119" spans="4:6">
      <c r="D119" s="158"/>
      <c r="E119" s="159" t="s">
        <v>223</v>
      </c>
      <c r="F119" s="158" t="s">
        <v>54</v>
      </c>
    </row>
    <row r="120" spans="4:6">
      <c r="D120" s="159" t="s">
        <v>229</v>
      </c>
      <c r="E120" s="159" t="s">
        <v>62</v>
      </c>
      <c r="F120" s="158" t="s">
        <v>54</v>
      </c>
    </row>
    <row r="121" spans="4:6">
      <c r="D121" s="158"/>
      <c r="E121" s="159" t="s">
        <v>223</v>
      </c>
      <c r="F121" s="158" t="s">
        <v>54</v>
      </c>
    </row>
    <row r="122" spans="4:6">
      <c r="D122" s="159" t="s">
        <v>230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231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440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391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392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393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394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395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396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225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226</v>
      </c>
      <c r="E141" s="3" t="s">
        <v>222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227</v>
      </c>
      <c r="E142" s="3" t="s">
        <v>223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228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223</v>
      </c>
      <c r="F144" s="3" t="s">
        <v>54</v>
      </c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229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223</v>
      </c>
      <c r="F146" s="3" t="s">
        <v>54</v>
      </c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230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 t="s">
        <v>54</v>
      </c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231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 t="s">
        <v>54</v>
      </c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434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228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223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229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223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230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231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432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391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392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393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394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395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396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225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226</v>
      </c>
      <c r="E180" s="3" t="s">
        <v>222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227</v>
      </c>
      <c r="E181" s="3" t="s">
        <v>223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228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223</v>
      </c>
      <c r="F183" s="3" t="s">
        <v>54</v>
      </c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229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223</v>
      </c>
      <c r="F185" s="3" t="s">
        <v>54</v>
      </c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230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 t="s">
        <v>54</v>
      </c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231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 t="s">
        <v>54</v>
      </c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153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153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153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153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153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153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153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214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214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214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214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214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214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214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91"/>
      <c r="B24" s="191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91"/>
      <c r="Z24" s="191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91"/>
      <c r="AX24" s="191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91"/>
      <c r="BV24" s="191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91"/>
      <c r="CT24" s="191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91"/>
      <c r="DR24" s="191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91"/>
      <c r="EP24" s="191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91"/>
      <c r="B28" s="191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91"/>
      <c r="Z28" s="191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91"/>
      <c r="AX28" s="191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91"/>
      <c r="BV28" s="191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91"/>
      <c r="CT28" s="191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91"/>
      <c r="DR28" s="191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91"/>
      <c r="EP28" s="191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91"/>
      <c r="B32" s="191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91"/>
      <c r="Z32" s="191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91"/>
      <c r="AX32" s="191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91"/>
      <c r="BV32" s="191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91"/>
      <c r="CT32" s="191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91"/>
      <c r="DR32" s="191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91"/>
      <c r="EP32" s="191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91"/>
      <c r="B36" s="19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1"/>
      <c r="Z36" s="19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1"/>
      <c r="AX36" s="19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1"/>
      <c r="BV36" s="19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1"/>
      <c r="CT36" s="19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1"/>
      <c r="DR36" s="19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1"/>
      <c r="EP36" s="19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91"/>
      <c r="B40" s="19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1"/>
      <c r="Z40" s="19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1"/>
      <c r="AX40" s="19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1"/>
      <c r="BV40" s="19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1"/>
      <c r="CT40" s="19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1"/>
      <c r="DR40" s="19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1"/>
      <c r="EP40" s="19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2" t="s">
        <v>170</v>
      </c>
      <c r="B41" s="192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2" t="s">
        <v>170</v>
      </c>
      <c r="Z41" s="192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2" t="s">
        <v>170</v>
      </c>
      <c r="AX41" s="192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2" t="s">
        <v>170</v>
      </c>
      <c r="BV41" s="192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2" t="s">
        <v>170</v>
      </c>
      <c r="CT41" s="192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2" t="s">
        <v>170</v>
      </c>
      <c r="DR41" s="192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2" t="s">
        <v>170</v>
      </c>
      <c r="EP41" s="192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91"/>
      <c r="Z42" s="19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1"/>
      <c r="AX42" s="19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1"/>
      <c r="BV42" s="19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1"/>
      <c r="CT42" s="19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1"/>
      <c r="DR42" s="19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91"/>
      <c r="Z43" s="19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1"/>
      <c r="AX43" s="19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1"/>
      <c r="BV43" s="19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1"/>
      <c r="CT43" s="19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1"/>
      <c r="DR43" s="19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91"/>
      <c r="Z44" s="19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1"/>
      <c r="AX44" s="19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1"/>
      <c r="BV44" s="19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1"/>
      <c r="CT44" s="19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1"/>
      <c r="DR44" s="19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91"/>
      <c r="Z45" s="19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1"/>
      <c r="AX45" s="19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1"/>
      <c r="BV45" s="19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1"/>
      <c r="CT45" s="19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1"/>
      <c r="DR45" s="19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91"/>
      <c r="Z46" s="19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1"/>
      <c r="AX46" s="19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1"/>
      <c r="BV46" s="19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1"/>
      <c r="CT46" s="19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1"/>
      <c r="DR46" s="19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A36:B36"/>
    <mergeCell ref="A40:B40"/>
    <mergeCell ref="A41:B41"/>
    <mergeCell ref="A7:B7"/>
    <mergeCell ref="A8:B8"/>
    <mergeCell ref="A9:B9"/>
    <mergeCell ref="A10:B10"/>
    <mergeCell ref="A11:B11"/>
    <mergeCell ref="A12:B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237</v>
      </c>
      <c r="BW7" s="5"/>
      <c r="CS7" s="85" t="s">
        <v>238</v>
      </c>
      <c r="CU7" s="5"/>
      <c r="DQ7" s="85" t="s">
        <v>239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235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235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235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235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235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235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240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240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240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240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240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240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240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241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241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241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241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241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241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241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224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224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224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224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224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224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224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242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242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242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242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242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242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242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243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243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243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243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243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243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243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244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244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244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244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244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244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244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224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224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224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224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224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224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224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242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242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242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242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242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242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242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243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243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243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243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243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243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243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244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244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244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244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244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244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244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235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235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235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235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235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235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235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245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245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245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245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245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245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224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224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224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224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224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224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224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242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242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242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242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242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242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242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243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243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243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243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243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243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243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244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244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244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244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244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244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244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12" workbookViewId="0">
      <selection activeCell="H62" sqref="H6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397</v>
      </c>
      <c r="E3" s="3" t="s">
        <v>62</v>
      </c>
      <c r="F3" s="3" t="s">
        <v>257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398</v>
      </c>
      <c r="E4" s="3" t="s">
        <v>62</v>
      </c>
      <c r="F4" s="3" t="s">
        <v>257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399</v>
      </c>
      <c r="E5" s="3" t="s">
        <v>62</v>
      </c>
      <c r="F5" s="3" t="s">
        <v>257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400</v>
      </c>
      <c r="E6" s="3" t="s">
        <v>58</v>
      </c>
      <c r="F6" s="3" t="s">
        <v>257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401</v>
      </c>
      <c r="E7" s="3" t="s">
        <v>58</v>
      </c>
      <c r="F7" s="3" t="s">
        <v>257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402</v>
      </c>
      <c r="E8" s="3" t="s">
        <v>58</v>
      </c>
      <c r="F8" s="3" t="s">
        <v>257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249</v>
      </c>
      <c r="E9" s="3" t="s">
        <v>55</v>
      </c>
      <c r="F9" s="3" t="s">
        <v>257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250</v>
      </c>
      <c r="E10" s="3" t="s">
        <v>61</v>
      </c>
      <c r="F10" s="3" t="s">
        <v>257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251</v>
      </c>
      <c r="E11" s="3" t="s">
        <v>222</v>
      </c>
      <c r="F11" s="3" t="s">
        <v>257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252</v>
      </c>
      <c r="E12" s="3" t="s">
        <v>223</v>
      </c>
      <c r="F12" s="3" t="s">
        <v>257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90"/>
      <c r="C13" s="36" t="s">
        <v>166</v>
      </c>
      <c r="D13" s="87" t="s">
        <v>253</v>
      </c>
      <c r="E13" s="87" t="s">
        <v>55</v>
      </c>
      <c r="F13" s="3" t="s">
        <v>257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90"/>
      <c r="E14" s="87" t="s">
        <v>223</v>
      </c>
      <c r="F14" s="3" t="s">
        <v>257</v>
      </c>
      <c r="O14" s="3">
        <v>1E-3</v>
      </c>
    </row>
    <row r="15" spans="2:18" ht="15">
      <c r="B15" s="190"/>
      <c r="C15" s="36" t="s">
        <v>167</v>
      </c>
      <c r="D15" s="87" t="s">
        <v>254</v>
      </c>
      <c r="E15" s="87" t="s">
        <v>62</v>
      </c>
      <c r="F15" s="3" t="s">
        <v>257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90"/>
      <c r="E16" s="87" t="s">
        <v>223</v>
      </c>
      <c r="F16" s="3" t="s">
        <v>257</v>
      </c>
      <c r="O16" s="3">
        <v>1E-3</v>
      </c>
    </row>
    <row r="17" spans="2:33" ht="15">
      <c r="B17" s="190"/>
      <c r="C17" s="36" t="s">
        <v>168</v>
      </c>
      <c r="D17" s="87" t="s">
        <v>255</v>
      </c>
      <c r="E17" s="87" t="s">
        <v>55</v>
      </c>
      <c r="F17" s="3" t="s">
        <v>257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90"/>
      <c r="E18" s="87" t="s">
        <v>58</v>
      </c>
      <c r="F18" s="3" t="s">
        <v>257</v>
      </c>
      <c r="O18" s="3">
        <v>1E-3</v>
      </c>
    </row>
    <row r="19" spans="2:33" ht="15">
      <c r="B19" s="190"/>
      <c r="C19" s="36" t="s">
        <v>169</v>
      </c>
      <c r="D19" s="87" t="s">
        <v>256</v>
      </c>
      <c r="E19" s="87" t="s">
        <v>55</v>
      </c>
      <c r="F19" s="3" t="s">
        <v>257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90"/>
      <c r="E20" s="87" t="s">
        <v>62</v>
      </c>
      <c r="F20" s="3" t="s">
        <v>257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397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398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399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400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401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402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249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250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251</v>
      </c>
      <c r="E35" s="3" t="s">
        <v>222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252</v>
      </c>
      <c r="E36" s="3" t="s">
        <v>223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253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223</v>
      </c>
      <c r="F38" s="3" t="s">
        <v>257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254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223</v>
      </c>
      <c r="F40" s="3" t="s">
        <v>257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255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F42" s="3" t="s">
        <v>257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256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F44" s="3" t="s">
        <v>257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397</v>
      </c>
      <c r="E53" s="3" t="s">
        <v>62</v>
      </c>
      <c r="F53" s="3" t="s">
        <v>257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397</v>
      </c>
      <c r="S53" s="3" t="s">
        <v>62</v>
      </c>
      <c r="T53" s="3" t="s">
        <v>257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398</v>
      </c>
      <c r="E54" s="3" t="s">
        <v>62</v>
      </c>
      <c r="F54" s="3" t="s">
        <v>257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398</v>
      </c>
      <c r="S54" s="3" t="s">
        <v>62</v>
      </c>
      <c r="T54" s="3" t="s">
        <v>257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399</v>
      </c>
      <c r="E55" s="3" t="s">
        <v>62</v>
      </c>
      <c r="F55" s="3" t="s">
        <v>257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399</v>
      </c>
      <c r="S55" s="3" t="s">
        <v>62</v>
      </c>
      <c r="T55" s="3" t="s">
        <v>257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400</v>
      </c>
      <c r="E56" s="3" t="s">
        <v>58</v>
      </c>
      <c r="F56" s="3" t="s">
        <v>257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400</v>
      </c>
      <c r="S56" s="3" t="s">
        <v>58</v>
      </c>
      <c r="T56" s="3" t="s">
        <v>257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401</v>
      </c>
      <c r="E57" s="3" t="s">
        <v>58</v>
      </c>
      <c r="F57" s="3" t="s">
        <v>257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401</v>
      </c>
      <c r="S57" s="3" t="s">
        <v>58</v>
      </c>
      <c r="T57" s="3" t="s">
        <v>257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402</v>
      </c>
      <c r="E58" s="3" t="s">
        <v>58</v>
      </c>
      <c r="F58" s="3" t="s">
        <v>257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402</v>
      </c>
      <c r="S58" s="3" t="s">
        <v>58</v>
      </c>
      <c r="T58" s="3" t="s">
        <v>257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249</v>
      </c>
      <c r="E59" s="3" t="s">
        <v>55</v>
      </c>
      <c r="F59" s="3" t="s">
        <v>257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249</v>
      </c>
      <c r="S59" s="3" t="s">
        <v>55</v>
      </c>
      <c r="T59" s="3" t="s">
        <v>257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250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250</v>
      </c>
      <c r="S60" s="3" t="s">
        <v>61</v>
      </c>
      <c r="T60" s="3" t="s">
        <v>257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251</v>
      </c>
      <c r="E61" s="3" t="s">
        <v>222</v>
      </c>
      <c r="F61" s="3" t="s">
        <v>257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251</v>
      </c>
      <c r="S61" s="3" t="s">
        <v>222</v>
      </c>
      <c r="T61" s="3" t="s">
        <v>257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252</v>
      </c>
      <c r="E62" s="3" t="s">
        <v>223</v>
      </c>
      <c r="F62" s="3" t="s">
        <v>257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252</v>
      </c>
      <c r="S62" s="3" t="s">
        <v>223</v>
      </c>
      <c r="T62" s="3" t="s">
        <v>257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253</v>
      </c>
      <c r="E63" s="87" t="s">
        <v>55</v>
      </c>
      <c r="F63" s="3" t="s">
        <v>257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253</v>
      </c>
      <c r="S63" s="87" t="s">
        <v>55</v>
      </c>
      <c r="T63" s="3" t="s">
        <v>257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223</v>
      </c>
      <c r="F64" s="3" t="s">
        <v>257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257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254</v>
      </c>
      <c r="E65" s="87" t="s">
        <v>62</v>
      </c>
      <c r="F65" s="3" t="s">
        <v>257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254</v>
      </c>
      <c r="S65" s="87" t="s">
        <v>62</v>
      </c>
      <c r="T65" s="3" t="s">
        <v>257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223</v>
      </c>
      <c r="F66" s="3" t="s">
        <v>257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257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255</v>
      </c>
      <c r="E67" s="87" t="s">
        <v>55</v>
      </c>
      <c r="F67" s="3" t="s">
        <v>257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255</v>
      </c>
      <c r="S67" s="87" t="s">
        <v>55</v>
      </c>
      <c r="T67" s="3" t="s">
        <v>257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F68" s="3" t="s">
        <v>257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257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256</v>
      </c>
      <c r="E69" s="87" t="s">
        <v>55</v>
      </c>
      <c r="F69" s="3" t="s">
        <v>257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256</v>
      </c>
      <c r="S69" s="87" t="s">
        <v>55</v>
      </c>
      <c r="T69" s="3" t="s">
        <v>257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F70" s="3" t="s">
        <v>257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257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397</v>
      </c>
      <c r="E76" s="3" t="s">
        <v>62</v>
      </c>
      <c r="F76" s="3" t="s">
        <v>257</v>
      </c>
      <c r="G76" s="79">
        <f>G53*U53</f>
        <v>2.6385384423071785</v>
      </c>
      <c r="H76" s="79">
        <f t="shared" ref="H76:M90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398</v>
      </c>
      <c r="E77" s="3" t="s">
        <v>62</v>
      </c>
      <c r="F77" s="3" t="s">
        <v>257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399</v>
      </c>
      <c r="E78" s="3" t="s">
        <v>62</v>
      </c>
      <c r="F78" s="3" t="s">
        <v>257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400</v>
      </c>
      <c r="E79" s="3" t="s">
        <v>58</v>
      </c>
      <c r="F79" s="3" t="s">
        <v>257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401</v>
      </c>
      <c r="E80" s="3" t="s">
        <v>58</v>
      </c>
      <c r="F80" s="3" t="s">
        <v>257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402</v>
      </c>
      <c r="E81" s="3" t="s">
        <v>58</v>
      </c>
      <c r="F81" s="3" t="s">
        <v>257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249</v>
      </c>
      <c r="E82" s="3" t="s">
        <v>55</v>
      </c>
      <c r="F82" s="3" t="s">
        <v>257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250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251</v>
      </c>
      <c r="E84" s="3" t="s">
        <v>222</v>
      </c>
      <c r="F84" s="3" t="s">
        <v>257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252</v>
      </c>
      <c r="E85" s="3" t="s">
        <v>223</v>
      </c>
      <c r="F85" s="3" t="s">
        <v>257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253</v>
      </c>
      <c r="E86" s="87" t="s">
        <v>55</v>
      </c>
      <c r="F86" s="3" t="s">
        <v>257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223</v>
      </c>
      <c r="F87" s="3" t="s">
        <v>257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254</v>
      </c>
      <c r="E88" s="87" t="s">
        <v>62</v>
      </c>
      <c r="F88" s="3" t="s">
        <v>257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223</v>
      </c>
      <c r="F89" s="3" t="s">
        <v>257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255</v>
      </c>
      <c r="E90" s="87" t="s">
        <v>55</v>
      </c>
      <c r="F90" s="3" t="s">
        <v>257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256</v>
      </c>
      <c r="E92" s="87" t="s">
        <v>55</v>
      </c>
      <c r="F92" s="3" t="s">
        <v>257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257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433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397</v>
      </c>
      <c r="E100" s="158" t="s">
        <v>62</v>
      </c>
      <c r="F100" s="158" t="s">
        <v>257</v>
      </c>
    </row>
    <row r="101" spans="4:6">
      <c r="D101" s="158" t="s">
        <v>398</v>
      </c>
      <c r="E101" s="158" t="s">
        <v>62</v>
      </c>
      <c r="F101" s="158" t="s">
        <v>257</v>
      </c>
    </row>
    <row r="102" spans="4:6">
      <c r="D102" s="158" t="s">
        <v>399</v>
      </c>
      <c r="E102" s="158" t="s">
        <v>62</v>
      </c>
      <c r="F102" s="158" t="s">
        <v>257</v>
      </c>
    </row>
    <row r="103" spans="4:6">
      <c r="D103" s="158" t="s">
        <v>400</v>
      </c>
      <c r="E103" s="158" t="s">
        <v>58</v>
      </c>
      <c r="F103" s="158" t="s">
        <v>257</v>
      </c>
    </row>
    <row r="104" spans="4:6">
      <c r="D104" s="158" t="s">
        <v>401</v>
      </c>
      <c r="E104" s="158" t="s">
        <v>58</v>
      </c>
      <c r="F104" s="158" t="s">
        <v>257</v>
      </c>
    </row>
    <row r="105" spans="4:6">
      <c r="D105" s="158" t="s">
        <v>402</v>
      </c>
      <c r="E105" s="158" t="s">
        <v>58</v>
      </c>
      <c r="F105" s="158" t="s">
        <v>257</v>
      </c>
    </row>
    <row r="106" spans="4:6">
      <c r="D106" s="158" t="s">
        <v>249</v>
      </c>
      <c r="E106" s="158" t="s">
        <v>55</v>
      </c>
      <c r="F106" s="158" t="s">
        <v>257</v>
      </c>
    </row>
    <row r="107" spans="4:6">
      <c r="D107" s="158" t="s">
        <v>250</v>
      </c>
      <c r="E107" s="158" t="s">
        <v>61</v>
      </c>
      <c r="F107" s="158" t="s">
        <v>257</v>
      </c>
    </row>
    <row r="108" spans="4:6">
      <c r="D108" s="158" t="s">
        <v>251</v>
      </c>
      <c r="E108" s="158" t="s">
        <v>222</v>
      </c>
      <c r="F108" s="158" t="s">
        <v>257</v>
      </c>
    </row>
    <row r="109" spans="4:6">
      <c r="D109" s="158" t="s">
        <v>252</v>
      </c>
      <c r="E109" s="158" t="s">
        <v>223</v>
      </c>
      <c r="F109" s="158" t="s">
        <v>257</v>
      </c>
    </row>
    <row r="110" spans="4:6">
      <c r="D110" s="159" t="s">
        <v>253</v>
      </c>
      <c r="E110" s="159" t="s">
        <v>55</v>
      </c>
      <c r="F110" s="158" t="s">
        <v>257</v>
      </c>
    </row>
    <row r="111" spans="4:6">
      <c r="D111" s="158"/>
      <c r="E111" s="159" t="s">
        <v>223</v>
      </c>
      <c r="F111" s="158" t="s">
        <v>257</v>
      </c>
    </row>
    <row r="112" spans="4:6">
      <c r="D112" s="159" t="s">
        <v>254</v>
      </c>
      <c r="E112" s="159" t="s">
        <v>62</v>
      </c>
      <c r="F112" s="158" t="s">
        <v>257</v>
      </c>
    </row>
    <row r="113" spans="4:13">
      <c r="D113" s="158"/>
      <c r="E113" s="159" t="s">
        <v>223</v>
      </c>
      <c r="F113" s="158" t="s">
        <v>257</v>
      </c>
    </row>
    <row r="114" spans="4:13">
      <c r="D114" s="159" t="s">
        <v>255</v>
      </c>
      <c r="E114" s="159" t="s">
        <v>55</v>
      </c>
      <c r="F114" s="158" t="s">
        <v>257</v>
      </c>
    </row>
    <row r="115" spans="4:13">
      <c r="D115" s="158"/>
      <c r="E115" s="159" t="s">
        <v>58</v>
      </c>
      <c r="F115" s="158" t="s">
        <v>257</v>
      </c>
    </row>
    <row r="116" spans="4:13">
      <c r="D116" s="159" t="s">
        <v>256</v>
      </c>
      <c r="E116" s="159" t="s">
        <v>55</v>
      </c>
      <c r="F116" s="158" t="s">
        <v>257</v>
      </c>
    </row>
    <row r="117" spans="4:13">
      <c r="D117" s="158"/>
      <c r="E117" s="159" t="s">
        <v>62</v>
      </c>
      <c r="F117" s="158" t="s">
        <v>257</v>
      </c>
    </row>
    <row r="122" spans="4:13" ht="15">
      <c r="F122" s="74" t="s">
        <v>434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253</v>
      </c>
      <c r="E124" s="164" t="s">
        <v>55</v>
      </c>
      <c r="F124" s="138" t="s">
        <v>257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223</v>
      </c>
      <c r="F125" s="138" t="s">
        <v>257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254</v>
      </c>
      <c r="E126" s="164" t="s">
        <v>62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223</v>
      </c>
      <c r="F127" s="138" t="s">
        <v>257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255</v>
      </c>
      <c r="E128" s="164" t="s">
        <v>55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 t="s">
        <v>257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256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 t="s">
        <v>257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376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397</v>
      </c>
      <c r="E139" s="3" t="s">
        <v>62</v>
      </c>
      <c r="F139" s="3" t="s">
        <v>257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398</v>
      </c>
      <c r="E140" s="3" t="s">
        <v>62</v>
      </c>
      <c r="F140" s="3" t="s">
        <v>257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399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400</v>
      </c>
      <c r="E142" s="3" t="s">
        <v>58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401</v>
      </c>
      <c r="E143" s="3" t="s">
        <v>58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402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249</v>
      </c>
      <c r="E145" s="3" t="s">
        <v>55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250</v>
      </c>
      <c r="E146" s="3" t="s">
        <v>61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251</v>
      </c>
      <c r="E147" s="3" t="s">
        <v>222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252</v>
      </c>
      <c r="E148" s="3" t="s">
        <v>223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253</v>
      </c>
      <c r="E149" s="153" t="s">
        <v>55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223</v>
      </c>
      <c r="F150" s="3" t="s">
        <v>257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254</v>
      </c>
      <c r="E151" s="153" t="s">
        <v>62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257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255</v>
      </c>
      <c r="E153" s="153" t="s">
        <v>55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257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256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257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171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171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171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171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171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171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171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121" sqref="G121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1:18">
      <c r="A3" s="152" t="s">
        <v>224</v>
      </c>
      <c r="B3" s="78" t="str">
        <f>attached_heating_EFF!B14</f>
        <v>Heating Oil – Normal Efficiency</v>
      </c>
      <c r="D3" s="3" t="s">
        <v>403</v>
      </c>
      <c r="E3" s="3" t="s">
        <v>62</v>
      </c>
      <c r="F3" s="3" t="s">
        <v>258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404</v>
      </c>
      <c r="E4" s="3" t="s">
        <v>62</v>
      </c>
      <c r="F4" s="3" t="s">
        <v>258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405</v>
      </c>
      <c r="E5" s="3" t="s">
        <v>62</v>
      </c>
      <c r="F5" s="3" t="s">
        <v>258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406</v>
      </c>
      <c r="E6" s="3" t="s">
        <v>58</v>
      </c>
      <c r="F6" s="3" t="s">
        <v>258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407</v>
      </c>
      <c r="E7" s="3" t="s">
        <v>58</v>
      </c>
      <c r="F7" s="3" t="s">
        <v>258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408</v>
      </c>
      <c r="E8" s="3" t="s">
        <v>58</v>
      </c>
      <c r="F8" s="3" t="s">
        <v>258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259</v>
      </c>
      <c r="E9" s="3" t="s">
        <v>55</v>
      </c>
      <c r="F9" s="3" t="s">
        <v>258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260</v>
      </c>
      <c r="E10" s="3" t="s">
        <v>61</v>
      </c>
      <c r="F10" s="3" t="s">
        <v>258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261</v>
      </c>
      <c r="E11" s="3" t="s">
        <v>222</v>
      </c>
      <c r="F11" s="3" t="s">
        <v>258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262</v>
      </c>
      <c r="E12" s="3" t="s">
        <v>223</v>
      </c>
      <c r="F12" s="3" t="s">
        <v>258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263</v>
      </c>
      <c r="E13" s="87" t="s">
        <v>55</v>
      </c>
      <c r="F13" s="3" t="s">
        <v>258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223</v>
      </c>
      <c r="F14" s="3" t="s">
        <v>258</v>
      </c>
      <c r="O14" s="3">
        <v>1E-3</v>
      </c>
    </row>
    <row r="15" spans="1:18" ht="15">
      <c r="A15" s="152"/>
      <c r="B15" s="36" t="s">
        <v>167</v>
      </c>
      <c r="D15" s="87" t="s">
        <v>264</v>
      </c>
      <c r="E15" s="87" t="s">
        <v>62</v>
      </c>
      <c r="F15" s="3" t="s">
        <v>258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223</v>
      </c>
      <c r="F16" s="3" t="s">
        <v>258</v>
      </c>
      <c r="O16" s="3">
        <v>1E-3</v>
      </c>
    </row>
    <row r="17" spans="1:33" ht="15">
      <c r="A17" s="152"/>
      <c r="B17" s="36" t="s">
        <v>168</v>
      </c>
      <c r="D17" s="87" t="s">
        <v>265</v>
      </c>
      <c r="E17" s="87" t="s">
        <v>55</v>
      </c>
      <c r="F17" s="3" t="s">
        <v>258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F18" s="3" t="s">
        <v>258</v>
      </c>
      <c r="O18" s="3">
        <v>1E-3</v>
      </c>
    </row>
    <row r="19" spans="1:33" ht="15">
      <c r="A19" s="152"/>
      <c r="B19" s="36" t="s">
        <v>169</v>
      </c>
      <c r="D19" s="87" t="s">
        <v>266</v>
      </c>
      <c r="E19" s="87" t="s">
        <v>55</v>
      </c>
      <c r="F19" s="3" t="s">
        <v>258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F20" s="3" t="s">
        <v>258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403</v>
      </c>
      <c r="E27" s="3" t="s">
        <v>62</v>
      </c>
      <c r="F27" s="3" t="s">
        <v>258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404</v>
      </c>
      <c r="E28" s="3" t="s">
        <v>62</v>
      </c>
      <c r="F28" s="3" t="s">
        <v>258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405</v>
      </c>
      <c r="E29" s="3" t="s">
        <v>62</v>
      </c>
      <c r="F29" s="3" t="s">
        <v>258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406</v>
      </c>
      <c r="E30" s="3" t="s">
        <v>58</v>
      </c>
      <c r="F30" s="3" t="s">
        <v>258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407</v>
      </c>
      <c r="E31" s="3" t="s">
        <v>58</v>
      </c>
      <c r="F31" s="3" t="s">
        <v>258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408</v>
      </c>
      <c r="E32" s="3" t="s">
        <v>58</v>
      </c>
      <c r="F32" s="3" t="s">
        <v>258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259</v>
      </c>
      <c r="E33" s="3" t="s">
        <v>55</v>
      </c>
      <c r="F33" s="3" t="s">
        <v>258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260</v>
      </c>
      <c r="E34" s="3" t="s">
        <v>61</v>
      </c>
      <c r="F34" s="3" t="s">
        <v>258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261</v>
      </c>
      <c r="E35" s="3" t="s">
        <v>222</v>
      </c>
      <c r="F35" s="3" t="s">
        <v>258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262</v>
      </c>
      <c r="E36" s="3" t="s">
        <v>223</v>
      </c>
      <c r="F36" s="3" t="s">
        <v>258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263</v>
      </c>
      <c r="E37" s="87" t="s">
        <v>55</v>
      </c>
      <c r="F37" s="3" t="s">
        <v>258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223</v>
      </c>
      <c r="F38" s="3" t="s">
        <v>258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264</v>
      </c>
      <c r="E39" s="87" t="s">
        <v>62</v>
      </c>
      <c r="F39" s="3" t="s">
        <v>258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223</v>
      </c>
      <c r="F40" s="3" t="s">
        <v>258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265</v>
      </c>
      <c r="E41" s="87" t="s">
        <v>55</v>
      </c>
      <c r="F41" s="3" t="s">
        <v>258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F42" s="3" t="s">
        <v>258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266</v>
      </c>
      <c r="E43" s="87" t="s">
        <v>55</v>
      </c>
      <c r="F43" s="3" t="s">
        <v>258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F44" s="3" t="s">
        <v>258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232</v>
      </c>
      <c r="R50" s="87" t="s">
        <v>246</v>
      </c>
    </row>
    <row r="51" spans="1:27" ht="15">
      <c r="A51" s="72"/>
      <c r="B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403</v>
      </c>
      <c r="E53" s="3" t="s">
        <v>62</v>
      </c>
      <c r="F53" s="3" t="s">
        <v>258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403</v>
      </c>
      <c r="S53" s="3" t="s">
        <v>62</v>
      </c>
      <c r="T53" s="3" t="s">
        <v>258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404</v>
      </c>
      <c r="E54" s="3" t="s">
        <v>62</v>
      </c>
      <c r="F54" s="3" t="s">
        <v>258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404</v>
      </c>
      <c r="S54" s="3" t="s">
        <v>62</v>
      </c>
      <c r="T54" s="3" t="s">
        <v>258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405</v>
      </c>
      <c r="E55" s="3" t="s">
        <v>62</v>
      </c>
      <c r="F55" s="3" t="s">
        <v>258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405</v>
      </c>
      <c r="S55" s="3" t="s">
        <v>62</v>
      </c>
      <c r="T55" s="3" t="s">
        <v>258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406</v>
      </c>
      <c r="E56" s="3" t="s">
        <v>58</v>
      </c>
      <c r="F56" s="3" t="s">
        <v>258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406</v>
      </c>
      <c r="S56" s="3" t="s">
        <v>58</v>
      </c>
      <c r="T56" s="3" t="s">
        <v>258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407</v>
      </c>
      <c r="E57" s="3" t="s">
        <v>58</v>
      </c>
      <c r="F57" s="3" t="s">
        <v>258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407</v>
      </c>
      <c r="S57" s="3" t="s">
        <v>58</v>
      </c>
      <c r="T57" s="3" t="s">
        <v>258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408</v>
      </c>
      <c r="E58" s="3" t="s">
        <v>58</v>
      </c>
      <c r="F58" s="3" t="s">
        <v>258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408</v>
      </c>
      <c r="S58" s="3" t="s">
        <v>58</v>
      </c>
      <c r="T58" s="3" t="s">
        <v>258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259</v>
      </c>
      <c r="E59" s="3" t="s">
        <v>55</v>
      </c>
      <c r="F59" s="3" t="s">
        <v>258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259</v>
      </c>
      <c r="S59" s="3" t="s">
        <v>55</v>
      </c>
      <c r="T59" s="3" t="s">
        <v>258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260</v>
      </c>
      <c r="E60" s="3" t="s">
        <v>61</v>
      </c>
      <c r="F60" s="3" t="s">
        <v>258</v>
      </c>
      <c r="G60" s="79"/>
      <c r="H60" s="79"/>
      <c r="I60" s="79"/>
      <c r="J60" s="79"/>
      <c r="K60" s="79"/>
      <c r="L60" s="79"/>
      <c r="M60" s="79"/>
      <c r="R60" s="3" t="s">
        <v>260</v>
      </c>
      <c r="S60" s="3" t="s">
        <v>61</v>
      </c>
      <c r="T60" s="3" t="s">
        <v>258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261</v>
      </c>
      <c r="E61" s="3" t="s">
        <v>222</v>
      </c>
      <c r="F61" s="3" t="s">
        <v>258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261</v>
      </c>
      <c r="S61" s="3" t="s">
        <v>222</v>
      </c>
      <c r="T61" s="3" t="s">
        <v>258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262</v>
      </c>
      <c r="E62" s="3" t="s">
        <v>223</v>
      </c>
      <c r="F62" s="3" t="s">
        <v>258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262</v>
      </c>
      <c r="S62" s="3" t="s">
        <v>223</v>
      </c>
      <c r="T62" s="3" t="s">
        <v>258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263</v>
      </c>
      <c r="E63" s="87" t="s">
        <v>55</v>
      </c>
      <c r="F63" s="3" t="s">
        <v>258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263</v>
      </c>
      <c r="S63" s="87" t="s">
        <v>55</v>
      </c>
      <c r="T63" s="3" t="s">
        <v>258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223</v>
      </c>
      <c r="F64" s="3" t="s">
        <v>258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258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264</v>
      </c>
      <c r="E65" s="87" t="s">
        <v>62</v>
      </c>
      <c r="F65" s="3" t="s">
        <v>258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264</v>
      </c>
      <c r="S65" s="87" t="s">
        <v>62</v>
      </c>
      <c r="T65" s="3" t="s">
        <v>258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223</v>
      </c>
      <c r="F66" s="3" t="s">
        <v>258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258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265</v>
      </c>
      <c r="E67" s="87" t="s">
        <v>55</v>
      </c>
      <c r="F67" s="3" t="s">
        <v>258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265</v>
      </c>
      <c r="S67" s="87" t="s">
        <v>55</v>
      </c>
      <c r="T67" s="3" t="s">
        <v>258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F68" s="3" t="s">
        <v>258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258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266</v>
      </c>
      <c r="E69" s="87" t="s">
        <v>55</v>
      </c>
      <c r="F69" s="3" t="s">
        <v>258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266</v>
      </c>
      <c r="S69" s="87" t="s">
        <v>55</v>
      </c>
      <c r="T69" s="3" t="s">
        <v>258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F70" s="3" t="s">
        <v>258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258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403</v>
      </c>
      <c r="E76" s="3" t="s">
        <v>62</v>
      </c>
      <c r="F76" s="3" t="s">
        <v>258</v>
      </c>
      <c r="G76" s="79">
        <f>G53*U53</f>
        <v>1.1821200242744103</v>
      </c>
      <c r="H76" s="79">
        <f t="shared" ref="H76:M90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</row>
    <row r="77" spans="4:27" ht="15">
      <c r="D77" s="3" t="s">
        <v>404</v>
      </c>
      <c r="E77" s="3" t="s">
        <v>62</v>
      </c>
      <c r="F77" s="3" t="s">
        <v>258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</row>
    <row r="78" spans="4:27" ht="15">
      <c r="D78" s="3" t="s">
        <v>405</v>
      </c>
      <c r="E78" s="3" t="s">
        <v>62</v>
      </c>
      <c r="F78" s="3" t="s">
        <v>258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</row>
    <row r="79" spans="4:27" ht="15">
      <c r="D79" s="3" t="s">
        <v>406</v>
      </c>
      <c r="E79" s="3" t="s">
        <v>58</v>
      </c>
      <c r="F79" s="3" t="s">
        <v>258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</row>
    <row r="80" spans="4:27" ht="15">
      <c r="D80" s="3" t="s">
        <v>407</v>
      </c>
      <c r="E80" s="3" t="s">
        <v>58</v>
      </c>
      <c r="F80" s="3" t="s">
        <v>258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</row>
    <row r="81" spans="4:13" ht="15">
      <c r="D81" s="3" t="s">
        <v>408</v>
      </c>
      <c r="E81" s="3" t="s">
        <v>58</v>
      </c>
      <c r="F81" s="3" t="s">
        <v>258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</row>
    <row r="82" spans="4:13" ht="15">
      <c r="D82" s="3" t="s">
        <v>259</v>
      </c>
      <c r="E82" s="3" t="s">
        <v>55</v>
      </c>
      <c r="F82" s="3" t="s">
        <v>258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</row>
    <row r="83" spans="4:13" ht="15">
      <c r="D83" s="3" t="s">
        <v>260</v>
      </c>
      <c r="E83" s="3" t="s">
        <v>61</v>
      </c>
      <c r="F83" s="3" t="s">
        <v>258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261</v>
      </c>
      <c r="E84" s="3" t="s">
        <v>222</v>
      </c>
      <c r="F84" s="3" t="s">
        <v>258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</row>
    <row r="85" spans="4:13" ht="15">
      <c r="D85" s="3" t="s">
        <v>262</v>
      </c>
      <c r="E85" s="3" t="s">
        <v>223</v>
      </c>
      <c r="F85" s="3" t="s">
        <v>258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</row>
    <row r="86" spans="4:13" ht="15">
      <c r="D86" s="87" t="s">
        <v>263</v>
      </c>
      <c r="E86" s="87" t="s">
        <v>55</v>
      </c>
      <c r="F86" s="3" t="s">
        <v>258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223</v>
      </c>
      <c r="F87" s="3" t="s">
        <v>258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264</v>
      </c>
      <c r="E88" s="87" t="s">
        <v>62</v>
      </c>
      <c r="F88" s="3" t="s">
        <v>258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223</v>
      </c>
      <c r="F89" s="3" t="s">
        <v>258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265</v>
      </c>
      <c r="E90" s="87" t="s">
        <v>55</v>
      </c>
      <c r="F90" s="3" t="s">
        <v>258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258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266</v>
      </c>
      <c r="E92" s="87" t="s">
        <v>55</v>
      </c>
      <c r="F92" s="3" t="s">
        <v>258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258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433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403</v>
      </c>
      <c r="E102" s="158" t="s">
        <v>62</v>
      </c>
      <c r="F102" s="158" t="s">
        <v>258</v>
      </c>
    </row>
    <row r="103" spans="4:6">
      <c r="D103" s="158" t="s">
        <v>404</v>
      </c>
      <c r="E103" s="158" t="s">
        <v>62</v>
      </c>
      <c r="F103" s="158" t="s">
        <v>258</v>
      </c>
    </row>
    <row r="104" spans="4:6">
      <c r="D104" s="158"/>
      <c r="E104" s="158" t="s">
        <v>62</v>
      </c>
      <c r="F104" s="158" t="s">
        <v>258</v>
      </c>
    </row>
    <row r="105" spans="4:6">
      <c r="D105" s="158" t="s">
        <v>406</v>
      </c>
      <c r="E105" s="158" t="s">
        <v>58</v>
      </c>
      <c r="F105" s="158" t="s">
        <v>258</v>
      </c>
    </row>
    <row r="106" spans="4:6">
      <c r="D106" s="158" t="s">
        <v>407</v>
      </c>
      <c r="E106" s="158" t="s">
        <v>58</v>
      </c>
      <c r="F106" s="158" t="s">
        <v>258</v>
      </c>
    </row>
    <row r="107" spans="4:6">
      <c r="D107" s="158" t="s">
        <v>408</v>
      </c>
      <c r="E107" s="158" t="s">
        <v>58</v>
      </c>
      <c r="F107" s="158" t="s">
        <v>258</v>
      </c>
    </row>
    <row r="108" spans="4:6">
      <c r="D108" s="158" t="s">
        <v>259</v>
      </c>
      <c r="E108" s="158" t="s">
        <v>55</v>
      </c>
      <c r="F108" s="158" t="s">
        <v>258</v>
      </c>
    </row>
    <row r="109" spans="4:6">
      <c r="D109" s="158" t="s">
        <v>260</v>
      </c>
      <c r="E109" s="158" t="s">
        <v>61</v>
      </c>
      <c r="F109" s="158" t="s">
        <v>258</v>
      </c>
    </row>
    <row r="110" spans="4:6">
      <c r="D110" s="158" t="s">
        <v>261</v>
      </c>
      <c r="E110" s="158" t="s">
        <v>222</v>
      </c>
      <c r="F110" s="158" t="s">
        <v>258</v>
      </c>
    </row>
    <row r="111" spans="4:6">
      <c r="D111" s="158" t="s">
        <v>262</v>
      </c>
      <c r="E111" s="158" t="s">
        <v>223</v>
      </c>
      <c r="F111" s="158" t="s">
        <v>258</v>
      </c>
    </row>
    <row r="112" spans="4:6">
      <c r="D112" s="159" t="s">
        <v>263</v>
      </c>
      <c r="E112" s="159" t="s">
        <v>55</v>
      </c>
      <c r="F112" s="158" t="s">
        <v>258</v>
      </c>
    </row>
    <row r="113" spans="4:13">
      <c r="D113" s="158"/>
      <c r="E113" s="159" t="s">
        <v>223</v>
      </c>
      <c r="F113" s="158" t="s">
        <v>258</v>
      </c>
    </row>
    <row r="114" spans="4:13">
      <c r="D114" s="159" t="s">
        <v>264</v>
      </c>
      <c r="E114" s="159" t="s">
        <v>62</v>
      </c>
      <c r="F114" s="158" t="s">
        <v>258</v>
      </c>
    </row>
    <row r="115" spans="4:13">
      <c r="D115" s="158"/>
      <c r="E115" s="159" t="s">
        <v>223</v>
      </c>
      <c r="F115" s="158" t="s">
        <v>258</v>
      </c>
    </row>
    <row r="116" spans="4:13">
      <c r="D116" s="159" t="s">
        <v>265</v>
      </c>
      <c r="E116" s="159" t="s">
        <v>55</v>
      </c>
      <c r="F116" s="158" t="s">
        <v>258</v>
      </c>
    </row>
    <row r="117" spans="4:13">
      <c r="D117" s="158"/>
      <c r="E117" s="159" t="s">
        <v>58</v>
      </c>
      <c r="F117" s="158" t="s">
        <v>258</v>
      </c>
    </row>
    <row r="118" spans="4:13">
      <c r="D118" s="159" t="s">
        <v>266</v>
      </c>
      <c r="E118" s="159" t="s">
        <v>55</v>
      </c>
      <c r="F118" s="158" t="s">
        <v>258</v>
      </c>
    </row>
    <row r="119" spans="4:13">
      <c r="D119" s="158"/>
      <c r="E119" s="159" t="s">
        <v>62</v>
      </c>
      <c r="F119" s="158" t="s">
        <v>258</v>
      </c>
    </row>
    <row r="124" spans="4:13" ht="15">
      <c r="F124" s="74" t="s">
        <v>434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263</v>
      </c>
      <c r="E126" s="164" t="s">
        <v>55</v>
      </c>
      <c r="F126" s="138" t="s">
        <v>258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223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264</v>
      </c>
      <c r="E128" s="164" t="s">
        <v>62</v>
      </c>
      <c r="F128" s="138" t="s">
        <v>258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223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265</v>
      </c>
      <c r="E130" s="164" t="s">
        <v>55</v>
      </c>
      <c r="F130" s="138" t="s">
        <v>258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266</v>
      </c>
      <c r="E132" s="164" t="s">
        <v>55</v>
      </c>
      <c r="F132" s="138" t="s">
        <v>258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376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403</v>
      </c>
      <c r="E141" s="3" t="s">
        <v>62</v>
      </c>
      <c r="F141" s="3" t="s">
        <v>258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404</v>
      </c>
      <c r="E142" s="3" t="s">
        <v>62</v>
      </c>
      <c r="F142" s="3" t="s">
        <v>258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405</v>
      </c>
      <c r="E143" s="3" t="s">
        <v>62</v>
      </c>
      <c r="F143" s="3" t="s">
        <v>258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406</v>
      </c>
      <c r="E144" s="3" t="s">
        <v>58</v>
      </c>
      <c r="F144" s="3" t="s">
        <v>258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407</v>
      </c>
      <c r="E145" s="3" t="s">
        <v>58</v>
      </c>
      <c r="F145" s="3" t="s">
        <v>258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408</v>
      </c>
      <c r="E146" s="3" t="s">
        <v>58</v>
      </c>
      <c r="F146" s="3" t="s">
        <v>258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259</v>
      </c>
      <c r="E147" s="3" t="s">
        <v>55</v>
      </c>
      <c r="F147" s="3" t="s">
        <v>258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260</v>
      </c>
      <c r="E148" s="3" t="s">
        <v>61</v>
      </c>
      <c r="F148" s="3" t="s">
        <v>258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261</v>
      </c>
      <c r="E149" s="3" t="s">
        <v>222</v>
      </c>
      <c r="F149" s="3" t="s">
        <v>258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262</v>
      </c>
      <c r="E150" s="3" t="s">
        <v>223</v>
      </c>
      <c r="F150" s="3" t="s">
        <v>258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263</v>
      </c>
      <c r="E151" s="153" t="s">
        <v>55</v>
      </c>
      <c r="F151" s="3" t="s">
        <v>258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258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264</v>
      </c>
      <c r="E153" s="153" t="s">
        <v>62</v>
      </c>
      <c r="F153" s="3" t="s">
        <v>258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223</v>
      </c>
      <c r="F154" s="3" t="s">
        <v>258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265</v>
      </c>
      <c r="E155" s="153" t="s">
        <v>55</v>
      </c>
      <c r="F155" s="3" t="s">
        <v>258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F156" s="3" t="s">
        <v>258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266</v>
      </c>
      <c r="E157" s="153" t="s">
        <v>55</v>
      </c>
      <c r="F157" s="3" t="s">
        <v>258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F158" s="3" t="s">
        <v>258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173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173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173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173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173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173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173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D1" workbookViewId="0">
      <selection activeCell="H47" sqref="H47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356</v>
      </c>
      <c r="R2" s="87" t="s">
        <v>357</v>
      </c>
    </row>
    <row r="3" spans="2:18">
      <c r="B3" s="190" t="s">
        <v>224</v>
      </c>
      <c r="C3" s="78" t="str">
        <f>attached_heating_EFF!B14</f>
        <v>Heating Oil – Normal Efficiency</v>
      </c>
      <c r="D3" s="3" t="s">
        <v>409</v>
      </c>
      <c r="E3" s="3" t="s">
        <v>62</v>
      </c>
      <c r="F3" s="3" t="s">
        <v>267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90"/>
      <c r="C4" s="78" t="str">
        <f>attached_heating_EFF!B15</f>
        <v>Heating Oil – Medium Efficiency</v>
      </c>
      <c r="D4" s="3" t="s">
        <v>410</v>
      </c>
      <c r="E4" s="3" t="s">
        <v>62</v>
      </c>
      <c r="F4" s="3" t="s">
        <v>267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90"/>
      <c r="C5" s="78" t="str">
        <f>attached_heating_EFF!B16</f>
        <v>Heating Oil – High Efficiency</v>
      </c>
      <c r="D5" s="3" t="s">
        <v>411</v>
      </c>
      <c r="E5" s="3" t="s">
        <v>62</v>
      </c>
      <c r="F5" s="3" t="s">
        <v>267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90"/>
      <c r="C6" s="78" t="str">
        <f>attached_heating_EFF!B17</f>
        <v>Natural Gas – Normal Efficiency</v>
      </c>
      <c r="D6" s="3" t="s">
        <v>412</v>
      </c>
      <c r="E6" s="3" t="s">
        <v>58</v>
      </c>
      <c r="F6" s="3" t="s">
        <v>267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90"/>
      <c r="C7" s="78" t="str">
        <f>attached_heating_EFF!B18</f>
        <v>Natural Gas – Medium Efficiency</v>
      </c>
      <c r="D7" s="3" t="s">
        <v>413</v>
      </c>
      <c r="E7" s="3" t="s">
        <v>58</v>
      </c>
      <c r="F7" s="3" t="s">
        <v>267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90"/>
      <c r="C8" s="78" t="str">
        <f>attached_heating_EFF!B19</f>
        <v>Natural Gas – High Efficiency</v>
      </c>
      <c r="D8" s="3" t="s">
        <v>414</v>
      </c>
      <c r="E8" s="3" t="s">
        <v>58</v>
      </c>
      <c r="F8" s="3" t="s">
        <v>267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90"/>
      <c r="C9" s="78" t="str">
        <f>attached_heating_EFF!B20</f>
        <v xml:space="preserve">Electric </v>
      </c>
      <c r="D9" s="3" t="s">
        <v>268</v>
      </c>
      <c r="E9" s="3" t="s">
        <v>55</v>
      </c>
      <c r="F9" s="3" t="s">
        <v>267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90"/>
      <c r="C10" s="78" t="str">
        <f>attached_heating_EFF!B21</f>
        <v>Heat Pump</v>
      </c>
      <c r="D10" s="3" t="s">
        <v>269</v>
      </c>
      <c r="E10" s="3" t="s">
        <v>61</v>
      </c>
      <c r="F10" s="3" t="s">
        <v>267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90"/>
      <c r="C11" s="78" t="str">
        <f>attached_heating_EFF!B22</f>
        <v>Other1</v>
      </c>
      <c r="D11" s="3" t="s">
        <v>270</v>
      </c>
      <c r="E11" s="3" t="s">
        <v>222</v>
      </c>
      <c r="F11" s="3" t="s">
        <v>267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90"/>
      <c r="C12" s="78" t="str">
        <f>attached_heating_EFF!B23</f>
        <v>Wood</v>
      </c>
      <c r="D12" s="3" t="s">
        <v>271</v>
      </c>
      <c r="E12" s="3" t="s">
        <v>223</v>
      </c>
      <c r="F12" s="3" t="s">
        <v>267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90"/>
      <c r="C13" s="36" t="s">
        <v>166</v>
      </c>
      <c r="D13" s="87" t="s">
        <v>272</v>
      </c>
      <c r="E13" s="87" t="s">
        <v>55</v>
      </c>
      <c r="F13" s="3" t="s">
        <v>267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90"/>
      <c r="E14" s="87" t="s">
        <v>223</v>
      </c>
      <c r="F14" s="3" t="s">
        <v>267</v>
      </c>
      <c r="O14" s="3">
        <v>1E-3</v>
      </c>
    </row>
    <row r="15" spans="2:18" ht="15">
      <c r="B15" s="190"/>
      <c r="C15" s="36" t="s">
        <v>167</v>
      </c>
      <c r="D15" s="87" t="s">
        <v>273</v>
      </c>
      <c r="E15" s="87" t="s">
        <v>62</v>
      </c>
      <c r="F15" s="3" t="s">
        <v>267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90"/>
      <c r="E16" s="87" t="s">
        <v>223</v>
      </c>
      <c r="F16" s="3" t="s">
        <v>267</v>
      </c>
      <c r="O16" s="3">
        <v>1E-3</v>
      </c>
    </row>
    <row r="17" spans="2:33" ht="15">
      <c r="B17" s="190"/>
      <c r="C17" s="36" t="s">
        <v>168</v>
      </c>
      <c r="D17" s="87" t="s">
        <v>274</v>
      </c>
      <c r="E17" s="87" t="s">
        <v>55</v>
      </c>
      <c r="F17" s="3" t="s">
        <v>267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90"/>
      <c r="E18" s="87" t="s">
        <v>58</v>
      </c>
      <c r="F18" s="3" t="s">
        <v>267</v>
      </c>
      <c r="O18" s="3">
        <v>1E-3</v>
      </c>
    </row>
    <row r="19" spans="2:33" ht="15">
      <c r="B19" s="190"/>
      <c r="C19" s="36" t="s">
        <v>169</v>
      </c>
      <c r="D19" s="87" t="s">
        <v>275</v>
      </c>
      <c r="E19" s="87" t="s">
        <v>55</v>
      </c>
      <c r="F19" s="3" t="s">
        <v>267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90"/>
      <c r="E20" s="87" t="s">
        <v>62</v>
      </c>
      <c r="F20" s="3" t="s">
        <v>267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409</v>
      </c>
      <c r="E27" s="3" t="s">
        <v>62</v>
      </c>
      <c r="F27" s="3" t="s">
        <v>267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410</v>
      </c>
      <c r="E28" s="3" t="s">
        <v>62</v>
      </c>
      <c r="F28" s="3" t="s">
        <v>267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411</v>
      </c>
      <c r="E29" s="3" t="s">
        <v>62</v>
      </c>
      <c r="F29" s="3" t="s">
        <v>267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412</v>
      </c>
      <c r="E30" s="3" t="s">
        <v>58</v>
      </c>
      <c r="F30" s="3" t="s">
        <v>267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413</v>
      </c>
      <c r="E31" s="3" t="s">
        <v>58</v>
      </c>
      <c r="F31" s="3" t="s">
        <v>267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414</v>
      </c>
      <c r="E32" s="3" t="s">
        <v>58</v>
      </c>
      <c r="F32" s="3" t="s">
        <v>267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268</v>
      </c>
      <c r="E33" s="3" t="s">
        <v>55</v>
      </c>
      <c r="F33" s="3" t="s">
        <v>267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269</v>
      </c>
      <c r="E34" s="3" t="s">
        <v>61</v>
      </c>
      <c r="F34" s="3" t="s">
        <v>267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270</v>
      </c>
      <c r="E35" s="3" t="s">
        <v>222</v>
      </c>
      <c r="F35" s="3" t="s">
        <v>267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271</v>
      </c>
      <c r="E36" s="3" t="s">
        <v>223</v>
      </c>
      <c r="F36" s="3" t="s">
        <v>267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272</v>
      </c>
      <c r="E37" s="87" t="s">
        <v>55</v>
      </c>
      <c r="F37" s="3" t="s">
        <v>267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223</v>
      </c>
      <c r="F38" s="3" t="s">
        <v>267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273</v>
      </c>
      <c r="E39" s="87" t="s">
        <v>62</v>
      </c>
      <c r="F39" s="3" t="s">
        <v>267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223</v>
      </c>
      <c r="F40" s="3" t="s">
        <v>267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274</v>
      </c>
      <c r="E41" s="87" t="s">
        <v>55</v>
      </c>
      <c r="F41" s="3" t="s">
        <v>267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267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275</v>
      </c>
      <c r="E43" s="87" t="s">
        <v>55</v>
      </c>
      <c r="F43" s="3" t="s">
        <v>267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267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232</v>
      </c>
      <c r="R50" s="87" t="s">
        <v>246</v>
      </c>
    </row>
    <row r="51" spans="1:27" ht="15">
      <c r="A51" s="72"/>
      <c r="B51" s="72"/>
      <c r="C51" s="72"/>
      <c r="D51" s="72"/>
      <c r="E51" s="72"/>
      <c r="F51" s="74" t="s">
        <v>248</v>
      </c>
      <c r="G51" s="72"/>
      <c r="H51" s="72"/>
      <c r="I51" s="72"/>
      <c r="J51" s="72"/>
      <c r="K51" s="72"/>
      <c r="L51" s="72"/>
      <c r="R51" s="87" t="s">
        <v>247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409</v>
      </c>
      <c r="E53" s="3" t="s">
        <v>62</v>
      </c>
      <c r="F53" s="3" t="s">
        <v>267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409</v>
      </c>
      <c r="S53" s="3" t="s">
        <v>62</v>
      </c>
      <c r="T53" s="3" t="s">
        <v>267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410</v>
      </c>
      <c r="E54" s="3" t="s">
        <v>62</v>
      </c>
      <c r="F54" s="3" t="s">
        <v>267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410</v>
      </c>
      <c r="S54" s="3" t="s">
        <v>62</v>
      </c>
      <c r="T54" s="3" t="s">
        <v>267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411</v>
      </c>
      <c r="E55" s="3" t="s">
        <v>62</v>
      </c>
      <c r="F55" s="3" t="s">
        <v>267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411</v>
      </c>
      <c r="S55" s="3" t="s">
        <v>62</v>
      </c>
      <c r="T55" s="3" t="s">
        <v>267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412</v>
      </c>
      <c r="E56" s="3" t="s">
        <v>58</v>
      </c>
      <c r="F56" s="3" t="s">
        <v>267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412</v>
      </c>
      <c r="S56" s="3" t="s">
        <v>58</v>
      </c>
      <c r="T56" s="3" t="s">
        <v>267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413</v>
      </c>
      <c r="E57" s="3" t="s">
        <v>58</v>
      </c>
      <c r="F57" s="3" t="s">
        <v>267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413</v>
      </c>
      <c r="S57" s="3" t="s">
        <v>58</v>
      </c>
      <c r="T57" s="3" t="s">
        <v>267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414</v>
      </c>
      <c r="E58" s="3" t="s">
        <v>58</v>
      </c>
      <c r="F58" s="3" t="s">
        <v>267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414</v>
      </c>
      <c r="S58" s="3" t="s">
        <v>58</v>
      </c>
      <c r="T58" s="3" t="s">
        <v>267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268</v>
      </c>
      <c r="E59" s="3" t="s">
        <v>55</v>
      </c>
      <c r="F59" s="3" t="s">
        <v>267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268</v>
      </c>
      <c r="S59" s="3" t="s">
        <v>55</v>
      </c>
      <c r="T59" s="3" t="s">
        <v>267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269</v>
      </c>
      <c r="E60" s="3" t="s">
        <v>61</v>
      </c>
      <c r="F60" s="3" t="s">
        <v>267</v>
      </c>
      <c r="G60" s="79"/>
      <c r="H60" s="79"/>
      <c r="I60" s="79"/>
      <c r="J60" s="79"/>
      <c r="K60" s="79"/>
      <c r="L60" s="79"/>
      <c r="M60" s="79"/>
      <c r="R60" s="3" t="s">
        <v>269</v>
      </c>
      <c r="S60" s="3" t="s">
        <v>61</v>
      </c>
      <c r="T60" s="3" t="s">
        <v>267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270</v>
      </c>
      <c r="E61" s="3" t="s">
        <v>222</v>
      </c>
      <c r="F61" s="3" t="s">
        <v>267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270</v>
      </c>
      <c r="S61" s="3" t="s">
        <v>222</v>
      </c>
      <c r="T61" s="3" t="s">
        <v>267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271</v>
      </c>
      <c r="E62" s="3" t="s">
        <v>223</v>
      </c>
      <c r="F62" s="3" t="s">
        <v>267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271</v>
      </c>
      <c r="S62" s="3" t="s">
        <v>223</v>
      </c>
      <c r="T62" s="3" t="s">
        <v>267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272</v>
      </c>
      <c r="E63" s="87" t="s">
        <v>55</v>
      </c>
      <c r="F63" s="3" t="s">
        <v>267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272</v>
      </c>
      <c r="S63" s="87" t="s">
        <v>55</v>
      </c>
      <c r="T63" s="3" t="s">
        <v>267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223</v>
      </c>
      <c r="F64" s="3" t="s">
        <v>267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223</v>
      </c>
      <c r="T64" s="3" t="s">
        <v>267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273</v>
      </c>
      <c r="E65" s="87" t="s">
        <v>62</v>
      </c>
      <c r="F65" s="3" t="s">
        <v>267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273</v>
      </c>
      <c r="S65" s="87" t="s">
        <v>62</v>
      </c>
      <c r="T65" s="3" t="s">
        <v>267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223</v>
      </c>
      <c r="F66" s="3" t="s">
        <v>267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223</v>
      </c>
      <c r="T66" s="3" t="s">
        <v>267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274</v>
      </c>
      <c r="E67" s="87" t="s">
        <v>55</v>
      </c>
      <c r="F67" s="3" t="s">
        <v>267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274</v>
      </c>
      <c r="S67" s="87" t="s">
        <v>55</v>
      </c>
      <c r="T67" s="3" t="s">
        <v>267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267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275</v>
      </c>
      <c r="E69" s="87" t="s">
        <v>55</v>
      </c>
      <c r="F69" s="3" t="s">
        <v>267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275</v>
      </c>
      <c r="S69" s="87" t="s">
        <v>55</v>
      </c>
      <c r="T69" s="3" t="s">
        <v>267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267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267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221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409</v>
      </c>
      <c r="E76" s="3" t="s">
        <v>62</v>
      </c>
      <c r="F76" s="3" t="s">
        <v>267</v>
      </c>
      <c r="G76" s="79">
        <f>G53*U53</f>
        <v>3.0703769240974546</v>
      </c>
      <c r="H76" s="79">
        <f t="shared" ref="H76:M90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</row>
    <row r="77" spans="4:27" ht="15">
      <c r="D77" s="3" t="s">
        <v>410</v>
      </c>
      <c r="E77" s="3" t="s">
        <v>62</v>
      </c>
      <c r="F77" s="3" t="s">
        <v>267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</row>
    <row r="78" spans="4:27" ht="15">
      <c r="D78" s="3" t="s">
        <v>411</v>
      </c>
      <c r="E78" s="3" t="s">
        <v>62</v>
      </c>
      <c r="F78" s="3" t="s">
        <v>267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</row>
    <row r="79" spans="4:27" ht="15">
      <c r="D79" s="3" t="s">
        <v>412</v>
      </c>
      <c r="E79" s="3" t="s">
        <v>58</v>
      </c>
      <c r="F79" s="3" t="s">
        <v>267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</row>
    <row r="80" spans="4:27" ht="15">
      <c r="D80" s="3" t="s">
        <v>413</v>
      </c>
      <c r="E80" s="3" t="s">
        <v>58</v>
      </c>
      <c r="F80" s="3" t="s">
        <v>267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</row>
    <row r="81" spans="4:13" ht="15">
      <c r="D81" s="3" t="s">
        <v>414</v>
      </c>
      <c r="E81" s="3" t="s">
        <v>58</v>
      </c>
      <c r="F81" s="3" t="s">
        <v>267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</row>
    <row r="82" spans="4:13" ht="15">
      <c r="D82" s="3" t="s">
        <v>268</v>
      </c>
      <c r="E82" s="3" t="s">
        <v>55</v>
      </c>
      <c r="F82" s="3" t="s">
        <v>267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</row>
    <row r="83" spans="4:13" ht="15">
      <c r="D83" s="3" t="s">
        <v>269</v>
      </c>
      <c r="E83" s="3" t="s">
        <v>61</v>
      </c>
      <c r="F83" s="3" t="s">
        <v>267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</row>
    <row r="84" spans="4:13" ht="15">
      <c r="D84" s="3" t="s">
        <v>270</v>
      </c>
      <c r="E84" s="3" t="s">
        <v>222</v>
      </c>
      <c r="F84" s="3" t="s">
        <v>267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</row>
    <row r="85" spans="4:13" ht="15">
      <c r="D85" s="3" t="s">
        <v>271</v>
      </c>
      <c r="E85" s="3" t="s">
        <v>223</v>
      </c>
      <c r="F85" s="3" t="s">
        <v>267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</row>
    <row r="86" spans="4:13" ht="15">
      <c r="D86" s="87" t="s">
        <v>272</v>
      </c>
      <c r="E86" s="87" t="s">
        <v>55</v>
      </c>
      <c r="F86" s="3" t="s">
        <v>267</v>
      </c>
      <c r="G86" s="79">
        <f t="shared" si="7"/>
        <v>0</v>
      </c>
      <c r="H86" s="79">
        <f t="shared" si="6"/>
        <v>0</v>
      </c>
      <c r="I86" s="79">
        <f t="shared" si="6"/>
        <v>0</v>
      </c>
      <c r="J86" s="79">
        <f t="shared" si="6"/>
        <v>0</v>
      </c>
      <c r="K86" s="79">
        <f t="shared" si="6"/>
        <v>0</v>
      </c>
      <c r="L86" s="79">
        <f t="shared" si="6"/>
        <v>0</v>
      </c>
      <c r="M86" s="79">
        <f t="shared" si="6"/>
        <v>0</v>
      </c>
    </row>
    <row r="87" spans="4:13" ht="15">
      <c r="E87" s="87" t="s">
        <v>223</v>
      </c>
      <c r="F87" s="3" t="s">
        <v>267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273</v>
      </c>
      <c r="E88" s="87" t="s">
        <v>62</v>
      </c>
      <c r="F88" s="3" t="s">
        <v>267</v>
      </c>
      <c r="G88" s="79">
        <f t="shared" si="7"/>
        <v>0</v>
      </c>
      <c r="H88" s="79">
        <f t="shared" si="6"/>
        <v>0</v>
      </c>
      <c r="I88" s="79">
        <f t="shared" si="6"/>
        <v>0</v>
      </c>
      <c r="J88" s="79">
        <f t="shared" si="6"/>
        <v>0</v>
      </c>
      <c r="K88" s="79">
        <f t="shared" si="6"/>
        <v>0</v>
      </c>
      <c r="L88" s="79">
        <f t="shared" si="6"/>
        <v>0</v>
      </c>
      <c r="M88" s="79">
        <f t="shared" si="6"/>
        <v>0</v>
      </c>
    </row>
    <row r="89" spans="4:13" ht="15">
      <c r="E89" s="87" t="s">
        <v>223</v>
      </c>
      <c r="F89" s="3" t="s">
        <v>267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274</v>
      </c>
      <c r="E90" s="87" t="s">
        <v>55</v>
      </c>
      <c r="F90" s="3" t="s">
        <v>267</v>
      </c>
      <c r="G90" s="79">
        <f t="shared" si="7"/>
        <v>0</v>
      </c>
      <c r="H90" s="79">
        <f t="shared" si="6"/>
        <v>0</v>
      </c>
      <c r="I90" s="79">
        <f t="shared" si="6"/>
        <v>0</v>
      </c>
      <c r="J90" s="79">
        <f t="shared" si="6"/>
        <v>0</v>
      </c>
      <c r="K90" s="79">
        <f t="shared" si="6"/>
        <v>0</v>
      </c>
      <c r="L90" s="79">
        <f t="shared" si="6"/>
        <v>0</v>
      </c>
      <c r="M90" s="79">
        <f t="shared" si="6"/>
        <v>0</v>
      </c>
    </row>
    <row r="91" spans="4:13" ht="15">
      <c r="E91" s="87" t="s">
        <v>58</v>
      </c>
      <c r="F91" s="3" t="s">
        <v>267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275</v>
      </c>
      <c r="E92" s="87" t="s">
        <v>55</v>
      </c>
      <c r="F92" s="3" t="s">
        <v>267</v>
      </c>
      <c r="G92" s="79">
        <f t="shared" si="7"/>
        <v>0</v>
      </c>
      <c r="H92" s="79">
        <f t="shared" si="7"/>
        <v>0</v>
      </c>
      <c r="I92" s="79">
        <f t="shared" si="7"/>
        <v>0</v>
      </c>
      <c r="J92" s="79">
        <f t="shared" si="7"/>
        <v>0</v>
      </c>
      <c r="K92" s="79">
        <f t="shared" si="7"/>
        <v>0</v>
      </c>
      <c r="L92" s="79">
        <f t="shared" si="7"/>
        <v>0</v>
      </c>
      <c r="M92" s="79">
        <f t="shared" si="7"/>
        <v>0</v>
      </c>
    </row>
    <row r="93" spans="4:13" ht="15">
      <c r="E93" s="87" t="s">
        <v>62</v>
      </c>
      <c r="F93" s="3" t="s">
        <v>267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433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409</v>
      </c>
      <c r="E101" s="158" t="s">
        <v>62</v>
      </c>
      <c r="F101" s="158" t="s">
        <v>267</v>
      </c>
    </row>
    <row r="102" spans="4:6">
      <c r="D102" s="158" t="s">
        <v>410</v>
      </c>
      <c r="E102" s="158" t="s">
        <v>62</v>
      </c>
      <c r="F102" s="158" t="s">
        <v>267</v>
      </c>
    </row>
    <row r="103" spans="4:6">
      <c r="D103" s="158" t="s">
        <v>411</v>
      </c>
      <c r="E103" s="158" t="s">
        <v>62</v>
      </c>
      <c r="F103" s="158" t="s">
        <v>267</v>
      </c>
    </row>
    <row r="104" spans="4:6">
      <c r="D104" s="158" t="s">
        <v>412</v>
      </c>
      <c r="E104" s="158" t="s">
        <v>58</v>
      </c>
      <c r="F104" s="158" t="s">
        <v>267</v>
      </c>
    </row>
    <row r="105" spans="4:6">
      <c r="D105" s="158" t="s">
        <v>413</v>
      </c>
      <c r="E105" s="158" t="s">
        <v>58</v>
      </c>
      <c r="F105" s="158" t="s">
        <v>267</v>
      </c>
    </row>
    <row r="106" spans="4:6">
      <c r="D106" s="158" t="s">
        <v>414</v>
      </c>
      <c r="E106" s="158" t="s">
        <v>58</v>
      </c>
      <c r="F106" s="158" t="s">
        <v>267</v>
      </c>
    </row>
    <row r="107" spans="4:6">
      <c r="D107" s="158" t="s">
        <v>268</v>
      </c>
      <c r="E107" s="158" t="s">
        <v>55</v>
      </c>
      <c r="F107" s="158" t="s">
        <v>267</v>
      </c>
    </row>
    <row r="108" spans="4:6">
      <c r="D108" s="158" t="s">
        <v>269</v>
      </c>
      <c r="E108" s="158" t="s">
        <v>61</v>
      </c>
      <c r="F108" s="158" t="s">
        <v>267</v>
      </c>
    </row>
    <row r="109" spans="4:6">
      <c r="D109" s="158" t="s">
        <v>270</v>
      </c>
      <c r="E109" s="158" t="s">
        <v>222</v>
      </c>
      <c r="F109" s="158" t="s">
        <v>267</v>
      </c>
    </row>
    <row r="110" spans="4:6">
      <c r="D110" s="158" t="s">
        <v>271</v>
      </c>
      <c r="E110" s="158" t="s">
        <v>223</v>
      </c>
      <c r="F110" s="158" t="s">
        <v>267</v>
      </c>
    </row>
    <row r="111" spans="4:6">
      <c r="D111" s="159" t="s">
        <v>272</v>
      </c>
      <c r="E111" s="159" t="s">
        <v>55</v>
      </c>
      <c r="F111" s="158" t="s">
        <v>267</v>
      </c>
    </row>
    <row r="112" spans="4:6">
      <c r="D112" s="158"/>
      <c r="E112" s="159" t="s">
        <v>223</v>
      </c>
      <c r="F112" s="158" t="s">
        <v>267</v>
      </c>
    </row>
    <row r="113" spans="4:13">
      <c r="D113" s="159" t="s">
        <v>273</v>
      </c>
      <c r="E113" s="159" t="s">
        <v>62</v>
      </c>
      <c r="F113" s="158" t="s">
        <v>267</v>
      </c>
    </row>
    <row r="114" spans="4:13">
      <c r="D114" s="158"/>
      <c r="E114" s="159" t="s">
        <v>223</v>
      </c>
      <c r="F114" s="158" t="s">
        <v>267</v>
      </c>
    </row>
    <row r="115" spans="4:13">
      <c r="D115" s="159" t="s">
        <v>274</v>
      </c>
      <c r="E115" s="159" t="s">
        <v>55</v>
      </c>
      <c r="F115" s="158" t="s">
        <v>267</v>
      </c>
    </row>
    <row r="116" spans="4:13">
      <c r="D116" s="158"/>
      <c r="E116" s="159" t="s">
        <v>58</v>
      </c>
      <c r="F116" s="158" t="s">
        <v>267</v>
      </c>
    </row>
    <row r="117" spans="4:13">
      <c r="D117" s="159" t="s">
        <v>275</v>
      </c>
      <c r="E117" s="159" t="s">
        <v>55</v>
      </c>
      <c r="F117" s="158" t="s">
        <v>267</v>
      </c>
    </row>
    <row r="118" spans="4:13">
      <c r="D118" s="158"/>
      <c r="E118" s="159" t="s">
        <v>62</v>
      </c>
      <c r="F118" s="158" t="s">
        <v>267</v>
      </c>
    </row>
    <row r="123" spans="4:13" ht="15">
      <c r="F123" s="74" t="s">
        <v>434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272</v>
      </c>
      <c r="E125" s="164" t="s">
        <v>55</v>
      </c>
      <c r="F125" s="138" t="s">
        <v>267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223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273</v>
      </c>
      <c r="E127" s="164" t="s">
        <v>62</v>
      </c>
      <c r="F127" s="138" t="s">
        <v>267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223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274</v>
      </c>
      <c r="E129" s="164" t="s">
        <v>55</v>
      </c>
      <c r="F129" s="138" t="s">
        <v>267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275</v>
      </c>
      <c r="E131" s="164" t="s">
        <v>55</v>
      </c>
      <c r="F131" s="138" t="s">
        <v>267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376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409</v>
      </c>
      <c r="E139" s="3" t="s">
        <v>62</v>
      </c>
      <c r="F139" s="3" t="s">
        <v>267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410</v>
      </c>
      <c r="E140" s="3" t="s">
        <v>62</v>
      </c>
      <c r="F140" s="3" t="s">
        <v>267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411</v>
      </c>
      <c r="E141" s="3" t="s">
        <v>62</v>
      </c>
      <c r="F141" s="3" t="s">
        <v>267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412</v>
      </c>
      <c r="E142" s="3" t="s">
        <v>58</v>
      </c>
      <c r="F142" s="3" t="s">
        <v>267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413</v>
      </c>
      <c r="E143" s="3" t="s">
        <v>58</v>
      </c>
      <c r="F143" s="3" t="s">
        <v>267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414</v>
      </c>
      <c r="E144" s="3" t="s">
        <v>58</v>
      </c>
      <c r="F144" s="3" t="s">
        <v>267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268</v>
      </c>
      <c r="E145" s="3" t="s">
        <v>55</v>
      </c>
      <c r="F145" s="3" t="s">
        <v>267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269</v>
      </c>
      <c r="E146" s="3" t="s">
        <v>61</v>
      </c>
      <c r="F146" s="3" t="s">
        <v>267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270</v>
      </c>
      <c r="E147" s="3" t="s">
        <v>222</v>
      </c>
      <c r="F147" s="3" t="s">
        <v>267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271</v>
      </c>
      <c r="E148" s="3" t="s">
        <v>223</v>
      </c>
      <c r="F148" s="3" t="s">
        <v>267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272</v>
      </c>
      <c r="E149" s="153" t="s">
        <v>55</v>
      </c>
      <c r="F149" s="3" t="s">
        <v>267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223</v>
      </c>
      <c r="F150" s="3" t="s">
        <v>267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273</v>
      </c>
      <c r="E151" s="153" t="s">
        <v>62</v>
      </c>
      <c r="F151" s="3" t="s">
        <v>267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223</v>
      </c>
      <c r="F152" s="3" t="s">
        <v>267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274</v>
      </c>
      <c r="E153" s="153" t="s">
        <v>55</v>
      </c>
      <c r="F153" s="3" t="s">
        <v>267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275</v>
      </c>
      <c r="E155" s="153" t="s">
        <v>55</v>
      </c>
      <c r="F155" s="3" t="s">
        <v>267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267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175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175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175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175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175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175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175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Z86"/>
  <sheetViews>
    <sheetView topLeftCell="A64" workbookViewId="0">
      <selection activeCell="F51" sqref="F51"/>
    </sheetView>
  </sheetViews>
  <sheetFormatPr defaultRowHeight="12.75"/>
  <cols>
    <col min="1" max="1" width="8.7109375" style="3"/>
    <col min="2" max="2" width="44.140625" style="3" bestFit="1" customWidth="1"/>
    <col min="3" max="3" width="27.42578125" style="3" bestFit="1" customWidth="1"/>
    <col min="4" max="4" width="17.42578125" style="3" bestFit="1" customWidth="1"/>
    <col min="5" max="5" width="48" style="3" bestFit="1" customWidth="1"/>
    <col min="6" max="6" width="27.28515625" style="3" bestFit="1" customWidth="1"/>
    <col min="7" max="7" width="17" style="3" bestFit="1" customWidth="1"/>
    <col min="8" max="13" width="8.7109375" style="3"/>
    <col min="15" max="15" width="27.42578125" bestFit="1" customWidth="1"/>
    <col min="17" max="17" width="27.42578125" bestFit="1" customWidth="1"/>
    <col min="19" max="19" width="46" bestFit="1" customWidth="1"/>
  </cols>
  <sheetData>
    <row r="1" spans="2:26" ht="23.25">
      <c r="C1" s="72"/>
      <c r="D1" s="72"/>
      <c r="E1" s="74" t="s">
        <v>290</v>
      </c>
      <c r="F1" s="72"/>
      <c r="G1" s="72"/>
      <c r="H1" s="72"/>
      <c r="I1" s="72"/>
      <c r="J1" s="72"/>
      <c r="K1" s="72"/>
      <c r="L1" s="72"/>
      <c r="Q1" s="72"/>
      <c r="R1" s="72"/>
      <c r="S1" s="74" t="s">
        <v>291</v>
      </c>
      <c r="T1" s="72"/>
      <c r="U1" s="162" t="s">
        <v>438</v>
      </c>
      <c r="V1" s="72"/>
      <c r="W1" s="72"/>
      <c r="X1" s="72"/>
      <c r="Y1" s="72"/>
      <c r="Z1" s="72"/>
    </row>
    <row r="2" spans="2:2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Q2" s="75" t="s">
        <v>1</v>
      </c>
      <c r="R2" s="75" t="s">
        <v>2</v>
      </c>
      <c r="S2" s="75" t="s">
        <v>3</v>
      </c>
      <c r="T2" s="3" t="s">
        <v>142</v>
      </c>
      <c r="U2" s="3" t="s">
        <v>143</v>
      </c>
      <c r="V2" s="3" t="s">
        <v>144</v>
      </c>
      <c r="W2" s="3" t="s">
        <v>145</v>
      </c>
      <c r="X2" s="3" t="s">
        <v>146</v>
      </c>
      <c r="Y2" s="3" t="s">
        <v>147</v>
      </c>
      <c r="Z2" s="3" t="s">
        <v>148</v>
      </c>
    </row>
    <row r="3" spans="2:26">
      <c r="B3" s="87" t="s">
        <v>279</v>
      </c>
      <c r="C3" s="87" t="s">
        <v>277</v>
      </c>
      <c r="D3" s="87" t="s">
        <v>55</v>
      </c>
      <c r="E3" s="87" t="s">
        <v>53</v>
      </c>
      <c r="F3" s="3">
        <f>attached_CoolingStock!W15</f>
        <v>194</v>
      </c>
      <c r="G3" s="3">
        <f>attached_CoolingStock!AU15</f>
        <v>980.9</v>
      </c>
      <c r="H3" s="3">
        <f>attached_CoolingStock!BS15</f>
        <v>479.1</v>
      </c>
      <c r="I3" s="3">
        <f>attached_CoolingStock!CQ15</f>
        <v>82.1</v>
      </c>
      <c r="J3" s="3">
        <f>attached_CoolingStock!DO15</f>
        <v>130.4</v>
      </c>
      <c r="K3" s="3">
        <f>attached_CoolingStock!EM15</f>
        <v>180.8</v>
      </c>
      <c r="L3" s="3">
        <f>attached_CoolingStock!FK15</f>
        <v>392.2</v>
      </c>
      <c r="Q3" s="87" t="s">
        <v>277</v>
      </c>
      <c r="R3" s="87" t="s">
        <v>55</v>
      </c>
      <c r="S3" s="87" t="s">
        <v>53</v>
      </c>
      <c r="T3" s="3">
        <f>attached_HousingStock!W21/100</f>
        <v>0.68708955999999999</v>
      </c>
      <c r="U3" s="3">
        <f>attached_HousingStock!AU21/100</f>
        <v>0.43659379999999998</v>
      </c>
      <c r="V3" s="3">
        <f>attached_HousingStock!BS21/100</f>
        <v>0.54420382</v>
      </c>
      <c r="W3" s="3">
        <f>attached_HousingStock!CQ21/100</f>
        <v>0.65278267000000001</v>
      </c>
      <c r="X3" s="3">
        <f>attached_HousingStock!DO21/100</f>
        <v>0.69881246000000008</v>
      </c>
      <c r="Y3" s="3">
        <f>attached_HousingStock!EM21/100</f>
        <v>0.59384022999999997</v>
      </c>
      <c r="Z3" s="3">
        <f>attached_HousingStock!FK21/100</f>
        <v>0.47315421999999996</v>
      </c>
    </row>
    <row r="4" spans="2:26">
      <c r="C4" s="87" t="s">
        <v>278</v>
      </c>
      <c r="D4" s="87" t="s">
        <v>55</v>
      </c>
      <c r="E4" s="87" t="s">
        <v>53</v>
      </c>
      <c r="F4" s="3">
        <f>attached_CoolingStock!W16</f>
        <v>77.8</v>
      </c>
      <c r="G4" s="3">
        <f>attached_CoolingStock!AU16</f>
        <v>518.70000000000005</v>
      </c>
      <c r="H4" s="3">
        <f>attached_CoolingStock!BS16</f>
        <v>4028.5</v>
      </c>
      <c r="I4" s="3">
        <f>attached_CoolingStock!CQ16</f>
        <v>387.1</v>
      </c>
      <c r="J4" s="3">
        <f>attached_CoolingStock!DO16</f>
        <v>320.39999999999998</v>
      </c>
      <c r="K4" s="3">
        <f>attached_CoolingStock!EM16</f>
        <v>325.5</v>
      </c>
      <c r="L4" s="3">
        <f>attached_CoolingStock!FK16</f>
        <v>246.3</v>
      </c>
      <c r="Q4" s="87" t="s">
        <v>278</v>
      </c>
      <c r="R4" s="87" t="s">
        <v>55</v>
      </c>
      <c r="S4" s="87" t="s">
        <v>53</v>
      </c>
      <c r="T4" s="3">
        <f>T3</f>
        <v>0.68708955999999999</v>
      </c>
      <c r="U4" s="3">
        <f t="shared" ref="U4:Z4" si="0">U3</f>
        <v>0.43659379999999998</v>
      </c>
      <c r="V4" s="3">
        <f t="shared" si="0"/>
        <v>0.54420382</v>
      </c>
      <c r="W4" s="3">
        <f t="shared" si="0"/>
        <v>0.65278267000000001</v>
      </c>
      <c r="X4" s="3">
        <f t="shared" si="0"/>
        <v>0.69881246000000008</v>
      </c>
      <c r="Y4" s="3">
        <f t="shared" si="0"/>
        <v>0.59384022999999997</v>
      </c>
      <c r="Z4" s="3">
        <f t="shared" si="0"/>
        <v>0.47315421999999996</v>
      </c>
    </row>
    <row r="5" spans="2:26">
      <c r="C5" s="87" t="s">
        <v>283</v>
      </c>
      <c r="D5" s="87" t="s">
        <v>55</v>
      </c>
      <c r="E5" s="87" t="s">
        <v>276</v>
      </c>
      <c r="F5" s="3">
        <f>F3</f>
        <v>194</v>
      </c>
      <c r="G5" s="3">
        <f>G3</f>
        <v>980.9</v>
      </c>
      <c r="H5" s="3">
        <f t="shared" ref="H5:L5" si="1">H3</f>
        <v>479.1</v>
      </c>
      <c r="I5" s="3">
        <f t="shared" si="1"/>
        <v>82.1</v>
      </c>
      <c r="J5" s="3">
        <f t="shared" si="1"/>
        <v>130.4</v>
      </c>
      <c r="K5" s="3">
        <f t="shared" si="1"/>
        <v>180.8</v>
      </c>
      <c r="L5" s="3">
        <f t="shared" si="1"/>
        <v>392.2</v>
      </c>
      <c r="Q5" s="87" t="s">
        <v>283</v>
      </c>
      <c r="R5" s="87" t="s">
        <v>55</v>
      </c>
      <c r="S5" s="87" t="s">
        <v>276</v>
      </c>
      <c r="T5" s="3">
        <f>attached_HousingStock!W22/100</f>
        <v>7.8017719999999999E-2</v>
      </c>
      <c r="U5" s="3">
        <f>attached_HousingStock!AU22/100</f>
        <v>8.3749389999999993E-2</v>
      </c>
      <c r="V5" s="3">
        <f>attached_HousingStock!BS22/100</f>
        <v>0.15700240000000001</v>
      </c>
      <c r="W5" s="3">
        <f>attached_HousingStock!CQ22/100</f>
        <v>7.5102330000000009E-2</v>
      </c>
      <c r="X5" s="3">
        <f>attached_HousingStock!DO22/100</f>
        <v>7.5979870000000005E-2</v>
      </c>
      <c r="Y5" s="3">
        <f>attached_HousingStock!EM22/100</f>
        <v>0.1440835</v>
      </c>
      <c r="Z5" s="3">
        <f>attached_HousingStock!FK22/100</f>
        <v>0.12498263</v>
      </c>
    </row>
    <row r="6" spans="2:26">
      <c r="C6" s="87" t="s">
        <v>280</v>
      </c>
      <c r="D6" s="87" t="s">
        <v>55</v>
      </c>
      <c r="E6" s="87" t="s">
        <v>276</v>
      </c>
      <c r="F6" s="3">
        <f>F4</f>
        <v>77.8</v>
      </c>
      <c r="G6" s="3">
        <f>G4</f>
        <v>518.70000000000005</v>
      </c>
      <c r="H6" s="3">
        <f t="shared" ref="H6:L6" si="2">H4</f>
        <v>4028.5</v>
      </c>
      <c r="I6" s="3">
        <f t="shared" si="2"/>
        <v>387.1</v>
      </c>
      <c r="J6" s="3">
        <f t="shared" si="2"/>
        <v>320.39999999999998</v>
      </c>
      <c r="K6" s="3">
        <f t="shared" si="2"/>
        <v>325.5</v>
      </c>
      <c r="L6" s="3">
        <f t="shared" si="2"/>
        <v>246.3</v>
      </c>
      <c r="Q6" s="87" t="s">
        <v>280</v>
      </c>
      <c r="R6" s="87" t="s">
        <v>55</v>
      </c>
      <c r="S6" s="87" t="s">
        <v>276</v>
      </c>
      <c r="T6" s="3">
        <f>T5</f>
        <v>7.8017719999999999E-2</v>
      </c>
      <c r="U6" s="3">
        <f t="shared" ref="U6:Z6" si="3">U5</f>
        <v>8.3749389999999993E-2</v>
      </c>
      <c r="V6" s="3">
        <f t="shared" si="3"/>
        <v>0.15700240000000001</v>
      </c>
      <c r="W6" s="3">
        <f t="shared" si="3"/>
        <v>7.5102330000000009E-2</v>
      </c>
      <c r="X6" s="3">
        <f t="shared" si="3"/>
        <v>7.5979870000000005E-2</v>
      </c>
      <c r="Y6" s="3">
        <f t="shared" si="3"/>
        <v>0.1440835</v>
      </c>
      <c r="Z6" s="3">
        <f t="shared" si="3"/>
        <v>0.12498263</v>
      </c>
    </row>
    <row r="7" spans="2:26">
      <c r="C7" s="87" t="s">
        <v>284</v>
      </c>
      <c r="D7" s="87" t="s">
        <v>55</v>
      </c>
      <c r="E7" s="87" t="s">
        <v>292</v>
      </c>
      <c r="F7" s="3">
        <f>F3</f>
        <v>194</v>
      </c>
      <c r="G7" s="3">
        <f>G3</f>
        <v>980.9</v>
      </c>
      <c r="H7" s="3">
        <f t="shared" ref="H7:L7" si="4">H3</f>
        <v>479.1</v>
      </c>
      <c r="I7" s="3">
        <f t="shared" si="4"/>
        <v>82.1</v>
      </c>
      <c r="J7" s="3">
        <f t="shared" si="4"/>
        <v>130.4</v>
      </c>
      <c r="K7" s="3">
        <f t="shared" si="4"/>
        <v>180.8</v>
      </c>
      <c r="L7" s="3">
        <f t="shared" si="4"/>
        <v>392.2</v>
      </c>
      <c r="Q7" s="87" t="s">
        <v>284</v>
      </c>
      <c r="R7" s="87" t="s">
        <v>55</v>
      </c>
      <c r="S7" s="87" t="s">
        <v>292</v>
      </c>
      <c r="T7" s="3">
        <f>attached_HousingStock!W23/100</f>
        <v>0.19824542999999997</v>
      </c>
      <c r="U7" s="3">
        <f>attached_HousingStock!AU23/100</f>
        <v>0.46820792999999999</v>
      </c>
      <c r="V7" s="3">
        <f>attached_HousingStock!BS23/100</f>
        <v>0.29420731999999999</v>
      </c>
      <c r="W7" s="3">
        <f>attached_HousingStock!CQ23/100</f>
        <v>0.25056414999999999</v>
      </c>
      <c r="X7" s="3">
        <f>attached_HousingStock!DO23/100</f>
        <v>0.19821479</v>
      </c>
      <c r="Y7" s="3">
        <f>attached_HousingStock!EM23/100</f>
        <v>0.22380060000000002</v>
      </c>
      <c r="Z7" s="3">
        <f>attached_HousingStock!FK23/100</f>
        <v>0.36574095000000001</v>
      </c>
    </row>
    <row r="8" spans="2:26">
      <c r="C8" s="87" t="s">
        <v>281</v>
      </c>
      <c r="D8" s="87" t="s">
        <v>55</v>
      </c>
      <c r="E8" s="87" t="s">
        <v>292</v>
      </c>
      <c r="F8" s="3">
        <f>F4</f>
        <v>77.8</v>
      </c>
      <c r="G8" s="3">
        <f>G4</f>
        <v>518.70000000000005</v>
      </c>
      <c r="H8" s="3">
        <f t="shared" ref="H8:L8" si="5">H4</f>
        <v>4028.5</v>
      </c>
      <c r="I8" s="3">
        <f t="shared" si="5"/>
        <v>387.1</v>
      </c>
      <c r="J8" s="3">
        <f t="shared" si="5"/>
        <v>320.39999999999998</v>
      </c>
      <c r="K8" s="3">
        <f t="shared" si="5"/>
        <v>325.5</v>
      </c>
      <c r="L8" s="3">
        <f t="shared" si="5"/>
        <v>246.3</v>
      </c>
      <c r="Q8" s="87" t="s">
        <v>284</v>
      </c>
      <c r="R8" s="87" t="s">
        <v>55</v>
      </c>
      <c r="S8" s="87" t="s">
        <v>292</v>
      </c>
      <c r="T8" s="3">
        <f>T7</f>
        <v>0.19824542999999997</v>
      </c>
      <c r="U8" s="3">
        <f t="shared" ref="U8:Z8" si="6">U7</f>
        <v>0.46820792999999999</v>
      </c>
      <c r="V8" s="3">
        <f t="shared" si="6"/>
        <v>0.29420731999999999</v>
      </c>
      <c r="W8" s="3">
        <f t="shared" si="6"/>
        <v>0.25056414999999999</v>
      </c>
      <c r="X8" s="3">
        <f t="shared" si="6"/>
        <v>0.19821479</v>
      </c>
      <c r="Y8" s="3">
        <f t="shared" si="6"/>
        <v>0.22380060000000002</v>
      </c>
      <c r="Z8" s="3">
        <f t="shared" si="6"/>
        <v>0.36574095000000001</v>
      </c>
    </row>
    <row r="9" spans="2:26">
      <c r="C9" s="87" t="s">
        <v>285</v>
      </c>
      <c r="D9" s="87" t="s">
        <v>55</v>
      </c>
      <c r="E9" s="87" t="s">
        <v>293</v>
      </c>
      <c r="F9" s="3">
        <f>F3</f>
        <v>194</v>
      </c>
      <c r="G9" s="3">
        <f>G3</f>
        <v>980.9</v>
      </c>
      <c r="H9" s="3">
        <f t="shared" ref="H9:L9" si="7">H3</f>
        <v>479.1</v>
      </c>
      <c r="I9" s="3">
        <f t="shared" si="7"/>
        <v>82.1</v>
      </c>
      <c r="J9" s="3">
        <f t="shared" si="7"/>
        <v>130.4</v>
      </c>
      <c r="K9" s="3">
        <f t="shared" si="7"/>
        <v>180.8</v>
      </c>
      <c r="L9" s="3">
        <f t="shared" si="7"/>
        <v>392.2</v>
      </c>
      <c r="Q9" s="87" t="s">
        <v>285</v>
      </c>
      <c r="R9" s="87" t="s">
        <v>55</v>
      </c>
      <c r="S9" s="87" t="s">
        <v>293</v>
      </c>
      <c r="T9" s="3">
        <f>attached_HousingStock!W24/100</f>
        <v>3.6647289999999999E-2</v>
      </c>
      <c r="U9" s="3">
        <f>attached_HousingStock!AU24/100</f>
        <v>1.144888E-2</v>
      </c>
      <c r="V9" s="3">
        <f>attached_HousingStock!BS24/100</f>
        <v>4.5864599999999997E-3</v>
      </c>
      <c r="W9" s="3">
        <f>attached_HousingStock!CQ24/100</f>
        <v>2.155085E-2</v>
      </c>
      <c r="X9" s="3">
        <f>attached_HousingStock!DO24/100</f>
        <v>2.699288E-2</v>
      </c>
      <c r="Y9" s="3">
        <f>attached_HousingStock!EM24/100</f>
        <v>3.8275670000000005E-2</v>
      </c>
      <c r="Z9" s="3">
        <f>attached_HousingStock!FK24/100</f>
        <v>3.61222E-2</v>
      </c>
    </row>
    <row r="10" spans="2:26">
      <c r="C10" s="87" t="s">
        <v>282</v>
      </c>
      <c r="D10" s="87" t="s">
        <v>55</v>
      </c>
      <c r="E10" s="87" t="s">
        <v>293</v>
      </c>
      <c r="F10" s="3">
        <f>F4</f>
        <v>77.8</v>
      </c>
      <c r="G10" s="3">
        <f>G4</f>
        <v>518.70000000000005</v>
      </c>
      <c r="H10" s="3">
        <f t="shared" ref="H10:L10" si="8">H4</f>
        <v>4028.5</v>
      </c>
      <c r="I10" s="3">
        <f t="shared" si="8"/>
        <v>387.1</v>
      </c>
      <c r="J10" s="3">
        <f t="shared" si="8"/>
        <v>320.39999999999998</v>
      </c>
      <c r="K10" s="3">
        <f t="shared" si="8"/>
        <v>325.5</v>
      </c>
      <c r="L10" s="3">
        <f t="shared" si="8"/>
        <v>246.3</v>
      </c>
      <c r="Q10" s="87" t="s">
        <v>282</v>
      </c>
      <c r="R10" s="87" t="s">
        <v>55</v>
      </c>
      <c r="S10" s="87" t="s">
        <v>293</v>
      </c>
      <c r="T10" s="3">
        <f>T9</f>
        <v>3.6647289999999999E-2</v>
      </c>
      <c r="U10" s="3">
        <f t="shared" ref="U10:Z10" si="9">U9</f>
        <v>1.144888E-2</v>
      </c>
      <c r="V10" s="3">
        <f t="shared" si="9"/>
        <v>4.5864599999999997E-3</v>
      </c>
      <c r="W10" s="3">
        <f t="shared" si="9"/>
        <v>2.155085E-2</v>
      </c>
      <c r="X10" s="3">
        <f t="shared" si="9"/>
        <v>2.699288E-2</v>
      </c>
      <c r="Y10" s="3">
        <f t="shared" si="9"/>
        <v>3.8275670000000005E-2</v>
      </c>
      <c r="Z10" s="3">
        <f t="shared" si="9"/>
        <v>3.61222E-2</v>
      </c>
    </row>
    <row r="14" spans="2:26" s="3" customFormat="1" ht="15">
      <c r="C14" s="72"/>
      <c r="D14" s="72"/>
      <c r="E14" s="74" t="s">
        <v>220</v>
      </c>
      <c r="F14" s="72"/>
      <c r="G14" s="72"/>
      <c r="H14" s="72"/>
      <c r="I14" s="72"/>
      <c r="J14" s="72"/>
      <c r="K14" s="72"/>
      <c r="L14" s="72"/>
      <c r="Q14" s="100" t="s">
        <v>297</v>
      </c>
      <c r="R14" s="72"/>
      <c r="S14" s="74"/>
      <c r="T14" s="72"/>
      <c r="U14" s="72"/>
      <c r="V14" s="72"/>
      <c r="W14" s="72"/>
      <c r="X14" s="72"/>
      <c r="Y14" s="72"/>
      <c r="Z14" s="72"/>
    </row>
    <row r="15" spans="2:26" s="3" customFormat="1" ht="15.75" thickBot="1">
      <c r="C15" s="75" t="s">
        <v>1</v>
      </c>
      <c r="D15" s="75" t="s">
        <v>2</v>
      </c>
      <c r="E15" s="75" t="s">
        <v>3</v>
      </c>
      <c r="F15" s="3" t="s">
        <v>142</v>
      </c>
      <c r="G15" s="3" t="s">
        <v>143</v>
      </c>
      <c r="H15" s="3" t="s">
        <v>144</v>
      </c>
      <c r="I15" s="3" t="s">
        <v>145</v>
      </c>
      <c r="J15" s="3" t="s">
        <v>146</v>
      </c>
      <c r="K15" s="3" t="s">
        <v>147</v>
      </c>
      <c r="L15" s="3" t="s">
        <v>148</v>
      </c>
      <c r="Q15" s="75"/>
      <c r="R15" s="75"/>
      <c r="S15" s="75"/>
    </row>
    <row r="16" spans="2:26" s="3" customFormat="1">
      <c r="B16" s="87" t="s">
        <v>279</v>
      </c>
      <c r="C16" s="87" t="s">
        <v>277</v>
      </c>
      <c r="D16" s="87" t="s">
        <v>55</v>
      </c>
      <c r="E16" s="87" t="s">
        <v>53</v>
      </c>
      <c r="F16" s="3">
        <f>F3*T3*T16</f>
        <v>0.26659074928000004</v>
      </c>
      <c r="G16" s="3">
        <f t="shared" ref="G16:L16" si="10">G3*U3*U16</f>
        <v>0.85650971683999988</v>
      </c>
      <c r="H16" s="3">
        <f t="shared" si="10"/>
        <v>0.52145610032400003</v>
      </c>
      <c r="I16" s="3">
        <f t="shared" si="10"/>
        <v>0.10718691441400001</v>
      </c>
      <c r="J16" s="3">
        <f t="shared" si="10"/>
        <v>0.18225028956800002</v>
      </c>
      <c r="K16" s="3">
        <f t="shared" si="10"/>
        <v>0.21473262716799998</v>
      </c>
      <c r="L16" s="3">
        <f t="shared" si="10"/>
        <v>0.37114217016799994</v>
      </c>
      <c r="Q16" s="87"/>
      <c r="R16" s="87"/>
      <c r="S16" s="87"/>
      <c r="T16" s="3">
        <v>2E-3</v>
      </c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</row>
    <row r="17" spans="3:26" s="3" customFormat="1">
      <c r="C17" s="87" t="s">
        <v>278</v>
      </c>
      <c r="D17" s="87" t="s">
        <v>55</v>
      </c>
      <c r="E17" s="87" t="s">
        <v>53</v>
      </c>
      <c r="F17" s="3">
        <f t="shared" ref="F17:F23" si="11">F4*T4*T17</f>
        <v>0.26727783884</v>
      </c>
      <c r="G17" s="3">
        <f t="shared" ref="G17:G23" si="12">G4*U4*U17</f>
        <v>1.1323060202999999</v>
      </c>
      <c r="H17" s="3">
        <f t="shared" ref="H17:H23" si="13">H4*V4*V17</f>
        <v>10.96162544435</v>
      </c>
      <c r="I17" s="3">
        <f t="shared" ref="I17:I23" si="14">I4*W4*W17</f>
        <v>1.2634608577850002</v>
      </c>
      <c r="J17" s="3">
        <f t="shared" ref="J17:J23" si="15">J4*X4*X17</f>
        <v>1.11949756092</v>
      </c>
      <c r="K17" s="3">
        <f t="shared" ref="K17:K23" si="16">K4*Y4*Y17</f>
        <v>0.96647497432499996</v>
      </c>
      <c r="L17" s="3">
        <f t="shared" ref="L17:L23" si="17">L4*Z4*Z17</f>
        <v>0.58268942193000006</v>
      </c>
      <c r="Q17" s="87"/>
      <c r="R17" s="87"/>
      <c r="S17" s="87"/>
      <c r="T17" s="3">
        <v>5.0000000000000001E-3</v>
      </c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</row>
    <row r="18" spans="3:26" s="3" customFormat="1">
      <c r="C18" s="87" t="s">
        <v>283</v>
      </c>
      <c r="D18" s="87" t="s">
        <v>55</v>
      </c>
      <c r="E18" s="87" t="s">
        <v>276</v>
      </c>
      <c r="F18" s="3">
        <f t="shared" si="11"/>
        <v>3.0270875359999998E-2</v>
      </c>
      <c r="G18" s="3">
        <f t="shared" si="12"/>
        <v>0.164299553302</v>
      </c>
      <c r="H18" s="3">
        <f t="shared" si="13"/>
        <v>0.15043969968000001</v>
      </c>
      <c r="I18" s="3">
        <f t="shared" si="14"/>
        <v>1.2331802586000001E-2</v>
      </c>
      <c r="J18" s="3">
        <f t="shared" si="15"/>
        <v>1.9815550096000004E-2</v>
      </c>
      <c r="K18" s="3">
        <f t="shared" si="16"/>
        <v>5.2100593600000002E-2</v>
      </c>
      <c r="L18" s="3">
        <f t="shared" si="17"/>
        <v>9.803637497199999E-2</v>
      </c>
      <c r="Q18" s="87"/>
      <c r="R18" s="87"/>
      <c r="S18" s="87"/>
      <c r="T18" s="3">
        <v>2E-3</v>
      </c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</row>
    <row r="19" spans="3:26" s="3" customFormat="1">
      <c r="C19" s="87" t="s">
        <v>280</v>
      </c>
      <c r="D19" s="87" t="s">
        <v>55</v>
      </c>
      <c r="E19" s="87" t="s">
        <v>276</v>
      </c>
      <c r="F19" s="3">
        <f t="shared" si="11"/>
        <v>3.0348893079999998E-2</v>
      </c>
      <c r="G19" s="3">
        <f t="shared" si="12"/>
        <v>0.21720404296500001</v>
      </c>
      <c r="H19" s="3">
        <f t="shared" si="13"/>
        <v>3.1624208420000004</v>
      </c>
      <c r="I19" s="3">
        <f t="shared" si="14"/>
        <v>0.14536055971500003</v>
      </c>
      <c r="J19" s="3">
        <f t="shared" si="15"/>
        <v>0.12171975174000001</v>
      </c>
      <c r="K19" s="3">
        <f t="shared" si="16"/>
        <v>0.23449589625000003</v>
      </c>
      <c r="L19" s="3">
        <f t="shared" si="17"/>
        <v>0.15391610884500001</v>
      </c>
      <c r="Q19" s="87"/>
      <c r="R19" s="87"/>
      <c r="S19" s="87"/>
      <c r="T19" s="3">
        <v>5.0000000000000001E-3</v>
      </c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</row>
    <row r="20" spans="3:26" s="3" customFormat="1">
      <c r="C20" s="87" t="s">
        <v>284</v>
      </c>
      <c r="D20" s="87" t="s">
        <v>55</v>
      </c>
      <c r="E20" s="87" t="s">
        <v>292</v>
      </c>
      <c r="F20" s="3">
        <f t="shared" si="11"/>
        <v>7.6919226839999993E-2</v>
      </c>
      <c r="G20" s="3">
        <f t="shared" si="12"/>
        <v>0.91853031707400001</v>
      </c>
      <c r="H20" s="3">
        <f t="shared" si="13"/>
        <v>0.28190945402400003</v>
      </c>
      <c r="I20" s="3">
        <f t="shared" si="14"/>
        <v>4.1142633429999999E-2</v>
      </c>
      <c r="J20" s="3">
        <f t="shared" si="15"/>
        <v>5.1694417232000002E-2</v>
      </c>
      <c r="K20" s="3">
        <f t="shared" si="16"/>
        <v>8.0926296960000019E-2</v>
      </c>
      <c r="L20" s="3">
        <f t="shared" si="17"/>
        <v>0.28688720118</v>
      </c>
      <c r="Q20" s="87"/>
      <c r="R20" s="87"/>
      <c r="S20" s="87"/>
      <c r="T20" s="3">
        <v>2E-3</v>
      </c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</row>
    <row r="21" spans="3:26" s="3" customFormat="1">
      <c r="C21" s="87" t="s">
        <v>281</v>
      </c>
      <c r="D21" s="87" t="s">
        <v>55</v>
      </c>
      <c r="E21" s="87" t="s">
        <v>292</v>
      </c>
      <c r="F21" s="3">
        <f t="shared" si="11"/>
        <v>7.7117472269999987E-2</v>
      </c>
      <c r="G21" s="3">
        <f t="shared" si="12"/>
        <v>1.2142972664550002</v>
      </c>
      <c r="H21" s="3">
        <f t="shared" si="13"/>
        <v>5.9260709431</v>
      </c>
      <c r="I21" s="3">
        <f t="shared" si="14"/>
        <v>0.484966912325</v>
      </c>
      <c r="J21" s="3">
        <f t="shared" si="15"/>
        <v>0.31754009357999996</v>
      </c>
      <c r="K21" s="3">
        <f t="shared" si="16"/>
        <v>0.36423547650000004</v>
      </c>
      <c r="L21" s="3">
        <f t="shared" si="17"/>
        <v>0.45040997992500004</v>
      </c>
      <c r="Q21" s="87"/>
      <c r="R21" s="87"/>
      <c r="S21" s="87"/>
      <c r="T21" s="3">
        <v>5.0000000000000001E-3</v>
      </c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</row>
    <row r="22" spans="3:26" s="3" customFormat="1">
      <c r="C22" s="87" t="s">
        <v>285</v>
      </c>
      <c r="D22" s="87" t="s">
        <v>55</v>
      </c>
      <c r="E22" s="87" t="s">
        <v>293</v>
      </c>
      <c r="F22" s="3">
        <f t="shared" si="11"/>
        <v>1.4219148519999999E-2</v>
      </c>
      <c r="G22" s="3">
        <f t="shared" si="12"/>
        <v>2.2460412783999999E-2</v>
      </c>
      <c r="H22" s="3">
        <f t="shared" si="13"/>
        <v>4.3947459719999998E-3</v>
      </c>
      <c r="I22" s="3">
        <f t="shared" si="14"/>
        <v>3.5386495699999995E-3</v>
      </c>
      <c r="J22" s="3">
        <f t="shared" si="15"/>
        <v>7.0397431040000007E-3</v>
      </c>
      <c r="K22" s="3">
        <f t="shared" si="16"/>
        <v>1.3840482272000004E-2</v>
      </c>
      <c r="L22" s="3">
        <f t="shared" si="17"/>
        <v>2.8334253680000001E-2</v>
      </c>
      <c r="Q22" s="87"/>
      <c r="R22" s="87"/>
      <c r="S22" s="87"/>
      <c r="T22" s="3">
        <v>2E-3</v>
      </c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</row>
    <row r="23" spans="3:26" s="3" customFormat="1">
      <c r="C23" s="87" t="s">
        <v>282</v>
      </c>
      <c r="D23" s="87" t="s">
        <v>55</v>
      </c>
      <c r="E23" s="87" t="s">
        <v>293</v>
      </c>
      <c r="F23" s="3">
        <f t="shared" si="11"/>
        <v>1.4255795809999999E-2</v>
      </c>
      <c r="G23" s="3">
        <f t="shared" si="12"/>
        <v>2.9692670280000003E-2</v>
      </c>
      <c r="H23" s="3">
        <f t="shared" si="13"/>
        <v>9.2382770549999993E-2</v>
      </c>
      <c r="I23" s="3">
        <f t="shared" si="14"/>
        <v>4.1711670175E-2</v>
      </c>
      <c r="J23" s="3">
        <f t="shared" si="15"/>
        <v>4.3242593759999996E-2</v>
      </c>
      <c r="K23" s="3">
        <f t="shared" si="16"/>
        <v>6.2293652925000005E-2</v>
      </c>
      <c r="L23" s="3">
        <f t="shared" si="17"/>
        <v>4.4484489300000006E-2</v>
      </c>
      <c r="Q23" s="87"/>
      <c r="R23" s="87"/>
      <c r="S23" s="87"/>
      <c r="T23" s="3">
        <v>5.0000000000000001E-3</v>
      </c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</row>
    <row r="31" spans="3:26" ht="15">
      <c r="C31" s="78"/>
      <c r="D31" s="78"/>
      <c r="E31" s="74" t="s">
        <v>213</v>
      </c>
      <c r="F31" s="77"/>
      <c r="G31" s="77"/>
      <c r="H31" s="77"/>
      <c r="I31" s="77"/>
      <c r="J31" s="77"/>
      <c r="K31" s="77"/>
      <c r="L31" s="77"/>
      <c r="M31"/>
    </row>
    <row r="32" spans="3:26" ht="15.75" thickBot="1">
      <c r="C32" s="75" t="s">
        <v>1</v>
      </c>
      <c r="D32" s="75" t="s">
        <v>2</v>
      </c>
      <c r="E32" s="75" t="s">
        <v>3</v>
      </c>
      <c r="F32" s="3" t="s">
        <v>142</v>
      </c>
      <c r="G32" s="3" t="s">
        <v>143</v>
      </c>
      <c r="H32" s="3" t="s">
        <v>144</v>
      </c>
      <c r="I32" s="3" t="s">
        <v>145</v>
      </c>
      <c r="J32" s="3" t="s">
        <v>146</v>
      </c>
      <c r="K32" s="3" t="s">
        <v>147</v>
      </c>
      <c r="L32" s="3" t="s">
        <v>148</v>
      </c>
      <c r="M32"/>
    </row>
    <row r="33" spans="1:16">
      <c r="C33" s="87" t="s">
        <v>277</v>
      </c>
      <c r="D33" s="87" t="s">
        <v>55</v>
      </c>
      <c r="E33" s="87" t="s">
        <v>53</v>
      </c>
      <c r="F33" s="81">
        <f>AVERAGE(attached_CoolingStock!W23,attached_CoolingStock!W27)/100</f>
        <v>0.11900000000000001</v>
      </c>
      <c r="G33" s="81">
        <f>AVERAGE(attached_CoolingStock!AU23,attached_CoolingStock!AU27)/100</f>
        <v>0.11900000000000001</v>
      </c>
      <c r="H33" s="81">
        <f>AVERAGE(attached_CoolingStock!BS23,attached_CoolingStock!BS27)/100</f>
        <v>0.11900000000000001</v>
      </c>
      <c r="I33" s="81">
        <f>AVERAGE(attached_CoolingStock!CQ23,attached_CoolingStock!CQ27)/100</f>
        <v>0.11900000000000001</v>
      </c>
      <c r="J33" s="81">
        <f>AVERAGE(attached_CoolingStock!DO23,attached_CoolingStock!DO27)/100</f>
        <v>0.11900000000000001</v>
      </c>
      <c r="K33" s="81">
        <f>AVERAGE(attached_CoolingStock!EM23,attached_CoolingStock!EM27)/100</f>
        <v>0.11900000000000001</v>
      </c>
      <c r="L33" s="81">
        <f>AVERAGE(attached_CoolingStock!FK23,attached_CoolingStock!FK27)/100</f>
        <v>0.11900000000000001</v>
      </c>
      <c r="M33"/>
    </row>
    <row r="34" spans="1:16">
      <c r="C34" s="87" t="s">
        <v>278</v>
      </c>
      <c r="D34" s="87" t="s">
        <v>55</v>
      </c>
      <c r="E34" s="87" t="s">
        <v>53</v>
      </c>
      <c r="F34" s="81">
        <f>AVERAGE(attached_CoolingStock!W24,attached_CoolingStock!W28)/100</f>
        <v>0.129</v>
      </c>
      <c r="G34" s="81">
        <f>AVERAGE(attached_CoolingStock!AU24,attached_CoolingStock!AU28)/100</f>
        <v>0.129</v>
      </c>
      <c r="H34" s="81">
        <f>AVERAGE(attached_CoolingStock!BS24,attached_CoolingStock!BS28)/100</f>
        <v>0.129</v>
      </c>
      <c r="I34" s="81">
        <f>AVERAGE(attached_CoolingStock!CQ24,attached_CoolingStock!CQ28)/100</f>
        <v>0.129</v>
      </c>
      <c r="J34" s="81">
        <f>AVERAGE(attached_CoolingStock!DO24,attached_CoolingStock!DO28)/100</f>
        <v>0.129</v>
      </c>
      <c r="K34" s="81">
        <f>AVERAGE(attached_CoolingStock!EM24,attached_CoolingStock!EM28)/100</f>
        <v>0.129</v>
      </c>
      <c r="L34" s="81">
        <f>AVERAGE(attached_CoolingStock!FK24,attached_CoolingStock!FK28)/100</f>
        <v>0.129</v>
      </c>
      <c r="M34"/>
    </row>
    <row r="35" spans="1:16">
      <c r="C35" s="87" t="s">
        <v>283</v>
      </c>
      <c r="D35" s="87" t="s">
        <v>55</v>
      </c>
      <c r="E35" s="87" t="s">
        <v>276</v>
      </c>
      <c r="F35" s="81">
        <f>F33</f>
        <v>0.11900000000000001</v>
      </c>
      <c r="G35" s="81">
        <f t="shared" ref="G35:L35" si="18">G33</f>
        <v>0.11900000000000001</v>
      </c>
      <c r="H35" s="81">
        <f t="shared" si="18"/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/>
    </row>
    <row r="36" spans="1:16">
      <c r="C36" s="87" t="s">
        <v>280</v>
      </c>
      <c r="D36" s="87" t="s">
        <v>55</v>
      </c>
      <c r="E36" s="87" t="s">
        <v>276</v>
      </c>
      <c r="F36" s="81">
        <f>F34</f>
        <v>0.129</v>
      </c>
      <c r="G36" s="81">
        <f t="shared" ref="G36:L36" si="19">G34</f>
        <v>0.129</v>
      </c>
      <c r="H36" s="81">
        <f t="shared" si="19"/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/>
    </row>
    <row r="37" spans="1:16">
      <c r="C37" s="87" t="s">
        <v>284</v>
      </c>
      <c r="D37" s="87" t="s">
        <v>55</v>
      </c>
      <c r="E37" s="87" t="s">
        <v>292</v>
      </c>
      <c r="F37" s="81">
        <f>F33</f>
        <v>0.11900000000000001</v>
      </c>
      <c r="G37" s="81">
        <f t="shared" ref="G37:L37" si="20">G33</f>
        <v>0.11900000000000001</v>
      </c>
      <c r="H37" s="81">
        <f t="shared" si="20"/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/>
    </row>
    <row r="38" spans="1:16">
      <c r="C38" s="87" t="s">
        <v>281</v>
      </c>
      <c r="D38" s="87" t="s">
        <v>55</v>
      </c>
      <c r="E38" s="87" t="s">
        <v>292</v>
      </c>
      <c r="F38" s="81">
        <f>F34</f>
        <v>0.129</v>
      </c>
      <c r="G38" s="81">
        <f t="shared" ref="G38:L38" si="21">G34</f>
        <v>0.129</v>
      </c>
      <c r="H38" s="81">
        <f t="shared" si="21"/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/>
    </row>
    <row r="39" spans="1:16">
      <c r="C39" s="87" t="s">
        <v>285</v>
      </c>
      <c r="D39" s="87" t="s">
        <v>55</v>
      </c>
      <c r="E39" s="87" t="s">
        <v>293</v>
      </c>
      <c r="F39" s="81">
        <f>F33</f>
        <v>0.11900000000000001</v>
      </c>
      <c r="G39" s="81">
        <f t="shared" ref="G39:L39" si="22">G33</f>
        <v>0.11900000000000001</v>
      </c>
      <c r="H39" s="81">
        <f t="shared" si="22"/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/>
    </row>
    <row r="40" spans="1:16">
      <c r="C40" s="87" t="s">
        <v>282</v>
      </c>
      <c r="D40" s="87" t="s">
        <v>55</v>
      </c>
      <c r="E40" s="87" t="s">
        <v>293</v>
      </c>
      <c r="F40" s="81">
        <f>F34</f>
        <v>0.129</v>
      </c>
      <c r="G40" s="81">
        <f t="shared" ref="G40:L40" si="23">G34</f>
        <v>0.129</v>
      </c>
      <c r="H40" s="81">
        <f t="shared" si="23"/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/>
    </row>
    <row r="41" spans="1:16">
      <c r="F41" s="80"/>
      <c r="G41" s="81"/>
      <c r="H41" s="81"/>
      <c r="I41" s="81"/>
      <c r="J41" s="81"/>
      <c r="K41" s="81"/>
      <c r="L41" s="81"/>
      <c r="M41" s="81"/>
    </row>
    <row r="42" spans="1:16">
      <c r="F42" s="80"/>
      <c r="G42" s="81"/>
      <c r="H42" s="81"/>
      <c r="I42" s="81"/>
      <c r="J42" s="81"/>
      <c r="K42" s="81"/>
      <c r="L42" s="81"/>
      <c r="M42" s="81"/>
    </row>
    <row r="44" spans="1:16" ht="15">
      <c r="A44" s="72"/>
      <c r="B44" s="72"/>
      <c r="C44" s="72"/>
      <c r="D44" s="72"/>
      <c r="E44" s="72"/>
      <c r="F44" s="73"/>
      <c r="G44" s="73"/>
      <c r="H44" s="73"/>
      <c r="I44" s="73"/>
      <c r="J44" s="73"/>
      <c r="K44" s="73"/>
    </row>
    <row r="45" spans="1:16" ht="15">
      <c r="A45" s="72"/>
      <c r="B45" s="72"/>
      <c r="C45" s="72"/>
      <c r="D45" s="72"/>
      <c r="E45" s="72"/>
      <c r="F45" s="73"/>
      <c r="G45" s="73"/>
      <c r="H45" s="73"/>
      <c r="I45" s="73"/>
      <c r="J45" s="73"/>
      <c r="K45" s="73"/>
    </row>
    <row r="48" spans="1:16">
      <c r="P48" s="87" t="s">
        <v>298</v>
      </c>
    </row>
    <row r="49" spans="1:22" ht="15">
      <c r="A49" s="72"/>
      <c r="B49" s="72"/>
      <c r="C49" s="72"/>
      <c r="D49" s="72"/>
      <c r="E49" s="74" t="s">
        <v>221</v>
      </c>
      <c r="F49" s="72"/>
      <c r="G49" s="72"/>
      <c r="H49" s="72"/>
      <c r="I49" s="72"/>
      <c r="J49" s="72"/>
      <c r="K49" s="72"/>
    </row>
    <row r="50" spans="1:22" ht="15.75" thickBot="1">
      <c r="A50" s="72"/>
      <c r="B50" s="72"/>
      <c r="C50" s="75" t="s">
        <v>1</v>
      </c>
      <c r="D50" s="75" t="s">
        <v>2</v>
      </c>
      <c r="E50" s="75" t="s">
        <v>3</v>
      </c>
      <c r="F50" s="3" t="s">
        <v>142</v>
      </c>
      <c r="G50" s="3" t="s">
        <v>143</v>
      </c>
      <c r="H50" s="3" t="s">
        <v>144</v>
      </c>
      <c r="I50" s="3" t="s">
        <v>145</v>
      </c>
      <c r="J50" s="3" t="s">
        <v>146</v>
      </c>
      <c r="K50" s="3" t="s">
        <v>147</v>
      </c>
      <c r="L50" s="3" t="s">
        <v>148</v>
      </c>
    </row>
    <row r="51" spans="1:22" ht="15">
      <c r="A51" s="72"/>
      <c r="B51" s="72"/>
      <c r="C51" s="87" t="s">
        <v>277</v>
      </c>
      <c r="D51" s="87" t="s">
        <v>55</v>
      </c>
      <c r="E51" s="87" t="s">
        <v>53</v>
      </c>
      <c r="F51" s="79">
        <f>P51/'TechCooling-RES'!F16/31.54*T3</f>
        <v>1.926762938896116E-2</v>
      </c>
      <c r="G51" s="79">
        <f>Q51/'TechCooling-RES'!G16/31.54*U3</f>
        <v>4.0311807133239168E-2</v>
      </c>
      <c r="H51" s="79">
        <f>R51/'TechCooling-RES'!H16/31.54*V3</f>
        <v>3.6034723212131387E-2</v>
      </c>
      <c r="I51" s="79">
        <f>S51/'TechCooling-RES'!I16/31.54*W3</f>
        <v>3.3801788344479909E-2</v>
      </c>
      <c r="J51" s="79">
        <f>T51/'TechCooling-RES'!J16/31.54*X3</f>
        <v>1.1334569793542916E-2</v>
      </c>
      <c r="K51" s="79">
        <f>U51/'TechCooling-RES'!K16/31.54*Y3</f>
        <v>4.8360068125319171E-3</v>
      </c>
      <c r="L51" s="79">
        <f>V51/'TechCooling-RES'!L16/31.54*Z3</f>
        <v>1.0682710444019835E-2</v>
      </c>
      <c r="O51" s="98" t="s">
        <v>277</v>
      </c>
      <c r="P51">
        <f>attached_coolingsecuse!W15</f>
        <v>0.235788</v>
      </c>
      <c r="Q51">
        <f>attached_coolingsecuse!AU15</f>
        <v>2.4943</v>
      </c>
      <c r="R51">
        <f>attached_coolingsecuse!BS15</f>
        <v>1.0890280000000001</v>
      </c>
      <c r="S51">
        <f>attached_coolingsecuse!CQ15</f>
        <v>0.17505499999999999</v>
      </c>
      <c r="T51">
        <f>attached_coolingsecuse!DO15</f>
        <v>9.3233999999999997E-2</v>
      </c>
      <c r="U51">
        <f>attached_coolingsecuse!EM15</f>
        <v>5.5154000000000002E-2</v>
      </c>
      <c r="V51">
        <f>attached_coolingsecuse!FK15</f>
        <v>0.26429000000000002</v>
      </c>
    </row>
    <row r="52" spans="1:22" ht="15">
      <c r="A52" s="83"/>
      <c r="B52" s="72"/>
      <c r="C52" s="87" t="s">
        <v>278</v>
      </c>
      <c r="D52" s="87" t="s">
        <v>55</v>
      </c>
      <c r="E52" s="87" t="s">
        <v>53</v>
      </c>
      <c r="F52" s="79">
        <f>P52/'TechCooling-RES'!F17/31.54*T4</f>
        <v>1.9082717013365329E-2</v>
      </c>
      <c r="G52" s="79">
        <f>Q52/'TechCooling-RES'!G17/31.54*U4</f>
        <v>4.1380462032599666E-2</v>
      </c>
      <c r="H52" s="79">
        <f>R52/'TechCooling-RES'!H17/31.54*V4</f>
        <v>3.7921916364923383E-2</v>
      </c>
      <c r="I52" s="79">
        <f>S52/'TechCooling-RES'!I17/31.54*W4</f>
        <v>3.9472480193926934E-2</v>
      </c>
      <c r="J52" s="79">
        <f>T52/'TechCooling-RES'!J17/31.54*X4</f>
        <v>1.168211184972494E-2</v>
      </c>
      <c r="K52" s="79">
        <f>U52/'TechCooling-RES'!K17/31.54*Y4</f>
        <v>4.667927104975809E-3</v>
      </c>
      <c r="L52" s="79">
        <f>V52/'TechCooling-RES'!L17/31.54*Z4</f>
        <v>1.3080644907986324E-2</v>
      </c>
      <c r="O52" s="98" t="s">
        <v>278</v>
      </c>
      <c r="P52" s="3">
        <f>attached_coolingsecuse!W16</f>
        <v>0.234127</v>
      </c>
      <c r="Q52" s="3">
        <f>attached_coolingsecuse!AU16</f>
        <v>3.3848799999999999</v>
      </c>
      <c r="R52" s="3">
        <f>attached_coolingsecuse!BS16</f>
        <v>24.091583</v>
      </c>
      <c r="S52" s="3">
        <f>attached_coolingsecuse!CQ16</f>
        <v>2.409624</v>
      </c>
      <c r="T52" s="3">
        <f>attached_coolingsecuse!DO16</f>
        <v>0.59026299999999998</v>
      </c>
      <c r="U52" s="3">
        <f>attached_coolingsecuse!EM16</f>
        <v>0.23961099999999999</v>
      </c>
      <c r="V52" s="3">
        <f>attached_coolingsecuse!FK16</f>
        <v>0.50807199999999997</v>
      </c>
    </row>
    <row r="53" spans="1:22" ht="15">
      <c r="A53" s="83"/>
      <c r="B53" s="72"/>
      <c r="C53" s="87" t="s">
        <v>283</v>
      </c>
      <c r="D53" s="87" t="s">
        <v>55</v>
      </c>
      <c r="E53" s="87" t="s">
        <v>276</v>
      </c>
      <c r="F53" s="79">
        <f>P53/'TechCooling-RES'!F18/31.54*T5</f>
        <v>1.9267629388961163E-2</v>
      </c>
      <c r="G53" s="79">
        <f>Q53/'TechCooling-RES'!G18/31.54*U5</f>
        <v>4.0311807133239161E-2</v>
      </c>
      <c r="H53" s="79">
        <f>R53/'TechCooling-RES'!H18/31.54*V5</f>
        <v>3.6034723212131393E-2</v>
      </c>
      <c r="I53" s="79">
        <f>S53/'TechCooling-RES'!I18/31.54*W5</f>
        <v>3.3801788344479916E-2</v>
      </c>
      <c r="J53" s="79">
        <f>T53/'TechCooling-RES'!J18/31.54*X5</f>
        <v>1.1334569793542913E-2</v>
      </c>
      <c r="K53" s="79">
        <f>U53/'TechCooling-RES'!K18/31.54*Y5</f>
        <v>4.8360068125319171E-3</v>
      </c>
      <c r="L53" s="79">
        <f>V53/'TechCooling-RES'!L18/31.54*Z5</f>
        <v>1.0682710444019833E-2</v>
      </c>
      <c r="O53" s="98" t="s">
        <v>283</v>
      </c>
      <c r="P53">
        <f>P51</f>
        <v>0.235788</v>
      </c>
      <c r="Q53" s="3">
        <f t="shared" ref="Q53:V53" si="24">Q51</f>
        <v>2.4943</v>
      </c>
      <c r="R53" s="3">
        <f t="shared" si="24"/>
        <v>1.0890280000000001</v>
      </c>
      <c r="S53" s="3">
        <f t="shared" si="24"/>
        <v>0.17505499999999999</v>
      </c>
      <c r="T53" s="3">
        <f t="shared" si="24"/>
        <v>9.3233999999999997E-2</v>
      </c>
      <c r="U53" s="3">
        <f t="shared" si="24"/>
        <v>5.5154000000000002E-2</v>
      </c>
      <c r="V53" s="3">
        <f t="shared" si="24"/>
        <v>0.26429000000000002</v>
      </c>
    </row>
    <row r="54" spans="1:22" ht="15">
      <c r="A54" s="72"/>
      <c r="B54" s="72"/>
      <c r="C54" s="87" t="s">
        <v>280</v>
      </c>
      <c r="D54" s="87" t="s">
        <v>55</v>
      </c>
      <c r="E54" s="87" t="s">
        <v>276</v>
      </c>
      <c r="F54" s="79">
        <f>P54/'TechCooling-RES'!F19/31.54*T6</f>
        <v>1.9082717013365329E-2</v>
      </c>
      <c r="G54" s="79">
        <f>Q54/'TechCooling-RES'!G19/31.54*U6</f>
        <v>4.1380462032599659E-2</v>
      </c>
      <c r="H54" s="79">
        <f>R54/'TechCooling-RES'!H19/31.54*V6</f>
        <v>3.7921916364923383E-2</v>
      </c>
      <c r="I54" s="79">
        <f>S54/'TechCooling-RES'!I19/31.54*W6</f>
        <v>3.9472480193926941E-2</v>
      </c>
      <c r="J54" s="79">
        <f>T54/'TechCooling-RES'!J19/31.54*X6</f>
        <v>1.168211184972494E-2</v>
      </c>
      <c r="K54" s="79">
        <f>U54/'TechCooling-RES'!K19/31.54*Y6</f>
        <v>4.667927104975809E-3</v>
      </c>
      <c r="L54" s="79">
        <f>V54/'TechCooling-RES'!L19/31.54*Z6</f>
        <v>1.3080644907986326E-2</v>
      </c>
      <c r="O54" s="98" t="s">
        <v>280</v>
      </c>
      <c r="P54" s="3">
        <f>P52</f>
        <v>0.234127</v>
      </c>
      <c r="Q54" s="3">
        <f t="shared" ref="Q54:V54" si="25">Q52</f>
        <v>3.3848799999999999</v>
      </c>
      <c r="R54" s="3">
        <f t="shared" si="25"/>
        <v>24.091583</v>
      </c>
      <c r="S54" s="3">
        <f t="shared" si="25"/>
        <v>2.409624</v>
      </c>
      <c r="T54" s="3">
        <f t="shared" si="25"/>
        <v>0.59026299999999998</v>
      </c>
      <c r="U54" s="3">
        <f t="shared" si="25"/>
        <v>0.23961099999999999</v>
      </c>
      <c r="V54" s="3">
        <f t="shared" si="25"/>
        <v>0.50807199999999997</v>
      </c>
    </row>
    <row r="55" spans="1:22" ht="15">
      <c r="A55" s="72"/>
      <c r="B55" s="72"/>
      <c r="C55" s="87" t="s">
        <v>284</v>
      </c>
      <c r="D55" s="87" t="s">
        <v>55</v>
      </c>
      <c r="E55" s="87" t="s">
        <v>292</v>
      </c>
      <c r="F55" s="79">
        <f>P55/'TechCooling-RES'!F20/31.54*T7</f>
        <v>1.9267629388961163E-2</v>
      </c>
      <c r="G55" s="79">
        <f>Q55/'TechCooling-RES'!G20/31.54*U7</f>
        <v>4.0311807133239161E-2</v>
      </c>
      <c r="H55" s="79">
        <f>R55/'TechCooling-RES'!H20/31.54*V7</f>
        <v>3.6034723212131393E-2</v>
      </c>
      <c r="I55" s="79">
        <f>S55/'TechCooling-RES'!I20/31.54*W7</f>
        <v>3.3801788344479916E-2</v>
      </c>
      <c r="J55" s="79">
        <f>T55/'TechCooling-RES'!J20/31.54*X7</f>
        <v>1.1334569793542915E-2</v>
      </c>
      <c r="K55" s="79">
        <f>U55/'TechCooling-RES'!K20/31.54*Y7</f>
        <v>4.8360068125319162E-3</v>
      </c>
      <c r="L55" s="79">
        <f>V55/'TechCooling-RES'!L20/31.54*Z7</f>
        <v>1.0682710444019835E-2</v>
      </c>
      <c r="O55" s="98" t="s">
        <v>284</v>
      </c>
      <c r="P55">
        <f>P51</f>
        <v>0.235788</v>
      </c>
      <c r="Q55" s="3">
        <f t="shared" ref="Q55:V55" si="26">Q51</f>
        <v>2.4943</v>
      </c>
      <c r="R55" s="3">
        <f t="shared" si="26"/>
        <v>1.0890280000000001</v>
      </c>
      <c r="S55" s="3">
        <f t="shared" si="26"/>
        <v>0.17505499999999999</v>
      </c>
      <c r="T55" s="3">
        <f t="shared" si="26"/>
        <v>9.3233999999999997E-2</v>
      </c>
      <c r="U55" s="3">
        <f t="shared" si="26"/>
        <v>5.5154000000000002E-2</v>
      </c>
      <c r="V55" s="3">
        <f t="shared" si="26"/>
        <v>0.26429000000000002</v>
      </c>
    </row>
    <row r="56" spans="1:22" ht="15">
      <c r="A56" s="72"/>
      <c r="B56" s="72"/>
      <c r="C56" s="87" t="s">
        <v>281</v>
      </c>
      <c r="D56" s="87" t="s">
        <v>55</v>
      </c>
      <c r="E56" s="87" t="s">
        <v>292</v>
      </c>
      <c r="F56" s="79">
        <f>P56/'TechCooling-RES'!F21/31.54*T8</f>
        <v>1.9082717013365329E-2</v>
      </c>
      <c r="G56" s="79">
        <f>Q56/'TechCooling-RES'!G21/31.54*U8</f>
        <v>4.1380462032599659E-2</v>
      </c>
      <c r="H56" s="79">
        <f>R56/'TechCooling-RES'!H21/31.54*V8</f>
        <v>3.7921916364923383E-2</v>
      </c>
      <c r="I56" s="79">
        <f>S56/'TechCooling-RES'!I21/31.54*W8</f>
        <v>3.9472480193926941E-2</v>
      </c>
      <c r="J56" s="79">
        <f>T56/'TechCooling-RES'!J21/31.54*X8</f>
        <v>1.1682111849724942E-2</v>
      </c>
      <c r="K56" s="79">
        <f>U56/'TechCooling-RES'!K21/31.54*Y8</f>
        <v>4.667927104975809E-3</v>
      </c>
      <c r="L56" s="79">
        <f>V56/'TechCooling-RES'!L21/31.54*Z8</f>
        <v>1.3080644907986326E-2</v>
      </c>
      <c r="O56" s="98" t="s">
        <v>281</v>
      </c>
      <c r="P56">
        <f>P52</f>
        <v>0.234127</v>
      </c>
      <c r="Q56" s="3">
        <f t="shared" ref="Q56:V56" si="27">Q52</f>
        <v>3.3848799999999999</v>
      </c>
      <c r="R56" s="3">
        <f t="shared" si="27"/>
        <v>24.091583</v>
      </c>
      <c r="S56" s="3">
        <f t="shared" si="27"/>
        <v>2.409624</v>
      </c>
      <c r="T56" s="3">
        <f t="shared" si="27"/>
        <v>0.59026299999999998</v>
      </c>
      <c r="U56" s="3">
        <f t="shared" si="27"/>
        <v>0.23961099999999999</v>
      </c>
      <c r="V56" s="3">
        <f t="shared" si="27"/>
        <v>0.50807199999999997</v>
      </c>
    </row>
    <row r="57" spans="1:22" ht="15">
      <c r="A57" s="72"/>
      <c r="B57" s="72"/>
      <c r="C57" s="87" t="s">
        <v>285</v>
      </c>
      <c r="D57" s="87" t="s">
        <v>55</v>
      </c>
      <c r="E57" s="87" t="s">
        <v>293</v>
      </c>
      <c r="F57" s="79">
        <f>P57/'TechCooling-RES'!F22/31.54*T9</f>
        <v>1.926762938896116E-2</v>
      </c>
      <c r="G57" s="79">
        <f>Q57/'TechCooling-RES'!G22/31.54*U9</f>
        <v>4.0311807133239161E-2</v>
      </c>
      <c r="H57" s="79">
        <f>R57/'TechCooling-RES'!H22/31.54*V9</f>
        <v>3.6034723212131393E-2</v>
      </c>
      <c r="I57" s="79">
        <f>S57/'TechCooling-RES'!I22/31.54*W9</f>
        <v>3.3801788344479916E-2</v>
      </c>
      <c r="J57" s="79">
        <f>T57/'TechCooling-RES'!J22/31.54*X9</f>
        <v>1.1334569793542915E-2</v>
      </c>
      <c r="K57" s="79">
        <f>U57/'TechCooling-RES'!K22/31.54*Y9</f>
        <v>4.8360068125319153E-3</v>
      </c>
      <c r="L57" s="79">
        <f>V57/'TechCooling-RES'!L22/31.54*Z9</f>
        <v>1.0682710444019833E-2</v>
      </c>
      <c r="O57" s="98" t="s">
        <v>285</v>
      </c>
      <c r="P57">
        <f>P51</f>
        <v>0.235788</v>
      </c>
      <c r="Q57" s="3">
        <f t="shared" ref="Q57:V57" si="28">Q51</f>
        <v>2.4943</v>
      </c>
      <c r="R57" s="3">
        <f t="shared" si="28"/>
        <v>1.0890280000000001</v>
      </c>
      <c r="S57" s="3">
        <f t="shared" si="28"/>
        <v>0.17505499999999999</v>
      </c>
      <c r="T57" s="3">
        <f t="shared" si="28"/>
        <v>9.3233999999999997E-2</v>
      </c>
      <c r="U57" s="3">
        <f t="shared" si="28"/>
        <v>5.5154000000000002E-2</v>
      </c>
      <c r="V57" s="3">
        <f t="shared" si="28"/>
        <v>0.26429000000000002</v>
      </c>
    </row>
    <row r="58" spans="1:22" ht="15">
      <c r="A58" s="72"/>
      <c r="B58" s="72"/>
      <c r="C58" s="87" t="s">
        <v>282</v>
      </c>
      <c r="D58" s="87" t="s">
        <v>55</v>
      </c>
      <c r="E58" s="87" t="s">
        <v>293</v>
      </c>
      <c r="F58" s="79">
        <f>P58/'TechCooling-RES'!F23/31.54*T10</f>
        <v>1.9082717013365329E-2</v>
      </c>
      <c r="G58" s="79">
        <f>Q58/'TechCooling-RES'!G23/31.54*U10</f>
        <v>4.1380462032599659E-2</v>
      </c>
      <c r="H58" s="79">
        <f>R58/'TechCooling-RES'!H23/31.54*V10</f>
        <v>3.7921916364923383E-2</v>
      </c>
      <c r="I58" s="79">
        <f>S58/'TechCooling-RES'!I23/31.54*W10</f>
        <v>3.9472480193926941E-2</v>
      </c>
      <c r="J58" s="79">
        <f>T58/'TechCooling-RES'!J23/31.54*X10</f>
        <v>1.168211184972494E-2</v>
      </c>
      <c r="K58" s="79">
        <f>U58/'TechCooling-RES'!K23/31.54*Y10</f>
        <v>4.667927104975809E-3</v>
      </c>
      <c r="L58" s="79">
        <f>V58/'TechCooling-RES'!L23/31.54*Z10</f>
        <v>1.3080644907986324E-2</v>
      </c>
      <c r="O58" s="98" t="s">
        <v>282</v>
      </c>
      <c r="P58">
        <f>P52</f>
        <v>0.234127</v>
      </c>
      <c r="Q58" s="3">
        <f t="shared" ref="Q58:V58" si="29">Q52</f>
        <v>3.3848799999999999</v>
      </c>
      <c r="R58" s="3">
        <f t="shared" si="29"/>
        <v>24.091583</v>
      </c>
      <c r="S58" s="3">
        <f t="shared" si="29"/>
        <v>2.409624</v>
      </c>
      <c r="T58" s="3">
        <f t="shared" si="29"/>
        <v>0.59026299999999998</v>
      </c>
      <c r="U58" s="3">
        <f t="shared" si="29"/>
        <v>0.23961099999999999</v>
      </c>
      <c r="V58" s="3">
        <f t="shared" si="29"/>
        <v>0.50807199999999997</v>
      </c>
    </row>
    <row r="59" spans="1:22" ht="15">
      <c r="A59" s="72"/>
      <c r="B59" s="72"/>
      <c r="C59" s="72"/>
      <c r="D59" s="72"/>
      <c r="E59" s="72"/>
      <c r="F59" s="79"/>
      <c r="G59" s="73"/>
      <c r="H59" s="73"/>
      <c r="I59" s="73"/>
      <c r="J59" s="73"/>
      <c r="K59" s="73"/>
    </row>
    <row r="63" spans="1:22" ht="15">
      <c r="C63" s="155"/>
      <c r="D63" s="155"/>
      <c r="E63" s="156" t="s">
        <v>433</v>
      </c>
    </row>
    <row r="64" spans="1:22" ht="15.75" thickBot="1">
      <c r="C64" s="157" t="s">
        <v>1</v>
      </c>
      <c r="D64" s="157" t="s">
        <v>2</v>
      </c>
      <c r="E64" s="157" t="s">
        <v>3</v>
      </c>
    </row>
    <row r="65" spans="3:12">
      <c r="C65" s="159" t="s">
        <v>277</v>
      </c>
      <c r="D65" s="159" t="s">
        <v>55</v>
      </c>
      <c r="E65" s="159" t="s">
        <v>53</v>
      </c>
    </row>
    <row r="66" spans="3:12">
      <c r="C66" s="159" t="s">
        <v>278</v>
      </c>
      <c r="D66" s="159" t="s">
        <v>55</v>
      </c>
      <c r="E66" s="159" t="s">
        <v>53</v>
      </c>
    </row>
    <row r="67" spans="3:12">
      <c r="C67" s="159" t="s">
        <v>283</v>
      </c>
      <c r="D67" s="159" t="s">
        <v>55</v>
      </c>
      <c r="E67" s="159" t="s">
        <v>276</v>
      </c>
    </row>
    <row r="68" spans="3:12">
      <c r="C68" s="159" t="s">
        <v>280</v>
      </c>
      <c r="D68" s="159" t="s">
        <v>55</v>
      </c>
      <c r="E68" s="159" t="s">
        <v>276</v>
      </c>
    </row>
    <row r="69" spans="3:12">
      <c r="C69" s="159" t="s">
        <v>284</v>
      </c>
      <c r="D69" s="159" t="s">
        <v>55</v>
      </c>
      <c r="E69" s="159" t="s">
        <v>292</v>
      </c>
    </row>
    <row r="70" spans="3:12">
      <c r="C70" s="159" t="s">
        <v>281</v>
      </c>
      <c r="D70" s="159" t="s">
        <v>55</v>
      </c>
      <c r="E70" s="159" t="s">
        <v>292</v>
      </c>
    </row>
    <row r="71" spans="3:12">
      <c r="C71" s="159" t="s">
        <v>285</v>
      </c>
      <c r="D71" s="159" t="s">
        <v>55</v>
      </c>
      <c r="E71" s="159" t="s">
        <v>293</v>
      </c>
    </row>
    <row r="72" spans="3:12">
      <c r="C72" s="159" t="s">
        <v>282</v>
      </c>
      <c r="D72" s="159" t="s">
        <v>55</v>
      </c>
      <c r="E72" s="159" t="s">
        <v>293</v>
      </c>
    </row>
    <row r="77" spans="3:12" ht="15">
      <c r="C77" s="72"/>
      <c r="D77" s="72"/>
      <c r="E77" s="74" t="s">
        <v>221</v>
      </c>
      <c r="F77" s="72"/>
      <c r="G77" s="72"/>
      <c r="H77" s="72"/>
      <c r="I77" s="72"/>
      <c r="J77" s="72"/>
      <c r="K77" s="72"/>
    </row>
    <row r="78" spans="3:12" ht="15.75" thickBot="1">
      <c r="C78" s="75" t="s">
        <v>1</v>
      </c>
      <c r="D78" s="75" t="s">
        <v>2</v>
      </c>
      <c r="E78" s="75" t="s">
        <v>3</v>
      </c>
      <c r="F78" s="3" t="s">
        <v>142</v>
      </c>
      <c r="G78" s="3" t="s">
        <v>143</v>
      </c>
      <c r="H78" s="3" t="s">
        <v>144</v>
      </c>
      <c r="I78" s="3" t="s">
        <v>145</v>
      </c>
      <c r="J78" s="3" t="s">
        <v>146</v>
      </c>
      <c r="K78" s="3" t="s">
        <v>147</v>
      </c>
      <c r="L78" s="3" t="s">
        <v>148</v>
      </c>
    </row>
    <row r="79" spans="3:12" ht="15">
      <c r="C79" s="153" t="s">
        <v>277</v>
      </c>
      <c r="D79" s="153" t="s">
        <v>55</v>
      </c>
      <c r="E79" s="153" t="s">
        <v>53</v>
      </c>
      <c r="F79" s="79">
        <v>31.54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</row>
    <row r="80" spans="3:12" ht="15">
      <c r="C80" s="153" t="s">
        <v>278</v>
      </c>
      <c r="D80" s="153" t="s">
        <v>55</v>
      </c>
      <c r="E80" s="153" t="s">
        <v>53</v>
      </c>
      <c r="F80" s="79">
        <v>31.54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</row>
    <row r="81" spans="3:12" ht="15">
      <c r="C81" s="153" t="s">
        <v>283</v>
      </c>
      <c r="D81" s="153" t="s">
        <v>55</v>
      </c>
      <c r="E81" s="153" t="s">
        <v>276</v>
      </c>
      <c r="F81" s="79">
        <v>31.54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</row>
    <row r="82" spans="3:12" ht="15">
      <c r="C82" s="153" t="s">
        <v>280</v>
      </c>
      <c r="D82" s="153" t="s">
        <v>55</v>
      </c>
      <c r="E82" s="153" t="s">
        <v>276</v>
      </c>
      <c r="F82" s="79">
        <v>31.54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</row>
    <row r="83" spans="3:12" ht="15">
      <c r="C83" s="153" t="s">
        <v>284</v>
      </c>
      <c r="D83" s="153" t="s">
        <v>55</v>
      </c>
      <c r="E83" s="153" t="s">
        <v>292</v>
      </c>
      <c r="F83" s="79">
        <v>31.54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</row>
    <row r="84" spans="3:12" ht="15">
      <c r="C84" s="153" t="s">
        <v>281</v>
      </c>
      <c r="D84" s="153" t="s">
        <v>55</v>
      </c>
      <c r="E84" s="153" t="s">
        <v>292</v>
      </c>
      <c r="F84" s="79">
        <v>31.54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</row>
    <row r="85" spans="3:12" ht="15">
      <c r="C85" s="153" t="s">
        <v>285</v>
      </c>
      <c r="D85" s="153" t="s">
        <v>55</v>
      </c>
      <c r="E85" s="153" t="s">
        <v>293</v>
      </c>
      <c r="F85" s="79">
        <v>31.54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</row>
    <row r="86" spans="3:12" ht="15">
      <c r="C86" s="153" t="s">
        <v>282</v>
      </c>
      <c r="D86" s="153" t="s">
        <v>55</v>
      </c>
      <c r="E86" s="153" t="s">
        <v>293</v>
      </c>
      <c r="F86" s="79">
        <v>31.54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179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179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179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179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179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179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179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3"/>
      <c r="Z9" s="19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3"/>
      <c r="AX9" s="19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3"/>
      <c r="BV9" s="19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3"/>
      <c r="CT9" s="19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3"/>
      <c r="DR9" s="19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91"/>
      <c r="B17" s="191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91"/>
      <c r="Z17" s="191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91"/>
      <c r="AX17" s="191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91"/>
      <c r="BV17" s="191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91"/>
      <c r="CT17" s="191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91"/>
      <c r="DR17" s="191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91"/>
      <c r="EP17" s="191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91"/>
      <c r="B33" s="191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91"/>
      <c r="Z33" s="191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91"/>
      <c r="AX33" s="191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91"/>
      <c r="BV33" s="191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91"/>
      <c r="CT33" s="191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91"/>
      <c r="DR33" s="191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91"/>
      <c r="EP33" s="191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91" t="s">
        <v>187</v>
      </c>
      <c r="B34" s="191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91" t="s">
        <v>187</v>
      </c>
      <c r="Z34" s="191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91" t="s">
        <v>187</v>
      </c>
      <c r="AX34" s="191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91" t="s">
        <v>187</v>
      </c>
      <c r="BV34" s="191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91" t="s">
        <v>187</v>
      </c>
      <c r="CT34" s="191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91" t="s">
        <v>187</v>
      </c>
      <c r="DR34" s="191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91" t="s">
        <v>187</v>
      </c>
      <c r="EP34" s="191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91" t="s">
        <v>188</v>
      </c>
      <c r="B35" s="191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91" t="s">
        <v>188</v>
      </c>
      <c r="Z35" s="191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91" t="s">
        <v>188</v>
      </c>
      <c r="AX35" s="191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91" t="s">
        <v>188</v>
      </c>
      <c r="BV35" s="191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91" t="s">
        <v>188</v>
      </c>
      <c r="CT35" s="191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91" t="s">
        <v>188</v>
      </c>
      <c r="DR35" s="191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91" t="s">
        <v>188</v>
      </c>
      <c r="EP35" s="191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91"/>
      <c r="B36" s="191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1"/>
      <c r="Z36" s="191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1"/>
      <c r="AX36" s="191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1"/>
      <c r="BV36" s="191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1"/>
      <c r="CT36" s="191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1"/>
      <c r="DR36" s="191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1"/>
      <c r="EP36" s="191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91"/>
      <c r="B40" s="191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1"/>
      <c r="Z40" s="191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1"/>
      <c r="AX40" s="191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1"/>
      <c r="BV40" s="191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1"/>
      <c r="CT40" s="191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1"/>
      <c r="DR40" s="191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1"/>
      <c r="EP40" s="191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1"/>
      <c r="B41" s="191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1"/>
      <c r="Z41" s="191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1"/>
      <c r="AX41" s="191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1"/>
      <c r="BV41" s="191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1"/>
      <c r="CT41" s="191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1"/>
      <c r="DR41" s="191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1"/>
      <c r="EP41" s="191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91"/>
      <c r="B42" s="191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91"/>
      <c r="Z42" s="191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1"/>
      <c r="AX42" s="191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1"/>
      <c r="BV42" s="191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1"/>
      <c r="CT42" s="191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1"/>
      <c r="DR42" s="191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91"/>
      <c r="EP42" s="191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91"/>
      <c r="B43" s="191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91"/>
      <c r="Z43" s="191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1"/>
      <c r="AX43" s="191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1"/>
      <c r="BV43" s="191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1"/>
      <c r="CT43" s="191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1"/>
      <c r="DR43" s="191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91"/>
      <c r="EP43" s="191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91"/>
      <c r="B44" s="191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91"/>
      <c r="Z44" s="191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1"/>
      <c r="AX44" s="191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1"/>
      <c r="BV44" s="191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1"/>
      <c r="CT44" s="191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1"/>
      <c r="DR44" s="191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91"/>
      <c r="EP44" s="191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91"/>
      <c r="B45" s="191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91"/>
      <c r="Z45" s="191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1"/>
      <c r="AX45" s="191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1"/>
      <c r="BV45" s="191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1"/>
      <c r="CT45" s="191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1"/>
      <c r="DR45" s="191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91"/>
      <c r="EP45" s="191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91"/>
      <c r="B46" s="191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91"/>
      <c r="Z46" s="191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1"/>
      <c r="AX46" s="191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1"/>
      <c r="BV46" s="191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1"/>
      <c r="CT46" s="191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1"/>
      <c r="DR46" s="191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91"/>
      <c r="EP46" s="191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1"/>
      <c r="B48" s="191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1"/>
      <c r="EP48" s="191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287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287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287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287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287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287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287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288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288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288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288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288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288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288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224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224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224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224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224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224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224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242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242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242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242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242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242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242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243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243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243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243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243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243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243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244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244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244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244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244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244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244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224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224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224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224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224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224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224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242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242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242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242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242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242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242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243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243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243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243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243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243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243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244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244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244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244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244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244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244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289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289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289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289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289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289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289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103" t="s">
        <v>296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294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294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294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294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294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294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294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295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295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295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295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295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295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295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0.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67" zoomScaleNormal="100" workbookViewId="0">
      <selection activeCell="B17" sqref="B17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424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424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424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301</v>
      </c>
      <c r="D6" s="87" t="s">
        <v>299</v>
      </c>
      <c r="E6" s="87" t="s">
        <v>424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302</v>
      </c>
      <c r="D7" s="87" t="s">
        <v>222</v>
      </c>
      <c r="E7" s="87" t="s">
        <v>424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303</v>
      </c>
      <c r="D8" s="87" t="s">
        <v>223</v>
      </c>
      <c r="E8" s="87" t="s">
        <v>424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424</v>
      </c>
    </row>
    <row r="14" spans="3:12">
      <c r="C14" s="159" t="s">
        <v>107</v>
      </c>
      <c r="D14" s="159" t="s">
        <v>58</v>
      </c>
      <c r="E14" s="159" t="s">
        <v>424</v>
      </c>
    </row>
    <row r="15" spans="3:12">
      <c r="C15" s="159" t="s">
        <v>108</v>
      </c>
      <c r="D15" s="159" t="s">
        <v>62</v>
      </c>
      <c r="E15" s="159" t="s">
        <v>424</v>
      </c>
    </row>
    <row r="16" spans="3:12">
      <c r="C16" s="159" t="s">
        <v>301</v>
      </c>
      <c r="D16" s="159" t="s">
        <v>299</v>
      </c>
      <c r="E16" s="159" t="s">
        <v>424</v>
      </c>
    </row>
    <row r="17" spans="1:13">
      <c r="C17" s="159" t="s">
        <v>302</v>
      </c>
      <c r="D17" s="159" t="s">
        <v>222</v>
      </c>
      <c r="E17" s="159" t="s">
        <v>424</v>
      </c>
    </row>
    <row r="18" spans="1:13">
      <c r="C18" s="159" t="s">
        <v>303</v>
      </c>
      <c r="D18" s="159" t="s">
        <v>223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301</v>
      </c>
      <c r="D26" s="87" t="s">
        <v>299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302</v>
      </c>
      <c r="D27" s="87" t="s">
        <v>222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303</v>
      </c>
      <c r="D28" s="87" t="s">
        <v>223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424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300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424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300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424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300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301</v>
      </c>
      <c r="D44" s="87" t="s">
        <v>299</v>
      </c>
      <c r="E44" s="87" t="s">
        <v>424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301</v>
      </c>
      <c r="Q44" s="87" t="s">
        <v>299</v>
      </c>
      <c r="R44" s="87" t="s">
        <v>300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302</v>
      </c>
      <c r="D45" s="87" t="s">
        <v>222</v>
      </c>
      <c r="E45" s="87" t="s">
        <v>424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302</v>
      </c>
      <c r="Q45" s="87" t="s">
        <v>222</v>
      </c>
      <c r="R45" s="87" t="s">
        <v>300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303</v>
      </c>
      <c r="D46" s="87" t="s">
        <v>223</v>
      </c>
      <c r="E46" s="87" t="s">
        <v>424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303</v>
      </c>
      <c r="Q46" s="87" t="s">
        <v>223</v>
      </c>
      <c r="R46" s="87" t="s">
        <v>300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106</v>
      </c>
      <c r="D54" s="87" t="s">
        <v>55</v>
      </c>
      <c r="E54" s="87" t="s">
        <v>424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</row>
    <row r="55" spans="1:12">
      <c r="C55" s="87" t="s">
        <v>107</v>
      </c>
      <c r="D55" s="87" t="s">
        <v>58</v>
      </c>
      <c r="E55" s="87" t="s">
        <v>424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</row>
    <row r="56" spans="1:12">
      <c r="C56" s="87" t="s">
        <v>108</v>
      </c>
      <c r="D56" s="87" t="s">
        <v>62</v>
      </c>
      <c r="E56" s="87" t="s">
        <v>424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</row>
    <row r="57" spans="1:12">
      <c r="C57" s="87" t="s">
        <v>301</v>
      </c>
      <c r="D57" s="87" t="s">
        <v>299</v>
      </c>
      <c r="E57" s="87" t="s">
        <v>424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</row>
    <row r="58" spans="1:12">
      <c r="C58" s="87" t="s">
        <v>302</v>
      </c>
      <c r="D58" s="87" t="s">
        <v>222</v>
      </c>
      <c r="E58" s="87" t="s">
        <v>424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</row>
    <row r="59" spans="1:12">
      <c r="C59" s="87" t="s">
        <v>303</v>
      </c>
      <c r="D59" s="87" t="s">
        <v>223</v>
      </c>
      <c r="E59" s="87" t="s">
        <v>424</v>
      </c>
      <c r="F59" s="80">
        <f t="shared" si="10"/>
        <v>0</v>
      </c>
      <c r="G59" s="80">
        <f t="shared" si="11"/>
        <v>0</v>
      </c>
      <c r="H59" s="80">
        <f t="shared" si="12"/>
        <v>0</v>
      </c>
      <c r="I59" s="80">
        <f t="shared" si="13"/>
        <v>0</v>
      </c>
      <c r="J59" s="80">
        <f t="shared" si="14"/>
        <v>0</v>
      </c>
      <c r="K59" s="80">
        <f t="shared" si="15"/>
        <v>0</v>
      </c>
      <c r="L59" s="80">
        <f t="shared" si="16"/>
        <v>0</v>
      </c>
    </row>
    <row r="64" spans="1:12" ht="15">
      <c r="C64" s="118"/>
      <c r="D64" s="118"/>
      <c r="E64" s="74" t="s">
        <v>376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424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424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301</v>
      </c>
      <c r="D69" s="153" t="s">
        <v>299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302</v>
      </c>
      <c r="D70" s="153" t="s">
        <v>222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303</v>
      </c>
      <c r="D71" s="153" t="s">
        <v>223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A46" zoomScaleNormal="100" workbookViewId="0">
      <selection activeCell="M72" sqref="M72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311</v>
      </c>
      <c r="D3" s="87" t="s">
        <v>55</v>
      </c>
      <c r="E3" s="87" t="s">
        <v>425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312</v>
      </c>
      <c r="D4" s="87" t="s">
        <v>58</v>
      </c>
      <c r="E4" s="87" t="s">
        <v>425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313</v>
      </c>
      <c r="D5" s="87" t="s">
        <v>62</v>
      </c>
      <c r="E5" s="87" t="s">
        <v>425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314</v>
      </c>
      <c r="D6" s="87" t="s">
        <v>299</v>
      </c>
      <c r="E6" s="87" t="s">
        <v>425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315</v>
      </c>
      <c r="D7" s="87" t="s">
        <v>222</v>
      </c>
      <c r="E7" s="87" t="s">
        <v>425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316</v>
      </c>
      <c r="D8" s="87" t="s">
        <v>223</v>
      </c>
      <c r="E8" s="87" t="s">
        <v>425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311</v>
      </c>
      <c r="D13" s="159" t="s">
        <v>55</v>
      </c>
      <c r="E13" s="159" t="s">
        <v>425</v>
      </c>
    </row>
    <row r="14" spans="3:12">
      <c r="C14" s="159" t="s">
        <v>312</v>
      </c>
      <c r="D14" s="159" t="s">
        <v>58</v>
      </c>
      <c r="E14" s="159" t="s">
        <v>425</v>
      </c>
    </row>
    <row r="15" spans="3:12">
      <c r="C15" s="159" t="s">
        <v>313</v>
      </c>
      <c r="D15" s="159" t="s">
        <v>62</v>
      </c>
      <c r="E15" s="159" t="s">
        <v>425</v>
      </c>
    </row>
    <row r="16" spans="3:12">
      <c r="C16" s="159" t="s">
        <v>314</v>
      </c>
      <c r="D16" s="159" t="s">
        <v>299</v>
      </c>
      <c r="E16" s="159" t="s">
        <v>425</v>
      </c>
    </row>
    <row r="17" spans="1:13">
      <c r="C17" s="159" t="s">
        <v>315</v>
      </c>
      <c r="D17" s="159" t="s">
        <v>222</v>
      </c>
      <c r="E17" s="159" t="s">
        <v>425</v>
      </c>
    </row>
    <row r="18" spans="1:13">
      <c r="C18" s="159" t="s">
        <v>316</v>
      </c>
      <c r="D18" s="159" t="s">
        <v>223</v>
      </c>
      <c r="E18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311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312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313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314</v>
      </c>
      <c r="D26" s="87" t="s">
        <v>299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315</v>
      </c>
      <c r="D27" s="87" t="s">
        <v>222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316</v>
      </c>
      <c r="D28" s="87" t="s">
        <v>223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311</v>
      </c>
      <c r="D41" s="87" t="s">
        <v>55</v>
      </c>
      <c r="E41" s="87" t="s">
        <v>425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311</v>
      </c>
      <c r="Q41" s="87" t="s">
        <v>55</v>
      </c>
      <c r="R41" s="87" t="s">
        <v>317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312</v>
      </c>
      <c r="D42" s="87" t="s">
        <v>58</v>
      </c>
      <c r="E42" s="87" t="s">
        <v>425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312</v>
      </c>
      <c r="Q42" s="87" t="s">
        <v>58</v>
      </c>
      <c r="R42" s="87" t="s">
        <v>317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313</v>
      </c>
      <c r="D43" s="87" t="s">
        <v>62</v>
      </c>
      <c r="E43" s="87" t="s">
        <v>425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313</v>
      </c>
      <c r="Q43" s="87" t="s">
        <v>62</v>
      </c>
      <c r="R43" s="87" t="s">
        <v>317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314</v>
      </c>
      <c r="D44" s="87" t="s">
        <v>299</v>
      </c>
      <c r="E44" s="87" t="s">
        <v>425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314</v>
      </c>
      <c r="Q44" s="87" t="s">
        <v>299</v>
      </c>
      <c r="R44" s="87" t="s">
        <v>317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315</v>
      </c>
      <c r="D45" s="87" t="s">
        <v>222</v>
      </c>
      <c r="E45" s="87" t="s">
        <v>425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315</v>
      </c>
      <c r="Q45" s="87" t="s">
        <v>222</v>
      </c>
      <c r="R45" s="87" t="s">
        <v>317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316</v>
      </c>
      <c r="D46" s="87" t="s">
        <v>223</v>
      </c>
      <c r="E46" s="87" t="s">
        <v>425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316</v>
      </c>
      <c r="Q46" s="87" t="s">
        <v>223</v>
      </c>
      <c r="R46" s="87" t="s">
        <v>317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311</v>
      </c>
      <c r="D54" s="87" t="s">
        <v>55</v>
      </c>
      <c r="E54" s="87" t="s">
        <v>425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</row>
    <row r="55" spans="1:12">
      <c r="C55" s="87" t="s">
        <v>312</v>
      </c>
      <c r="D55" s="87" t="s">
        <v>58</v>
      </c>
      <c r="E55" s="87" t="s">
        <v>425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</row>
    <row r="56" spans="1:12">
      <c r="C56" s="87" t="s">
        <v>313</v>
      </c>
      <c r="D56" s="87" t="s">
        <v>62</v>
      </c>
      <c r="E56" s="87" t="s">
        <v>425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</row>
    <row r="57" spans="1:12">
      <c r="C57" s="87" t="s">
        <v>314</v>
      </c>
      <c r="D57" s="87" t="s">
        <v>299</v>
      </c>
      <c r="E57" s="87" t="s">
        <v>425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</row>
    <row r="58" spans="1:12">
      <c r="C58" s="87" t="s">
        <v>315</v>
      </c>
      <c r="D58" s="87" t="s">
        <v>222</v>
      </c>
      <c r="E58" s="87" t="s">
        <v>425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</row>
    <row r="59" spans="1:12">
      <c r="C59" s="87" t="s">
        <v>316</v>
      </c>
      <c r="D59" s="87" t="s">
        <v>223</v>
      </c>
      <c r="E59" s="87" t="s">
        <v>425</v>
      </c>
      <c r="F59" s="80">
        <f t="shared" si="4"/>
        <v>0</v>
      </c>
      <c r="G59" s="80">
        <f t="shared" si="3"/>
        <v>0</v>
      </c>
      <c r="H59" s="80">
        <f t="shared" si="3"/>
        <v>0</v>
      </c>
      <c r="I59" s="80">
        <f t="shared" si="3"/>
        <v>0</v>
      </c>
      <c r="J59" s="80">
        <f t="shared" si="3"/>
        <v>0.12078922408372064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376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311</v>
      </c>
      <c r="D68" s="153" t="s">
        <v>55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312</v>
      </c>
      <c r="D69" s="153" t="s">
        <v>58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313</v>
      </c>
      <c r="D70" s="153" t="s">
        <v>62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314</v>
      </c>
      <c r="D71" s="153" t="s">
        <v>299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315</v>
      </c>
      <c r="D72" s="153" t="s">
        <v>222</v>
      </c>
      <c r="E72" s="153" t="s">
        <v>425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316</v>
      </c>
      <c r="D73" s="153" t="s">
        <v>223</v>
      </c>
      <c r="E73" s="153" t="s">
        <v>425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zoomScaleNormal="100" workbookViewId="0">
      <selection activeCell="M71" sqref="M7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318</v>
      </c>
      <c r="D3" s="87" t="s">
        <v>55</v>
      </c>
      <c r="E3" s="87" t="s">
        <v>426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320</v>
      </c>
      <c r="D4" s="87" t="s">
        <v>58</v>
      </c>
      <c r="E4" s="87" t="s">
        <v>426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321</v>
      </c>
      <c r="D5" s="87" t="s">
        <v>62</v>
      </c>
      <c r="E5" s="87" t="s">
        <v>426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322</v>
      </c>
      <c r="D6" s="87" t="s">
        <v>299</v>
      </c>
      <c r="E6" s="87" t="s">
        <v>426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323</v>
      </c>
      <c r="D7" s="87" t="s">
        <v>222</v>
      </c>
      <c r="E7" s="87" t="s">
        <v>426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324</v>
      </c>
      <c r="D8" s="87" t="s">
        <v>223</v>
      </c>
      <c r="E8" s="87" t="s">
        <v>426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433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318</v>
      </c>
      <c r="D12" s="159" t="s">
        <v>55</v>
      </c>
      <c r="E12" s="159" t="s">
        <v>426</v>
      </c>
    </row>
    <row r="13" spans="3:12">
      <c r="C13" s="159" t="s">
        <v>320</v>
      </c>
      <c r="D13" s="159" t="s">
        <v>58</v>
      </c>
      <c r="E13" s="159" t="s">
        <v>426</v>
      </c>
    </row>
    <row r="14" spans="3:12">
      <c r="C14" s="159" t="s">
        <v>321</v>
      </c>
      <c r="D14" s="159" t="s">
        <v>62</v>
      </c>
      <c r="E14" s="159" t="s">
        <v>426</v>
      </c>
    </row>
    <row r="15" spans="3:12">
      <c r="C15" s="159" t="s">
        <v>322</v>
      </c>
      <c r="D15" s="159" t="s">
        <v>299</v>
      </c>
      <c r="E15" s="159" t="s">
        <v>426</v>
      </c>
    </row>
    <row r="16" spans="3:12">
      <c r="C16" s="159" t="s">
        <v>323</v>
      </c>
      <c r="D16" s="159" t="s">
        <v>222</v>
      </c>
      <c r="E16" s="159" t="s">
        <v>426</v>
      </c>
    </row>
    <row r="17" spans="1:13">
      <c r="C17" s="159" t="s">
        <v>324</v>
      </c>
      <c r="D17" s="159" t="s">
        <v>223</v>
      </c>
      <c r="E17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318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320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321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322</v>
      </c>
      <c r="D26" s="87" t="s">
        <v>299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323</v>
      </c>
      <c r="D27" s="87" t="s">
        <v>222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324</v>
      </c>
      <c r="D28" s="87" t="s">
        <v>223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318</v>
      </c>
      <c r="D41" s="87" t="s">
        <v>55</v>
      </c>
      <c r="E41" s="87" t="s">
        <v>426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318</v>
      </c>
      <c r="Q41" s="87" t="s">
        <v>55</v>
      </c>
      <c r="R41" s="87" t="s">
        <v>319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320</v>
      </c>
      <c r="D42" s="87" t="s">
        <v>58</v>
      </c>
      <c r="E42" s="87" t="s">
        <v>426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320</v>
      </c>
      <c r="Q42" s="87" t="s">
        <v>58</v>
      </c>
      <c r="R42" s="87" t="s">
        <v>319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321</v>
      </c>
      <c r="D43" s="87" t="s">
        <v>62</v>
      </c>
      <c r="E43" s="87" t="s">
        <v>426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321</v>
      </c>
      <c r="Q43" s="87" t="s">
        <v>62</v>
      </c>
      <c r="R43" s="87" t="s">
        <v>319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322</v>
      </c>
      <c r="D44" s="87" t="s">
        <v>299</v>
      </c>
      <c r="E44" s="87" t="s">
        <v>426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322</v>
      </c>
      <c r="Q44" s="87" t="s">
        <v>299</v>
      </c>
      <c r="R44" s="87" t="s">
        <v>319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323</v>
      </c>
      <c r="D45" s="87" t="s">
        <v>222</v>
      </c>
      <c r="E45" s="87" t="s">
        <v>426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323</v>
      </c>
      <c r="Q45" s="87" t="s">
        <v>222</v>
      </c>
      <c r="R45" s="87" t="s">
        <v>319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324</v>
      </c>
      <c r="D46" s="87" t="s">
        <v>223</v>
      </c>
      <c r="E46" s="87" t="s">
        <v>426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324</v>
      </c>
      <c r="Q46" s="87" t="s">
        <v>223</v>
      </c>
      <c r="R46" s="87" t="s">
        <v>319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318</v>
      </c>
      <c r="D54" s="87" t="s">
        <v>55</v>
      </c>
      <c r="E54" s="87" t="s">
        <v>426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</row>
    <row r="55" spans="1:12">
      <c r="C55" s="87" t="s">
        <v>320</v>
      </c>
      <c r="D55" s="87" t="s">
        <v>58</v>
      </c>
      <c r="E55" s="87" t="s">
        <v>426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</row>
    <row r="56" spans="1:12">
      <c r="C56" s="87" t="s">
        <v>321</v>
      </c>
      <c r="D56" s="87" t="s">
        <v>62</v>
      </c>
      <c r="E56" s="87" t="s">
        <v>426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</row>
    <row r="57" spans="1:12">
      <c r="C57" s="87" t="s">
        <v>322</v>
      </c>
      <c r="D57" s="87" t="s">
        <v>299</v>
      </c>
      <c r="E57" s="87" t="s">
        <v>426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</row>
    <row r="58" spans="1:12">
      <c r="C58" s="87" t="s">
        <v>323</v>
      </c>
      <c r="D58" s="87" t="s">
        <v>222</v>
      </c>
      <c r="E58" s="87" t="s">
        <v>426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</row>
    <row r="59" spans="1:12">
      <c r="C59" s="87" t="s">
        <v>324</v>
      </c>
      <c r="D59" s="87" t="s">
        <v>223</v>
      </c>
      <c r="E59" s="87" t="s">
        <v>426</v>
      </c>
      <c r="F59" s="80">
        <f t="shared" si="7"/>
        <v>0</v>
      </c>
      <c r="G59" s="80">
        <f t="shared" si="6"/>
        <v>0</v>
      </c>
      <c r="H59" s="80">
        <f t="shared" si="6"/>
        <v>0</v>
      </c>
      <c r="I59" s="80">
        <f t="shared" si="6"/>
        <v>0</v>
      </c>
      <c r="J59" s="80">
        <f t="shared" si="6"/>
        <v>0</v>
      </c>
      <c r="K59" s="80">
        <f t="shared" si="6"/>
        <v>0</v>
      </c>
      <c r="L59" s="80">
        <f t="shared" si="6"/>
        <v>0</v>
      </c>
    </row>
    <row r="64" spans="1:12" ht="15">
      <c r="C64" s="118"/>
      <c r="D64" s="118"/>
      <c r="E64" s="74" t="s">
        <v>376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318</v>
      </c>
      <c r="D66" s="153" t="s">
        <v>55</v>
      </c>
      <c r="E66" s="153" t="s">
        <v>426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320</v>
      </c>
      <c r="D67" s="153" t="s">
        <v>58</v>
      </c>
      <c r="E67" s="153" t="s">
        <v>426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321</v>
      </c>
      <c r="D68" s="153" t="s">
        <v>62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322</v>
      </c>
      <c r="D69" s="153" t="s">
        <v>299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323</v>
      </c>
      <c r="D70" s="153" t="s">
        <v>222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324</v>
      </c>
      <c r="D71" s="153" t="s">
        <v>223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opLeftCell="A46" zoomScaleNormal="100" workbookViewId="0">
      <selection activeCell="D64" sqref="D64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358</v>
      </c>
      <c r="D3" s="87" t="s">
        <v>55</v>
      </c>
      <c r="E3" s="87" t="s">
        <v>427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360</v>
      </c>
      <c r="D4" s="87" t="s">
        <v>58</v>
      </c>
      <c r="E4" s="87" t="s">
        <v>427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361</v>
      </c>
      <c r="D5" s="87" t="s">
        <v>62</v>
      </c>
      <c r="E5" s="87" t="s">
        <v>427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362</v>
      </c>
      <c r="D6" s="87" t="s">
        <v>299</v>
      </c>
      <c r="E6" s="87" t="s">
        <v>427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363</v>
      </c>
      <c r="D7" s="87" t="s">
        <v>222</v>
      </c>
      <c r="E7" s="87" t="s">
        <v>427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364</v>
      </c>
      <c r="D8" s="87" t="s">
        <v>223</v>
      </c>
      <c r="E8" s="87" t="s">
        <v>427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433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358</v>
      </c>
      <c r="D13" s="159" t="s">
        <v>55</v>
      </c>
      <c r="E13" s="159" t="s">
        <v>427</v>
      </c>
    </row>
    <row r="14" spans="3:12">
      <c r="C14" s="159" t="s">
        <v>360</v>
      </c>
      <c r="D14" s="159" t="s">
        <v>58</v>
      </c>
      <c r="E14" s="159" t="s">
        <v>427</v>
      </c>
    </row>
    <row r="15" spans="3:12">
      <c r="C15" s="159" t="s">
        <v>361</v>
      </c>
      <c r="D15" s="159" t="s">
        <v>62</v>
      </c>
      <c r="E15" s="159" t="s">
        <v>427</v>
      </c>
    </row>
    <row r="16" spans="3:12">
      <c r="C16" s="159" t="s">
        <v>362</v>
      </c>
      <c r="D16" s="159" t="s">
        <v>299</v>
      </c>
      <c r="E16" s="159" t="s">
        <v>427</v>
      </c>
    </row>
    <row r="17" spans="1:13">
      <c r="C17" s="159" t="s">
        <v>363</v>
      </c>
      <c r="D17" s="159" t="s">
        <v>222</v>
      </c>
      <c r="E17" s="159" t="s">
        <v>427</v>
      </c>
    </row>
    <row r="18" spans="1:13">
      <c r="C18" s="159" t="s">
        <v>364</v>
      </c>
      <c r="D18" s="159" t="s">
        <v>223</v>
      </c>
      <c r="E18" s="159" t="s">
        <v>427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358</v>
      </c>
      <c r="D23" s="87" t="s">
        <v>55</v>
      </c>
      <c r="E23" s="87" t="s">
        <v>427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360</v>
      </c>
      <c r="D24" s="87" t="s">
        <v>58</v>
      </c>
      <c r="E24" s="87" t="s">
        <v>427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361</v>
      </c>
      <c r="D25" s="87" t="s">
        <v>62</v>
      </c>
      <c r="E25" s="87" t="s">
        <v>427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362</v>
      </c>
      <c r="D26" s="87" t="s">
        <v>299</v>
      </c>
      <c r="E26" s="87" t="s">
        <v>427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363</v>
      </c>
      <c r="D27" s="87" t="s">
        <v>222</v>
      </c>
      <c r="E27" s="87" t="s">
        <v>427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364</v>
      </c>
      <c r="D28" s="87" t="s">
        <v>223</v>
      </c>
      <c r="E28" s="87" t="s">
        <v>427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308</v>
      </c>
      <c r="F39" s="72"/>
      <c r="G39" s="72"/>
      <c r="H39" s="72"/>
      <c r="I39" s="72"/>
      <c r="J39" s="72"/>
      <c r="K39" s="72"/>
      <c r="P39" s="72"/>
      <c r="Q39" s="72"/>
      <c r="R39" s="74" t="s">
        <v>309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358</v>
      </c>
      <c r="D41" s="87" t="s">
        <v>55</v>
      </c>
      <c r="E41" s="87" t="s">
        <v>427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358</v>
      </c>
      <c r="Q41" s="87" t="s">
        <v>55</v>
      </c>
      <c r="R41" s="87" t="s">
        <v>359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360</v>
      </c>
      <c r="D42" s="87" t="s">
        <v>58</v>
      </c>
      <c r="E42" s="87" t="s">
        <v>427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360</v>
      </c>
      <c r="Q42" s="87" t="s">
        <v>58</v>
      </c>
      <c r="R42" s="87" t="s">
        <v>359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361</v>
      </c>
      <c r="D43" s="87" t="s">
        <v>62</v>
      </c>
      <c r="E43" s="87" t="s">
        <v>427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361</v>
      </c>
      <c r="Q43" s="87" t="s">
        <v>62</v>
      </c>
      <c r="R43" s="87" t="s">
        <v>359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362</v>
      </c>
      <c r="D44" s="87" t="s">
        <v>299</v>
      </c>
      <c r="E44" s="87" t="s">
        <v>427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362</v>
      </c>
      <c r="Q44" s="87" t="s">
        <v>299</v>
      </c>
      <c r="R44" s="87" t="s">
        <v>359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363</v>
      </c>
      <c r="D45" s="87" t="s">
        <v>222</v>
      </c>
      <c r="E45" s="87" t="s">
        <v>427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363</v>
      </c>
      <c r="Q45" s="87" t="s">
        <v>222</v>
      </c>
      <c r="R45" s="87" t="s">
        <v>359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364</v>
      </c>
      <c r="D46" s="87" t="s">
        <v>223</v>
      </c>
      <c r="E46" s="87" t="s">
        <v>427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364</v>
      </c>
      <c r="Q46" s="87" t="s">
        <v>223</v>
      </c>
      <c r="R46" s="87" t="s">
        <v>359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358</v>
      </c>
      <c r="D54" s="87" t="s">
        <v>55</v>
      </c>
      <c r="E54" s="87" t="s">
        <v>427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</row>
    <row r="55" spans="1:12">
      <c r="C55" s="87" t="s">
        <v>360</v>
      </c>
      <c r="D55" s="87" t="s">
        <v>58</v>
      </c>
      <c r="E55" s="87" t="s">
        <v>427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</row>
    <row r="56" spans="1:12">
      <c r="C56" s="87" t="s">
        <v>361</v>
      </c>
      <c r="D56" s="87" t="s">
        <v>62</v>
      </c>
      <c r="E56" s="87" t="s">
        <v>427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</row>
    <row r="57" spans="1:12">
      <c r="C57" s="87" t="s">
        <v>362</v>
      </c>
      <c r="D57" s="87" t="s">
        <v>299</v>
      </c>
      <c r="E57" s="87" t="s">
        <v>427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</row>
    <row r="58" spans="1:12">
      <c r="C58" s="87" t="s">
        <v>363</v>
      </c>
      <c r="D58" s="87" t="s">
        <v>222</v>
      </c>
      <c r="E58" s="87" t="s">
        <v>427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</row>
    <row r="59" spans="1:12">
      <c r="C59" s="87" t="s">
        <v>364</v>
      </c>
      <c r="D59" s="87" t="s">
        <v>223</v>
      </c>
      <c r="E59" s="87" t="s">
        <v>427</v>
      </c>
      <c r="F59" s="80">
        <f t="shared" si="4"/>
        <v>0</v>
      </c>
      <c r="G59" s="80">
        <f t="shared" si="3"/>
        <v>0</v>
      </c>
      <c r="H59" s="80">
        <f t="shared" si="3"/>
        <v>5.8465517032534171E-2</v>
      </c>
      <c r="I59" s="80">
        <f t="shared" si="3"/>
        <v>0.18248082519097272</v>
      </c>
      <c r="J59" s="80">
        <f t="shared" si="3"/>
        <v>5.1613044541505546E-2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376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358</v>
      </c>
      <c r="D68" s="153" t="s">
        <v>55</v>
      </c>
      <c r="E68" s="153" t="s">
        <v>427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360</v>
      </c>
      <c r="D69" s="153" t="s">
        <v>58</v>
      </c>
      <c r="E69" s="153" t="s">
        <v>427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361</v>
      </c>
      <c r="D70" s="153" t="s">
        <v>62</v>
      </c>
      <c r="E70" s="153" t="s">
        <v>427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362</v>
      </c>
      <c r="D71" s="153" t="s">
        <v>299</v>
      </c>
      <c r="E71" s="153" t="s">
        <v>427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363</v>
      </c>
      <c r="D72" s="153" t="s">
        <v>222</v>
      </c>
      <c r="E72" s="153" t="s">
        <v>427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364</v>
      </c>
      <c r="D73" s="153" t="s">
        <v>223</v>
      </c>
      <c r="E73" s="153" t="s">
        <v>427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189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189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189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189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189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189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189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1"/>
      <c r="EP111" s="19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1"/>
      <c r="EP112" s="19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1"/>
      <c r="EP113" s="19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1"/>
      <c r="EP114" s="19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1"/>
      <c r="EP115" s="19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194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194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194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194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189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194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194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1"/>
      <c r="B29" s="191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1"/>
      <c r="Z29" s="191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1"/>
      <c r="AX29" s="191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1"/>
      <c r="BV29" s="191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1"/>
      <c r="CT29" s="191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1"/>
      <c r="DR29" s="191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1"/>
      <c r="EP29" s="191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91"/>
      <c r="B47" s="191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1"/>
      <c r="Z47" s="191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1"/>
      <c r="AX47" s="191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1"/>
      <c r="BV47" s="191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1"/>
      <c r="CT47" s="191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1"/>
      <c r="DR47" s="191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1"/>
      <c r="EP47" s="191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 t="s">
        <v>170</v>
      </c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 t="s">
        <v>170</v>
      </c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 t="s">
        <v>170</v>
      </c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 t="s">
        <v>170</v>
      </c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 t="s">
        <v>170</v>
      </c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 t="s">
        <v>170</v>
      </c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 t="s">
        <v>170</v>
      </c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1"/>
      <c r="B49" s="191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1"/>
      <c r="Z49" s="191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1"/>
      <c r="AX49" s="191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1"/>
      <c r="BV49" s="191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1"/>
      <c r="CT49" s="191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1"/>
      <c r="DR49" s="191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1"/>
      <c r="EP49" s="191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1"/>
      <c r="B50" s="191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1"/>
      <c r="Z50" s="191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1"/>
      <c r="AX50" s="191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1"/>
      <c r="BV50" s="191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1"/>
      <c r="CT50" s="191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1"/>
      <c r="DR50" s="191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1"/>
      <c r="EP50" s="191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1"/>
      <c r="B52" s="191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1"/>
      <c r="B53" s="191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1"/>
      <c r="Z53" s="191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1"/>
      <c r="AX53" s="191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1"/>
      <c r="BV53" s="191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1"/>
      <c r="CT53" s="191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1"/>
      <c r="DR53" s="191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1"/>
      <c r="EP53" s="191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1"/>
      <c r="B54" s="191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1"/>
      <c r="Z54" s="191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1"/>
      <c r="AX54" s="191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1"/>
      <c r="BV54" s="191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1"/>
      <c r="CT54" s="191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1"/>
      <c r="DR54" s="191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1"/>
      <c r="EP54" s="191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1"/>
      <c r="B55" s="191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1"/>
      <c r="Z55" s="191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1"/>
      <c r="AX55" s="191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1"/>
      <c r="BV55" s="191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1"/>
      <c r="CT55" s="191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1"/>
      <c r="DR55" s="191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1"/>
      <c r="EP55" s="191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1"/>
      <c r="B57" s="191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1"/>
      <c r="Z57" s="191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1"/>
      <c r="AX57" s="191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1"/>
      <c r="BV57" s="191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1"/>
      <c r="CT57" s="191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1"/>
      <c r="DR57" s="191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1"/>
      <c r="EP57" s="191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1"/>
      <c r="B58" s="191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1"/>
      <c r="Z58" s="191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1"/>
      <c r="AX58" s="191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1"/>
      <c r="BV58" s="191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1"/>
      <c r="CT58" s="191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1"/>
      <c r="DR58" s="191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1"/>
      <c r="EP58" s="191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1"/>
      <c r="B59" s="191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1"/>
      <c r="Z59" s="191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1"/>
      <c r="AX59" s="191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1"/>
      <c r="BV59" s="191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1"/>
      <c r="CT59" s="191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1"/>
      <c r="DR59" s="191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1"/>
      <c r="EP59" s="191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1"/>
      <c r="B60" s="191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1"/>
      <c r="Z60" s="191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1"/>
      <c r="AX60" s="191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1"/>
      <c r="BV60" s="191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1"/>
      <c r="CT60" s="191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1"/>
      <c r="DR60" s="191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1"/>
      <c r="EP60" s="191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1"/>
      <c r="B61" s="191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1"/>
      <c r="Z61" s="191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1"/>
      <c r="AX61" s="191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1"/>
      <c r="BV61" s="191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1"/>
      <c r="CT61" s="191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1"/>
      <c r="DR61" s="191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1"/>
      <c r="EP61" s="191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1"/>
      <c r="B62" s="191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1"/>
      <c r="Z62" s="191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1"/>
      <c r="AX62" s="191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1"/>
      <c r="BV62" s="191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1"/>
      <c r="CT62" s="191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1"/>
      <c r="DR62" s="191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1"/>
      <c r="EP62" s="191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1"/>
      <c r="EP111" s="191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1"/>
      <c r="EP112" s="191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1"/>
      <c r="EP113" s="191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1"/>
      <c r="EP114" s="191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1"/>
      <c r="EP115" s="191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234</v>
      </c>
      <c r="AA7" s="5"/>
      <c r="AW7" s="85" t="s">
        <v>236</v>
      </c>
      <c r="AY7" s="5"/>
      <c r="BU7" s="85" t="s">
        <v>237</v>
      </c>
      <c r="BW7" s="5"/>
      <c r="CS7" s="85" t="s">
        <v>238</v>
      </c>
      <c r="CU7" s="5"/>
      <c r="DQ7" s="85" t="s">
        <v>239</v>
      </c>
      <c r="DS7" s="5"/>
      <c r="EO7" s="85" t="s">
        <v>141</v>
      </c>
      <c r="EQ7" s="5"/>
    </row>
    <row r="8" spans="1:167" ht="15.75">
      <c r="A8" s="85" t="s">
        <v>304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304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304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304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304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304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304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305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305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305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305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305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305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305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306</v>
      </c>
      <c r="D28" s="3"/>
      <c r="E28" s="3"/>
      <c r="Z28" s="16" t="s">
        <v>306</v>
      </c>
      <c r="AB28" s="3"/>
      <c r="AC28" s="3"/>
      <c r="AX28" s="16" t="s">
        <v>306</v>
      </c>
      <c r="AZ28" s="3"/>
      <c r="BA28" s="3"/>
      <c r="BV28" s="16" t="s">
        <v>306</v>
      </c>
      <c r="BX28" s="3"/>
      <c r="BY28" s="3"/>
      <c r="CT28" s="16" t="s">
        <v>306</v>
      </c>
      <c r="CV28" s="3"/>
      <c r="CW28" s="3"/>
      <c r="DR28" s="16" t="s">
        <v>306</v>
      </c>
      <c r="DT28" s="3"/>
      <c r="DU28" s="3"/>
      <c r="EP28" s="16" t="s">
        <v>306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307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307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307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307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307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307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307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310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310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310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310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310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310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310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305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305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305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305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305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305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305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241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241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241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241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241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241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241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224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224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224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224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224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224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224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242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242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242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242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242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242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242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243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243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243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243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243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243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243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244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244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244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244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244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244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244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224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224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224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224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224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224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224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242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242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242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242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242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242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242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243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243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243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243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243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243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243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244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244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244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244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244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244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244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306</v>
      </c>
      <c r="Z26" s="16" t="s">
        <v>306</v>
      </c>
      <c r="AX26" s="16" t="s">
        <v>306</v>
      </c>
      <c r="BV26" s="16" t="s">
        <v>306</v>
      </c>
      <c r="CT26" s="16" t="s">
        <v>306</v>
      </c>
      <c r="DR26" s="16" t="s">
        <v>306</v>
      </c>
      <c r="EP26" s="16" t="s">
        <v>306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307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307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307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307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307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307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307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245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245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245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245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245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245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224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224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224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224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224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224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224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242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242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242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242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242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242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242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243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243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243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243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243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243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243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244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244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244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244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244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244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244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57"/>
  <sheetViews>
    <sheetView topLeftCell="A43" zoomScaleNormal="100" workbookViewId="0">
      <selection activeCell="F70" sqref="F7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355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346</v>
      </c>
    </row>
    <row r="3" spans="3:18">
      <c r="C3" s="87" t="s">
        <v>327</v>
      </c>
      <c r="D3" s="87" t="s">
        <v>55</v>
      </c>
      <c r="E3" s="87" t="s">
        <v>333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343</v>
      </c>
    </row>
    <row r="4" spans="3:18">
      <c r="C4" s="87" t="s">
        <v>326</v>
      </c>
      <c r="D4" s="87" t="s">
        <v>55</v>
      </c>
      <c r="E4" s="87" t="s">
        <v>325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339</v>
      </c>
    </row>
    <row r="5" spans="3:18">
      <c r="C5" s="87" t="s">
        <v>328</v>
      </c>
      <c r="D5" s="87" t="s">
        <v>55</v>
      </c>
      <c r="E5" s="87" t="s">
        <v>334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344</v>
      </c>
    </row>
    <row r="6" spans="3:18">
      <c r="C6" s="87" t="s">
        <v>329</v>
      </c>
      <c r="D6" s="87" t="s">
        <v>55</v>
      </c>
      <c r="E6" s="87" t="s">
        <v>335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342</v>
      </c>
    </row>
    <row r="7" spans="3:18">
      <c r="C7" s="87" t="s">
        <v>330</v>
      </c>
      <c r="D7" s="87" t="s">
        <v>55</v>
      </c>
      <c r="E7" s="87" t="s">
        <v>336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341</v>
      </c>
    </row>
    <row r="8" spans="3:18">
      <c r="C8" s="87" t="s">
        <v>331</v>
      </c>
      <c r="D8" s="87" t="s">
        <v>55</v>
      </c>
      <c r="E8" s="87" t="s">
        <v>337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345</v>
      </c>
    </row>
    <row r="9" spans="3:18">
      <c r="C9" s="87" t="s">
        <v>332</v>
      </c>
      <c r="D9" s="87" t="s">
        <v>55</v>
      </c>
      <c r="E9" s="87" t="s">
        <v>338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340</v>
      </c>
    </row>
    <row r="12" spans="3:18" ht="15">
      <c r="C12" s="155"/>
      <c r="D12" s="155"/>
      <c r="E12" s="156" t="s">
        <v>433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327</v>
      </c>
      <c r="D14" s="159" t="s">
        <v>55</v>
      </c>
      <c r="E14" s="159" t="s">
        <v>333</v>
      </c>
    </row>
    <row r="15" spans="3:18">
      <c r="C15" s="159" t="s">
        <v>326</v>
      </c>
      <c r="D15" s="159" t="s">
        <v>55</v>
      </c>
      <c r="E15" s="159" t="s">
        <v>325</v>
      </c>
    </row>
    <row r="16" spans="3:18">
      <c r="C16" s="159" t="s">
        <v>328</v>
      </c>
      <c r="D16" s="159" t="s">
        <v>55</v>
      </c>
      <c r="E16" s="159" t="s">
        <v>334</v>
      </c>
    </row>
    <row r="17" spans="1:13">
      <c r="C17" s="159" t="s">
        <v>329</v>
      </c>
      <c r="D17" s="159" t="s">
        <v>55</v>
      </c>
      <c r="E17" s="159" t="s">
        <v>335</v>
      </c>
    </row>
    <row r="18" spans="1:13">
      <c r="C18" s="159" t="s">
        <v>330</v>
      </c>
      <c r="D18" s="159" t="s">
        <v>55</v>
      </c>
      <c r="E18" s="159" t="s">
        <v>336</v>
      </c>
    </row>
    <row r="19" spans="1:13">
      <c r="C19" s="159" t="s">
        <v>331</v>
      </c>
      <c r="D19" s="159" t="s">
        <v>55</v>
      </c>
      <c r="E19" s="159" t="s">
        <v>337</v>
      </c>
    </row>
    <row r="20" spans="1:13">
      <c r="C20" s="159" t="s">
        <v>332</v>
      </c>
      <c r="D20" s="159" t="s">
        <v>55</v>
      </c>
      <c r="E20" s="159" t="s">
        <v>338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327</v>
      </c>
      <c r="D24" s="87" t="s">
        <v>55</v>
      </c>
      <c r="E24" s="87" t="s">
        <v>333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326</v>
      </c>
      <c r="D25" s="87" t="s">
        <v>55</v>
      </c>
      <c r="E25" s="87" t="s">
        <v>325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328</v>
      </c>
      <c r="D26" s="87" t="s">
        <v>55</v>
      </c>
      <c r="E26" s="87" t="s">
        <v>334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329</v>
      </c>
      <c r="D27" s="87" t="s">
        <v>55</v>
      </c>
      <c r="E27" s="87" t="s">
        <v>335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330</v>
      </c>
      <c r="D28" s="87" t="s">
        <v>55</v>
      </c>
      <c r="E28" s="87" t="s">
        <v>336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331</v>
      </c>
      <c r="D29" s="87" t="s">
        <v>55</v>
      </c>
      <c r="E29" s="87" t="s">
        <v>337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332</v>
      </c>
      <c r="D30" s="87" t="s">
        <v>55</v>
      </c>
      <c r="E30" s="87" t="s">
        <v>338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2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2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2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2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2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2" ht="15">
      <c r="C43" s="78"/>
      <c r="D43" s="78"/>
      <c r="E43" s="74" t="s">
        <v>221</v>
      </c>
      <c r="F43" s="77"/>
      <c r="G43" s="77"/>
      <c r="H43" s="77"/>
      <c r="I43" s="77"/>
      <c r="J43" s="77"/>
      <c r="K43" s="77"/>
      <c r="L43" s="77"/>
    </row>
    <row r="44" spans="1:12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2">
      <c r="C45" s="87" t="s">
        <v>327</v>
      </c>
      <c r="D45" s="87" t="s">
        <v>55</v>
      </c>
      <c r="E45" s="87" t="s">
        <v>333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</row>
    <row r="46" spans="1:12">
      <c r="C46" s="87" t="s">
        <v>326</v>
      </c>
      <c r="D46" s="87" t="s">
        <v>55</v>
      </c>
      <c r="E46" s="87" t="s">
        <v>325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</row>
    <row r="47" spans="1:12">
      <c r="C47" s="87" t="s">
        <v>328</v>
      </c>
      <c r="D47" s="87" t="s">
        <v>55</v>
      </c>
      <c r="E47" s="87" t="s">
        <v>334</v>
      </c>
      <c r="F47" s="80">
        <f t="shared" ref="F47:F51" si="1">F46</f>
        <v>4.3525933881510659E-2</v>
      </c>
      <c r="G47" s="80">
        <f t="shared" ref="G47:G51" si="2">G46</f>
        <v>5.525056243318692E-2</v>
      </c>
      <c r="H47" s="80">
        <f t="shared" ref="H47:H51" si="3">H46</f>
        <v>3.5429026082700377E-2</v>
      </c>
      <c r="I47" s="80">
        <f t="shared" ref="I47:I51" si="4">I46</f>
        <v>6.4168960838233396E-2</v>
      </c>
      <c r="J47" s="80">
        <f t="shared" ref="J47:J51" si="5">J46</f>
        <v>3.9378583587436712E-2</v>
      </c>
      <c r="K47" s="80">
        <f t="shared" ref="K47:K51" si="6">K46</f>
        <v>3.6896745312373844E-2</v>
      </c>
      <c r="L47" s="80">
        <f t="shared" ref="L47:L51" si="7">L46</f>
        <v>4.3559811654605748E-2</v>
      </c>
    </row>
    <row r="48" spans="1:12">
      <c r="C48" s="87" t="s">
        <v>329</v>
      </c>
      <c r="D48" s="87" t="s">
        <v>55</v>
      </c>
      <c r="E48" s="87" t="s">
        <v>335</v>
      </c>
      <c r="F48" s="80">
        <f t="shared" si="1"/>
        <v>4.3525933881510659E-2</v>
      </c>
      <c r="G48" s="80">
        <f t="shared" si="2"/>
        <v>5.525056243318692E-2</v>
      </c>
      <c r="H48" s="80">
        <f t="shared" si="3"/>
        <v>3.5429026082700377E-2</v>
      </c>
      <c r="I48" s="80">
        <f t="shared" si="4"/>
        <v>6.4168960838233396E-2</v>
      </c>
      <c r="J48" s="80">
        <f t="shared" si="5"/>
        <v>3.9378583587436712E-2</v>
      </c>
      <c r="K48" s="80">
        <f t="shared" si="6"/>
        <v>3.6896745312373844E-2</v>
      </c>
      <c r="L48" s="80">
        <f t="shared" si="7"/>
        <v>4.3559811654605748E-2</v>
      </c>
    </row>
    <row r="49" spans="3:12">
      <c r="C49" s="87" t="s">
        <v>330</v>
      </c>
      <c r="D49" s="87" t="s">
        <v>55</v>
      </c>
      <c r="E49" s="87" t="s">
        <v>336</v>
      </c>
      <c r="F49" s="80">
        <f t="shared" si="1"/>
        <v>4.3525933881510659E-2</v>
      </c>
      <c r="G49" s="80">
        <f t="shared" si="2"/>
        <v>5.525056243318692E-2</v>
      </c>
      <c r="H49" s="80">
        <f t="shared" si="3"/>
        <v>3.5429026082700377E-2</v>
      </c>
      <c r="I49" s="80">
        <f t="shared" si="4"/>
        <v>6.4168960838233396E-2</v>
      </c>
      <c r="J49" s="80">
        <f t="shared" si="5"/>
        <v>3.9378583587436712E-2</v>
      </c>
      <c r="K49" s="80">
        <f t="shared" si="6"/>
        <v>3.6896745312373844E-2</v>
      </c>
      <c r="L49" s="80">
        <f t="shared" si="7"/>
        <v>4.3559811654605748E-2</v>
      </c>
    </row>
    <row r="50" spans="3:12">
      <c r="C50" s="87" t="s">
        <v>331</v>
      </c>
      <c r="D50" s="87" t="s">
        <v>55</v>
      </c>
      <c r="E50" s="87" t="s">
        <v>337</v>
      </c>
      <c r="F50" s="80">
        <f t="shared" si="1"/>
        <v>4.3525933881510659E-2</v>
      </c>
      <c r="G50" s="80">
        <f t="shared" si="2"/>
        <v>5.525056243318692E-2</v>
      </c>
      <c r="H50" s="80">
        <f t="shared" si="3"/>
        <v>3.5429026082700377E-2</v>
      </c>
      <c r="I50" s="80">
        <f t="shared" si="4"/>
        <v>6.4168960838233396E-2</v>
      </c>
      <c r="J50" s="80">
        <f t="shared" si="5"/>
        <v>3.9378583587436712E-2</v>
      </c>
      <c r="K50" s="80">
        <f t="shared" si="6"/>
        <v>3.6896745312373844E-2</v>
      </c>
      <c r="L50" s="80">
        <f t="shared" si="7"/>
        <v>4.3559811654605748E-2</v>
      </c>
    </row>
    <row r="51" spans="3:12">
      <c r="C51" s="87" t="s">
        <v>332</v>
      </c>
      <c r="D51" s="87" t="s">
        <v>55</v>
      </c>
      <c r="E51" s="87" t="s">
        <v>338</v>
      </c>
      <c r="F51" s="80">
        <f t="shared" si="1"/>
        <v>4.3525933881510659E-2</v>
      </c>
      <c r="G51" s="80">
        <f t="shared" si="2"/>
        <v>5.525056243318692E-2</v>
      </c>
      <c r="H51" s="80">
        <f t="shared" si="3"/>
        <v>3.5429026082700377E-2</v>
      </c>
      <c r="I51" s="80">
        <f t="shared" si="4"/>
        <v>6.4168960838233396E-2</v>
      </c>
      <c r="J51" s="80">
        <f t="shared" si="5"/>
        <v>3.9378583587436712E-2</v>
      </c>
      <c r="K51" s="80">
        <f t="shared" si="6"/>
        <v>3.6896745312373844E-2</v>
      </c>
      <c r="L51" s="80">
        <f t="shared" si="7"/>
        <v>4.3559811654605748E-2</v>
      </c>
    </row>
    <row r="57" spans="3:12">
      <c r="C57" s="153" t="s">
        <v>441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347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347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347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347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347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347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348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348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348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348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348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348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348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349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349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349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349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349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349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349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197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197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197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197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197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197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197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91"/>
      <c r="B21" s="191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1"/>
      <c r="Z21" s="191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1"/>
      <c r="AX21" s="191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1"/>
      <c r="BV21" s="191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1"/>
      <c r="CT21" s="191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1"/>
      <c r="DR21" s="191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1"/>
      <c r="EP21" s="191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91"/>
      <c r="B30" s="191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1"/>
      <c r="Z30" s="191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1"/>
      <c r="AX30" s="191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1"/>
      <c r="BV30" s="191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1"/>
      <c r="CT30" s="191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1"/>
      <c r="DR30" s="191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1"/>
      <c r="EP30" s="191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91"/>
      <c r="B39" s="191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1"/>
      <c r="Z39" s="191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1"/>
      <c r="AX39" s="191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1"/>
      <c r="BV39" s="191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1"/>
      <c r="CT39" s="191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1"/>
      <c r="DR39" s="191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1"/>
      <c r="EP39" s="191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91"/>
      <c r="B48" s="191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91"/>
      <c r="Z48" s="191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1"/>
      <c r="AX48" s="191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1"/>
      <c r="BV48" s="191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1"/>
      <c r="CT48" s="191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1"/>
      <c r="DR48" s="191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1"/>
      <c r="EP48" s="191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91"/>
      <c r="B52" s="191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91"/>
      <c r="Z52" s="191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1"/>
      <c r="AX52" s="191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1"/>
      <c r="BV52" s="191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1"/>
      <c r="CT52" s="191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1"/>
      <c r="DR52" s="191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1"/>
      <c r="EP52" s="191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91"/>
      <c r="B56" s="191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1"/>
      <c r="Z56" s="191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1"/>
      <c r="AX56" s="191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1"/>
      <c r="BV56" s="191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1"/>
      <c r="CT56" s="191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1"/>
      <c r="DR56" s="191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1"/>
      <c r="EP56" s="191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5" t="s">
        <v>210</v>
      </c>
      <c r="B57" s="195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5" t="s">
        <v>210</v>
      </c>
      <c r="Z57" s="195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5" t="s">
        <v>210</v>
      </c>
      <c r="AX57" s="195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5" t="s">
        <v>210</v>
      </c>
      <c r="BV57" s="195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5" t="s">
        <v>210</v>
      </c>
      <c r="CT57" s="195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5" t="s">
        <v>210</v>
      </c>
      <c r="DR57" s="195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5" t="s">
        <v>210</v>
      </c>
      <c r="EP57" s="195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59"/>
  <sheetViews>
    <sheetView zoomScale="54" zoomScaleNormal="100" workbookViewId="0">
      <selection activeCell="E30" sqref="E3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352</v>
      </c>
      <c r="P1" s="98" t="s">
        <v>353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350</v>
      </c>
      <c r="D3" s="87" t="s">
        <v>55</v>
      </c>
      <c r="E3" s="87" t="s">
        <v>351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433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350</v>
      </c>
      <c r="D11" s="159" t="s">
        <v>55</v>
      </c>
      <c r="E11" s="159" t="s">
        <v>351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350</v>
      </c>
      <c r="D23" s="87" t="s">
        <v>55</v>
      </c>
      <c r="E23" s="87" t="s">
        <v>351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221</v>
      </c>
      <c r="F52" s="77"/>
      <c r="G52" s="77"/>
      <c r="H52" s="77"/>
      <c r="I52" s="77"/>
      <c r="J52" s="77"/>
      <c r="K52" s="77"/>
      <c r="L52" s="77"/>
      <c r="N52" s="98" t="s">
        <v>354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350</v>
      </c>
      <c r="D54" s="87" t="s">
        <v>55</v>
      </c>
      <c r="E54" s="87" t="s">
        <v>351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91"/>
      <c r="B1" s="19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91"/>
      <c r="B2" s="19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233</v>
      </c>
      <c r="Z2" s="92"/>
      <c r="AW2" s="91" t="s">
        <v>233</v>
      </c>
      <c r="AX2" s="92"/>
      <c r="BU2" s="91" t="s">
        <v>233</v>
      </c>
      <c r="BV2" s="92"/>
      <c r="CS2" s="91" t="s">
        <v>233</v>
      </c>
      <c r="CT2" s="92"/>
      <c r="DQ2" s="91" t="s">
        <v>233</v>
      </c>
      <c r="DR2" s="92"/>
      <c r="EO2" s="91" t="s">
        <v>5</v>
      </c>
      <c r="EP2" s="92"/>
    </row>
    <row r="3" spans="1:167" ht="15">
      <c r="A3" s="191"/>
      <c r="B3" s="19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91"/>
      <c r="B4" s="19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94" t="s">
        <v>6</v>
      </c>
      <c r="B5" s="19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91"/>
      <c r="B6" s="19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93" t="s">
        <v>7</v>
      </c>
      <c r="B7" s="193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234</v>
      </c>
      <c r="AA7" s="5"/>
      <c r="AB7" s="5"/>
      <c r="AC7" s="5"/>
      <c r="AW7" s="85" t="s">
        <v>236</v>
      </c>
      <c r="AY7" s="5"/>
      <c r="AZ7" s="5"/>
      <c r="BA7" s="5"/>
      <c r="BU7" s="85" t="s">
        <v>237</v>
      </c>
      <c r="BW7" s="5"/>
      <c r="BX7" s="5"/>
      <c r="BY7" s="5"/>
      <c r="CS7" s="85" t="s">
        <v>238</v>
      </c>
      <c r="CU7" s="5"/>
      <c r="CV7" s="5"/>
      <c r="CW7" s="5"/>
      <c r="DQ7" s="85" t="s">
        <v>239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193" t="s">
        <v>28</v>
      </c>
      <c r="B8" s="193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91"/>
      <c r="B10" s="19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91"/>
      <c r="B14" s="19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91"/>
      <c r="B17" s="19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91"/>
      <c r="B19" s="19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91"/>
      <c r="B20" s="19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91"/>
      <c r="B22" s="19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91"/>
      <c r="B23" s="19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91"/>
      <c r="B25" s="19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92" t="s">
        <v>26</v>
      </c>
      <c r="B26" s="19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92" t="s">
        <v>34</v>
      </c>
      <c r="B27" s="19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117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117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117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117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117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117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117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1"/>
      <c r="AX12" s="191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1"/>
      <c r="BV12" s="191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1"/>
      <c r="CT12" s="191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1"/>
      <c r="DR12" s="191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1"/>
      <c r="Z75" s="19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1"/>
      <c r="AX75" s="19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1"/>
      <c r="BV75" s="19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1"/>
      <c r="CT75" s="19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1"/>
      <c r="DR75" s="19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1"/>
      <c r="Z76" s="19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1"/>
      <c r="AX76" s="19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1"/>
      <c r="BV76" s="19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1"/>
      <c r="CT76" s="19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1"/>
      <c r="DR76" s="19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1"/>
      <c r="Z77" s="19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1"/>
      <c r="AX77" s="19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1"/>
      <c r="BV77" s="19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1"/>
      <c r="CT77" s="19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1"/>
      <c r="DR77" s="19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1"/>
      <c r="Z78" s="19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1"/>
      <c r="AX78" s="19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1"/>
      <c r="BV78" s="19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1"/>
      <c r="CT78" s="19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1"/>
      <c r="DR78" s="19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1"/>
      <c r="Z79" s="19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1"/>
      <c r="AX79" s="19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1"/>
      <c r="BV79" s="19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1"/>
      <c r="CT79" s="19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1"/>
      <c r="DR79" s="19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1"/>
      <c r="Z80" s="19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1"/>
      <c r="AX80" s="19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1"/>
      <c r="BV80" s="19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1"/>
      <c r="CT80" s="19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1"/>
      <c r="DR80" s="19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1"/>
      <c r="Z81" s="19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1"/>
      <c r="AX81" s="19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1"/>
      <c r="BV81" s="19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1"/>
      <c r="CT81" s="19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1"/>
      <c r="DR81" s="19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1"/>
      <c r="B163" s="19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1"/>
      <c r="B164" s="19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1"/>
      <c r="B165" s="19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1"/>
      <c r="B166" s="19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1"/>
      <c r="B167" s="19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1"/>
      <c r="B168" s="19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1"/>
      <c r="B1" s="19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1"/>
      <c r="Z1" s="191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1"/>
      <c r="AX1" s="191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1"/>
      <c r="BV1" s="191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1"/>
      <c r="CT1" s="191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1"/>
      <c r="DR1" s="191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1"/>
      <c r="EP1" s="191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1"/>
      <c r="B2" s="191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1"/>
      <c r="Z2" s="191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1"/>
      <c r="AX2" s="191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1"/>
      <c r="BV2" s="191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1"/>
      <c r="CT2" s="191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1"/>
      <c r="DR2" s="191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1"/>
      <c r="EP2" s="191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1"/>
      <c r="B3" s="191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1"/>
      <c r="Z3" s="191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1"/>
      <c r="AX3" s="191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1"/>
      <c r="BV3" s="191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1"/>
      <c r="CT3" s="191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1"/>
      <c r="DR3" s="191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1"/>
      <c r="EP3" s="191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1"/>
      <c r="B4" s="191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1"/>
      <c r="Z4" s="191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1"/>
      <c r="AX4" s="191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1"/>
      <c r="BV4" s="191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1"/>
      <c r="CT4" s="191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1"/>
      <c r="DR4" s="191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1"/>
      <c r="EP4" s="191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4" t="s">
        <v>6</v>
      </c>
      <c r="B5" s="19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4" t="s">
        <v>6</v>
      </c>
      <c r="Z5" s="19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4" t="s">
        <v>6</v>
      </c>
      <c r="AX5" s="19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4" t="s">
        <v>6</v>
      </c>
      <c r="BV5" s="19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4" t="s">
        <v>6</v>
      </c>
      <c r="CT5" s="19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4" t="s">
        <v>6</v>
      </c>
      <c r="DR5" s="19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4" t="s">
        <v>6</v>
      </c>
      <c r="EP5" s="19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1"/>
      <c r="B6" s="19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4"/>
      <c r="Z6" s="19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4"/>
      <c r="AX6" s="19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4"/>
      <c r="BV6" s="19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4"/>
      <c r="CT6" s="19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4"/>
      <c r="DR6" s="19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1"/>
      <c r="EP6" s="191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3" t="s">
        <v>116</v>
      </c>
      <c r="B7" s="193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3" t="s">
        <v>134</v>
      </c>
      <c r="Z7" s="193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3" t="s">
        <v>137</v>
      </c>
      <c r="AX7" s="193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3" t="s">
        <v>138</v>
      </c>
      <c r="BV7" s="193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3" t="s">
        <v>139</v>
      </c>
      <c r="CT7" s="193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3" t="s">
        <v>140</v>
      </c>
      <c r="DR7" s="193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3" t="s">
        <v>141</v>
      </c>
      <c r="EP7" s="193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3" t="s">
        <v>131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3" t="s">
        <v>131</v>
      </c>
      <c r="Z8" s="193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3" t="s">
        <v>131</v>
      </c>
      <c r="AX8" s="193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3" t="s">
        <v>131</v>
      </c>
      <c r="BV8" s="193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3" t="s">
        <v>131</v>
      </c>
      <c r="CT8" s="193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3" t="s">
        <v>131</v>
      </c>
      <c r="DR8" s="193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3" t="s">
        <v>131</v>
      </c>
      <c r="EP8" s="193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1"/>
      <c r="B9" s="191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1"/>
      <c r="Z9" s="191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1"/>
      <c r="AX9" s="191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1"/>
      <c r="BV9" s="191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1"/>
      <c r="CT9" s="191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1"/>
      <c r="DR9" s="191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1"/>
      <c r="EP9" s="191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1"/>
      <c r="B10" s="191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1"/>
      <c r="Z10" s="191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1"/>
      <c r="AX10" s="191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1"/>
      <c r="BV10" s="191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1"/>
      <c r="CT10" s="191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1"/>
      <c r="DR10" s="191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1"/>
      <c r="EP10" s="191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1"/>
      <c r="Z11" s="19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1"/>
      <c r="AX11" s="19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1"/>
      <c r="BV11" s="19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1"/>
      <c r="CT11" s="19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1"/>
      <c r="DR11" s="19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1"/>
      <c r="EP11" s="19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1"/>
      <c r="B12" s="191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1"/>
      <c r="Z12" s="19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1"/>
      <c r="AX12" s="19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1"/>
      <c r="BV12" s="19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1"/>
      <c r="CT12" s="19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1"/>
      <c r="DR12" s="19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1"/>
      <c r="EP12" s="191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91"/>
      <c r="B25" s="191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1"/>
      <c r="Z25" s="191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1"/>
      <c r="AX25" s="191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1"/>
      <c r="BV25" s="191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1"/>
      <c r="CT25" s="191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1"/>
      <c r="DR25" s="191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1"/>
      <c r="EP25" s="191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91"/>
      <c r="B37" s="191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1"/>
      <c r="Z37" s="191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1"/>
      <c r="AX37" s="191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1"/>
      <c r="BV37" s="191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1"/>
      <c r="CT37" s="191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1"/>
      <c r="DR37" s="191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1"/>
      <c r="EP37" s="191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1"/>
      <c r="B38" s="191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1"/>
      <c r="Z38" s="191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1"/>
      <c r="AX38" s="191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1"/>
      <c r="BV38" s="191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1"/>
      <c r="CT38" s="191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1"/>
      <c r="DR38" s="191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1"/>
      <c r="EP38" s="191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91"/>
      <c r="B51" s="191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1"/>
      <c r="Z51" s="191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1"/>
      <c r="AX51" s="191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1"/>
      <c r="BV51" s="191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1"/>
      <c r="CT51" s="191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1"/>
      <c r="DR51" s="191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1"/>
      <c r="EP51" s="191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91"/>
      <c r="B63" s="191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1"/>
      <c r="Z63" s="191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1"/>
      <c r="AX63" s="191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1"/>
      <c r="BV63" s="191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1"/>
      <c r="CT63" s="191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1"/>
      <c r="DR63" s="191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1"/>
      <c r="EP63" s="191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1"/>
      <c r="B64" s="191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1"/>
      <c r="Z64" s="191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1"/>
      <c r="AX64" s="191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1"/>
      <c r="BV64" s="191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1"/>
      <c r="CT64" s="191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1"/>
      <c r="DR64" s="191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1"/>
      <c r="EP64" s="191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1"/>
      <c r="B65" s="191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1"/>
      <c r="Z65" s="191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1"/>
      <c r="AX65" s="191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1"/>
      <c r="BV65" s="191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1"/>
      <c r="CT65" s="191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1"/>
      <c r="DR65" s="191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1"/>
      <c r="EP65" s="191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1"/>
      <c r="B66" s="191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1"/>
      <c r="Z66" s="191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1"/>
      <c r="AX66" s="191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1"/>
      <c r="BV66" s="191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1"/>
      <c r="CT66" s="191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1"/>
      <c r="DR66" s="191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1"/>
      <c r="EP66" s="191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1"/>
      <c r="B67" s="191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1"/>
      <c r="Z67" s="191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1"/>
      <c r="AX67" s="191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1"/>
      <c r="BV67" s="191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1"/>
      <c r="CT67" s="191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1"/>
      <c r="DR67" s="191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1"/>
      <c r="EP67" s="191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1"/>
      <c r="B68" s="191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1"/>
      <c r="Z68" s="191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1"/>
      <c r="AX68" s="191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1"/>
      <c r="BV68" s="191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1"/>
      <c r="CT68" s="191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1"/>
      <c r="DR68" s="191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1"/>
      <c r="EP68" s="191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1"/>
      <c r="B69" s="191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1"/>
      <c r="Z69" s="191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1"/>
      <c r="AX69" s="191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1"/>
      <c r="BV69" s="191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1"/>
      <c r="CT69" s="191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1"/>
      <c r="DR69" s="191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1"/>
      <c r="EP69" s="191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1"/>
      <c r="B70" s="191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1"/>
      <c r="Z70" s="191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1"/>
      <c r="AX70" s="191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1"/>
      <c r="BV70" s="191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1"/>
      <c r="CT70" s="191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1"/>
      <c r="DR70" s="191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1"/>
      <c r="EP70" s="191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1"/>
      <c r="B71" s="191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1"/>
      <c r="Z71" s="191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1"/>
      <c r="AX71" s="191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1"/>
      <c r="BV71" s="191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1"/>
      <c r="CT71" s="191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1"/>
      <c r="DR71" s="191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1"/>
      <c r="EP71" s="191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1"/>
      <c r="B72" s="191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1"/>
      <c r="Z72" s="191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1"/>
      <c r="AX72" s="191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1"/>
      <c r="BV72" s="191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1"/>
      <c r="CT72" s="191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1"/>
      <c r="DR72" s="191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1"/>
      <c r="EP72" s="191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1"/>
      <c r="B73" s="191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1"/>
      <c r="Z73" s="191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1"/>
      <c r="AX73" s="191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1"/>
      <c r="BV73" s="191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1"/>
      <c r="CT73" s="191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1"/>
      <c r="DR73" s="191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1"/>
      <c r="EP73" s="191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1"/>
      <c r="B74" s="191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1"/>
      <c r="Z74" s="191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1"/>
      <c r="AX74" s="191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1"/>
      <c r="BV74" s="191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1"/>
      <c r="CT74" s="191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1"/>
      <c r="DR74" s="191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1"/>
      <c r="EP74" s="191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1"/>
      <c r="B75" s="191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1"/>
      <c r="Z75" s="191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1"/>
      <c r="AX75" s="191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1"/>
      <c r="BV75" s="191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1"/>
      <c r="CT75" s="191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1"/>
      <c r="DR75" s="191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1"/>
      <c r="EP75" s="191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1"/>
      <c r="B76" s="191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1"/>
      <c r="Z76" s="191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1"/>
      <c r="AX76" s="191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1"/>
      <c r="BV76" s="191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1"/>
      <c r="CT76" s="191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1"/>
      <c r="DR76" s="191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1"/>
      <c r="EP76" s="191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1"/>
      <c r="B77" s="191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1"/>
      <c r="Z77" s="191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1"/>
      <c r="AX77" s="191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1"/>
      <c r="BV77" s="191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1"/>
      <c r="CT77" s="191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1"/>
      <c r="DR77" s="191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1"/>
      <c r="EP77" s="191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1"/>
      <c r="B78" s="191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1"/>
      <c r="Z78" s="191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1"/>
      <c r="AX78" s="191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1"/>
      <c r="BV78" s="191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1"/>
      <c r="CT78" s="191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1"/>
      <c r="DR78" s="191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1"/>
      <c r="EP78" s="191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1"/>
      <c r="B79" s="191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1"/>
      <c r="Z79" s="191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1"/>
      <c r="AX79" s="191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1"/>
      <c r="BV79" s="191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1"/>
      <c r="CT79" s="191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1"/>
      <c r="DR79" s="191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1"/>
      <c r="EP79" s="191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1"/>
      <c r="B80" s="191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1"/>
      <c r="Z80" s="191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1"/>
      <c r="AX80" s="191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1"/>
      <c r="BV80" s="191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1"/>
      <c r="CT80" s="191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1"/>
      <c r="DR80" s="191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1"/>
      <c r="EP80" s="191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1"/>
      <c r="B81" s="191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1"/>
      <c r="Z81" s="191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1"/>
      <c r="AX81" s="191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1"/>
      <c r="BV81" s="191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1"/>
      <c r="CT81" s="191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1"/>
      <c r="DR81" s="191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1"/>
      <c r="EP81" s="191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1"/>
      <c r="B82" s="191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91"/>
      <c r="Z82" s="191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91"/>
      <c r="AX82" s="191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91"/>
      <c r="BV82" s="191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91"/>
      <c r="CT82" s="191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91"/>
      <c r="DR82" s="191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91"/>
      <c r="EP82" s="191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1"/>
      <c r="B83" s="191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91"/>
      <c r="Z83" s="191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91"/>
      <c r="AX83" s="191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91"/>
      <c r="BV83" s="191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91"/>
      <c r="CT83" s="191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91"/>
      <c r="DR83" s="191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91"/>
      <c r="EP83" s="191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1"/>
      <c r="B84" s="191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91"/>
      <c r="Z84" s="191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91"/>
      <c r="AX84" s="191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91"/>
      <c r="BV84" s="191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91"/>
      <c r="CT84" s="191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91"/>
      <c r="DR84" s="191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91"/>
      <c r="EP84" s="191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1"/>
      <c r="B85" s="191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1"/>
      <c r="EP85" s="191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1"/>
      <c r="B86" s="191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1"/>
      <c r="EP86" s="191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1"/>
      <c r="B87" s="191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1"/>
      <c r="EP87" s="191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1"/>
      <c r="B88" s="191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1"/>
      <c r="EP88" s="191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1"/>
      <c r="B89" s="191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1"/>
      <c r="EP89" s="191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1"/>
      <c r="B90" s="191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1"/>
      <c r="EP90" s="191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1"/>
      <c r="B91" s="191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1"/>
      <c r="EP91" s="191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1"/>
      <c r="B92" s="191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1"/>
      <c r="EP92" s="191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1"/>
      <c r="B93" s="191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1"/>
      <c r="EP93" s="191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1"/>
      <c r="B94" s="191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1"/>
      <c r="EP94" s="191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1"/>
      <c r="B95" s="191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1"/>
      <c r="EP95" s="191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1"/>
      <c r="B96" s="191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1"/>
      <c r="EP96" s="191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1"/>
      <c r="B97" s="191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1"/>
      <c r="EP97" s="191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1"/>
      <c r="B98" s="191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1"/>
      <c r="EP98" s="191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1"/>
      <c r="B99" s="191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1"/>
      <c r="EP99" s="191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1"/>
      <c r="B100" s="191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1"/>
      <c r="EP100" s="191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1"/>
      <c r="B101" s="191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1"/>
      <c r="EP101" s="191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1"/>
      <c r="B102" s="191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1"/>
      <c r="EP102" s="191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1"/>
      <c r="B103" s="191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1"/>
      <c r="EP103" s="191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1"/>
      <c r="B104" s="191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1"/>
      <c r="EP104" s="191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1"/>
      <c r="B105" s="191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1"/>
      <c r="EP105" s="191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1"/>
      <c r="B106" s="191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1"/>
      <c r="EP106" s="191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1"/>
      <c r="B107" s="191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1"/>
      <c r="EP107" s="191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1"/>
      <c r="B108" s="191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1"/>
      <c r="EP108" s="191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1"/>
      <c r="B109" s="191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1"/>
      <c r="EP109" s="191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1"/>
      <c r="B110" s="191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1"/>
      <c r="EP110" s="191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1"/>
      <c r="B111" s="191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1"/>
      <c r="B112" s="191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1"/>
      <c r="B113" s="191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1"/>
      <c r="B114" s="19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1"/>
      <c r="B115" s="191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1"/>
      <c r="B116" s="191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1"/>
      <c r="B117" s="191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1"/>
      <c r="B118" s="191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1"/>
      <c r="B119" s="191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1"/>
      <c r="B120" s="191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1"/>
      <c r="B121" s="191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1"/>
      <c r="B122" s="191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1"/>
      <c r="B123" s="191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1"/>
      <c r="B124" s="191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1"/>
      <c r="B125" s="191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1"/>
      <c r="B126" s="191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1"/>
      <c r="B127" s="191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1"/>
      <c r="B128" s="191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1"/>
      <c r="B129" s="191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1"/>
      <c r="B130" s="191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1"/>
      <c r="B131" s="191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1"/>
      <c r="B132" s="191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1"/>
      <c r="B133" s="191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1"/>
      <c r="B134" s="191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1"/>
      <c r="B135" s="191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1"/>
      <c r="B136" s="191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1"/>
      <c r="B137" s="191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1"/>
      <c r="B138" s="191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1"/>
      <c r="B139" s="191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1"/>
      <c r="B140" s="191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1"/>
      <c r="B141" s="191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1"/>
      <c r="B142" s="191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1"/>
      <c r="B143" s="191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1"/>
      <c r="B144" s="191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1"/>
      <c r="B145" s="191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1"/>
      <c r="B146" s="191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1"/>
      <c r="B147" s="191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1"/>
      <c r="B148" s="191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1"/>
      <c r="B149" s="191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1"/>
      <c r="B150" s="191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1"/>
      <c r="B151" s="191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1"/>
      <c r="B152" s="191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1"/>
      <c r="B153" s="191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1"/>
      <c r="B154" s="191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1"/>
      <c r="B155" s="191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1"/>
      <c r="B156" s="191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1"/>
      <c r="B157" s="191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1"/>
      <c r="B158" s="191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1"/>
      <c r="B159" s="191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1"/>
      <c r="B160" s="191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1"/>
      <c r="B161" s="191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1"/>
      <c r="B162" s="191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1"/>
      <c r="B163" s="191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1"/>
      <c r="B164" s="191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1"/>
      <c r="B165" s="191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1"/>
      <c r="B166" s="191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1"/>
      <c r="B167" s="191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1"/>
      <c r="B168" s="191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91"/>
      <c r="B1" s="19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91"/>
      <c r="B2" s="19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91"/>
      <c r="B3" s="19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91"/>
      <c r="B4" s="19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94" t="s">
        <v>6</v>
      </c>
      <c r="B5" s="19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91"/>
      <c r="B6" s="19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93" t="s">
        <v>7</v>
      </c>
      <c r="B7" s="193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93" t="s">
        <v>35</v>
      </c>
      <c r="B8" s="193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91"/>
      <c r="B9" s="19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91"/>
      <c r="B10" s="19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91"/>
      <c r="B11" s="19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91"/>
      <c r="B12" s="19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91"/>
      <c r="B17" s="19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91"/>
      <c r="B21" s="19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91"/>
      <c r="B24" s="19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91"/>
      <c r="B26" s="19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91"/>
      <c r="B27" s="19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91"/>
      <c r="B29" s="19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91"/>
      <c r="B30" s="19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91"/>
      <c r="B32" s="19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92" t="s">
        <v>26</v>
      </c>
      <c r="B33" s="19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92" t="s">
        <v>45</v>
      </c>
      <c r="B34" s="19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Demand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2024-02-20T21:05:40Z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