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SuppXLS/"/>
    </mc:Choice>
  </mc:AlternateContent>
  <xr:revisionPtr revIDLastSave="22" documentId="13_ncr:1_{137D71C2-BC67-48D7-BEC5-B87266CFB0B4}" xr6:coauthVersionLast="47" xr6:coauthVersionMax="47" xr10:uidLastSave="{951FCC5F-6B30-48AF-8B56-4BE23380925B}"/>
  <bookViews>
    <workbookView xWindow="-110" yWindow="-110" windowWidth="19420" windowHeight="12220" xr2:uid="{00000000-000D-0000-FFFF-FFFF00000000}"/>
  </bookViews>
  <sheets>
    <sheet name="Sheet1" sheetId="4" r:id="rId1"/>
    <sheet name="ALLCO2_BND" sheetId="3" r:id="rId2"/>
    <sheet name="REFERRING TRACO2_BN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4" l="1"/>
  <c r="M12" i="4"/>
  <c r="N12" i="4"/>
  <c r="O12" i="4"/>
  <c r="P12" i="4"/>
  <c r="Q12" i="4"/>
  <c r="R12" i="4"/>
  <c r="G21" i="4"/>
  <c r="M11" i="4"/>
  <c r="N11" i="4"/>
  <c r="O11" i="4"/>
  <c r="P11" i="4"/>
  <c r="Q11" i="4"/>
  <c r="R11" i="4"/>
  <c r="L11" i="4"/>
  <c r="N20" i="4"/>
  <c r="G20" i="4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4" i="3"/>
  <c r="H5" i="2"/>
  <c r="H4" i="2"/>
  <c r="G5" i="2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1EAF320C-2EB3-4B54-B8EB-8BF7460A97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G2" authorId="1" shapeId="0" xr:uid="{41ED063B-A9DA-475C-A64C-2E55553CFB65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L2" authorId="1" shapeId="0" xr:uid="{57C290BF-4251-4D43-95D7-9F77F79F05F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<sst xmlns="http://schemas.openxmlformats.org/spreadsheetml/2006/main" count="209" uniqueCount="51">
  <si>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</si>
  <si>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</si>
  <si>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</si>
  <si>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</si>
  <si>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</si>
  <si>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</si>
  <si>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</si>
  <si>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</si>
  <si>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</si>
  <si>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</si>
  <si>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</si>
  <si>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</si>
  <si>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</si>
  <si>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</si>
  <si>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</si>
  <si>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</si>
  <si>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</si>
  <si>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UP</t>
  </si>
  <si>
    <t>Region</t>
  </si>
  <si>
    <t>TRACO2</t>
  </si>
  <si>
    <t>Scenario</t>
  </si>
  <si>
    <t>Reduction Coeff</t>
  </si>
  <si>
    <t>Table Name: Emissions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</si>
  <si>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</si>
  <si>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</si>
  <si>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</si>
  <si>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</si>
  <si>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</si>
  <si>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Agriculture Carbon dioxide</t>
  </si>
  <si>
    <t>Commercial Carbon dioxide</t>
  </si>
  <si>
    <t>Industry Carbon dioxide</t>
  </si>
  <si>
    <t>DemoS_010</t>
  </si>
  <si>
    <t>TRANSPORT CO2</t>
  </si>
  <si>
    <t>*CO2</t>
  </si>
  <si>
    <t>UC - Each Region/Period</t>
  </si>
  <si>
    <t>UC_N</t>
  </si>
  <si>
    <t>UC_COMNET</t>
  </si>
  <si>
    <t>UC_Desc</t>
  </si>
  <si>
    <t>AU_CO2_BND</t>
  </si>
  <si>
    <t>CO2 Bound Constraint</t>
  </si>
  <si>
    <t>~UC_Sets: R_E: AllRegions</t>
  </si>
  <si>
    <t>~UC_Sets: T_E:</t>
  </si>
  <si>
    <t>~UC_T:UC_RHSRTS</t>
  </si>
  <si>
    <t>UC_RHSRTS~0</t>
  </si>
  <si>
    <t>AL</t>
  </si>
  <si>
    <t>AT</t>
  </si>
  <si>
    <t>BC</t>
  </si>
  <si>
    <t>MA</t>
  </si>
  <si>
    <t>ON</t>
  </si>
  <si>
    <t>QU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</si>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</sst>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5" applyNumberFormat="0" applyAlignment="0" applyProtection="0"/>
    <xf numFmtId="0" fontId="17" fillId="8" borderId="6" applyNumberFormat="0" applyAlignment="0" applyProtection="0"/>
    <xf numFmtId="0" fontId="18" fillId="8" borderId="5" applyNumberFormat="0" applyAlignment="0" applyProtection="0"/>
    <xf numFmtId="0" fontId="19" fillId="0" borderId="7" applyNumberFormat="0" applyFill="0" applyAlignment="0" applyProtection="0"/>
    <xf numFmtId="0" fontId="20" fillId="9" borderId="8" applyNumberFormat="0" applyAlignment="0" applyProtection="0"/>
    <xf numFmtId="0" fontId="21" fillId="0" borderId="0" applyNumberFormat="0" applyFill="0" applyBorder="0" applyAlignment="0" applyProtection="0"/>
    <xf numFmtId="0" fontId="8" fillId="10" borderId="9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24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24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24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24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24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9" fontId="0" fillId="0" borderId="0" xfId="0" applyNumberFormat="1" applyAlignment="1">
      <alignment horizontal="center"/>
    </xf>
    <xf numFmtId="0" fontId="7" fillId="0" borderId="0" xfId="0" applyFont="1"/>
    <xf numFmtId="0" fontId="0" fillId="0" borderId="0" xfId="0"/>
    <xf numFmtId="0" fontId="26" fillId="0" borderId="0" xfId="2" applyFont="1"/>
    <xf numFmtId="0" fontId="2" fillId="35" borderId="0" xfId="0" applyFont="1" applyFill="1"/>
    <xf numFmtId="0" fontId="2" fillId="36" borderId="0" xfId="0" applyFont="1" applyFill="1"/>
    <xf numFmtId="0" fontId="2" fillId="37" borderId="0" xfId="0" applyFont="1" applyFill="1"/>
    <xf numFmtId="0" fontId="2" fillId="0" borderId="0" xfId="0" applyFont="1"/>
    <xf numFmtId="0" fontId="3" fillId="0" borderId="0" xfId="0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493890</xdr:colOff>
      <xdr:row>23</xdr:row>
      <xdr:rowOff>141111</xdr:rowOff>
    </xdr:from>
    <xdr:to>
      <xdr:col>22</xdr:col>
      <xdr:colOff>182169</xdr:colOff>
      <xdr:row>46</xdr:row>
      <xdr:rowOff>18888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0973" y="4409722"/>
          <a:ext cx="13014460" cy="41375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</xdr:colOff>
      <xdr:row>21</xdr:row>
      <xdr:rowOff>90170</xdr:rowOff>
    </xdr:from>
    <xdr:to>
      <xdr:col>1</xdr:col>
      <xdr:colOff>958850</xdr:colOff>
      <xdr:row>25</xdr:row>
      <xdr:rowOff>76909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2816F8-CFC2-45B1-AB0B-D44765C4E2A7}"/>
            </a:ext>
          </a:extLst>
        </xdr:cNvPr>
        <xdr:cNvSpPr txBox="1"/>
      </xdr:nvSpPr>
      <xdr:spPr>
        <a:xfrm>
          <a:off x="634365" y="3741420"/>
          <a:ext cx="934085" cy="72333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UNIT: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kt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234315</xdr:colOff>
      <xdr:row>8</xdr:row>
      <xdr:rowOff>121920</xdr:rowOff>
    </xdr:from>
    <xdr:to>
      <xdr:col>9</xdr:col>
      <xdr:colOff>182889</xdr:colOff>
      <xdr:row>12</xdr:row>
      <xdr:rowOff>108659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38673-F188-4122-96E7-4A4455716DA9}"/>
            </a:ext>
          </a:extLst>
        </xdr:cNvPr>
        <xdr:cNvSpPr txBox="1"/>
      </xdr:nvSpPr>
      <xdr:spPr>
        <a:xfrm>
          <a:off x="853440" y="1592580"/>
          <a:ext cx="6225540" cy="70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TRACO2 emissions (kt) from the base scenario DemoS_007 results.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A1:T21"/>
  <sheetViews>
    <sheetView tabSelected="1" zoomScale="72" workbookViewId="0">
      <selection activeCell="O14" sqref="O14"/>
    </sheetView>
  </sheetViews>
  <sheetFormatPr defaultRowHeight="14.5" x14ac:dyDescent="0.35"/>
  <cols>
    <col min="4" max="4" width="13" bestFit="1" customWidth="1"/>
    <col min="11" max="11" width="12.26953125" bestFit="1" customWidth="1"/>
    <col min="12" max="12" width="11.81640625" bestFit="1" customWidth="1"/>
    <col min="13" max="13" width="14.26953125" bestFit="1" customWidth="1"/>
  </cols>
  <sheetData>
    <row r="1" spans="1:20" x14ac:dyDescent="0.35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20" x14ac:dyDescent="0.3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20" x14ac:dyDescent="0.3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6" spans="1:20" x14ac:dyDescent="0.35">
      <c r="A6" s="11" t="s">
        <v>34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20" x14ac:dyDescent="0.35">
      <c r="A7" s="11"/>
      <c r="B7" s="12" t="s">
        <v>40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20" x14ac:dyDescent="0.35">
      <c r="A8" s="11"/>
      <c r="B8" s="12" t="s">
        <v>41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20" x14ac:dyDescent="0.35">
      <c r="A9" s="11"/>
      <c r="B9" s="11"/>
      <c r="C9" s="11"/>
      <c r="D9" s="11"/>
      <c r="E9" s="11"/>
      <c r="F9" s="11"/>
      <c r="G9" s="11"/>
      <c r="H9" s="11"/>
      <c r="I9" s="11"/>
      <c r="J9" s="11" t="s">
        <v>42</v>
      </c>
      <c r="K9" s="11"/>
      <c r="L9" s="11"/>
      <c r="M9" s="11"/>
      <c r="N9" s="11"/>
    </row>
    <row r="10" spans="1:20" x14ac:dyDescent="0.35">
      <c r="A10" s="11"/>
      <c r="B10" s="13" t="s">
        <v>35</v>
      </c>
      <c r="C10" s="14" t="s">
        <v>3</v>
      </c>
      <c r="D10" s="14" t="s">
        <v>2</v>
      </c>
      <c r="E10" s="14" t="s">
        <v>0</v>
      </c>
      <c r="F10" s="14" t="s">
        <v>5</v>
      </c>
      <c r="G10" s="15" t="s">
        <v>4</v>
      </c>
      <c r="H10" s="15" t="s">
        <v>6</v>
      </c>
      <c r="I10" s="15" t="s">
        <v>1</v>
      </c>
      <c r="J10" s="15" t="s">
        <v>7</v>
      </c>
      <c r="K10" s="16" t="s">
        <v>36</v>
      </c>
      <c r="L10" s="15" t="s">
        <v>44</v>
      </c>
      <c r="M10" s="15" t="s">
        <v>45</v>
      </c>
      <c r="N10" s="15" t="s">
        <v>46</v>
      </c>
      <c r="O10" s="15" t="s">
        <v>47</v>
      </c>
      <c r="P10" s="15" t="s">
        <v>48</v>
      </c>
      <c r="Q10" s="15" t="s">
        <v>49</v>
      </c>
      <c r="R10" s="15" t="s">
        <v>50</v>
      </c>
      <c r="S10" s="17" t="s">
        <v>43</v>
      </c>
      <c r="T10" s="13" t="s">
        <v>37</v>
      </c>
    </row>
    <row r="11" spans="1:20" x14ac:dyDescent="0.35">
      <c r="A11" s="11"/>
      <c r="B11" s="11" t="s">
        <v>38</v>
      </c>
      <c r="C11" s="11"/>
      <c r="D11" s="11"/>
      <c r="E11" s="11"/>
      <c r="F11" s="11"/>
      <c r="G11" s="11" t="s">
        <v>33</v>
      </c>
      <c r="H11" s="11"/>
      <c r="I11" s="11">
        <v>2021</v>
      </c>
      <c r="J11" s="11" t="s">
        <v>17</v>
      </c>
      <c r="K11" s="11">
        <v>1</v>
      </c>
      <c r="L11">
        <f>L16*F20/667.8</f>
        <v>239336.14959568737</v>
      </c>
      <c r="M11" s="11">
        <f t="shared" ref="M11:R11" si="0">M16*G20/667.8</f>
        <v>34017.320754716988</v>
      </c>
      <c r="N11" s="11">
        <f t="shared" si="0"/>
        <v>55511.781671159028</v>
      </c>
      <c r="O11" s="11">
        <f t="shared" si="0"/>
        <v>19345.014824797847</v>
      </c>
      <c r="P11" s="11">
        <f t="shared" si="0"/>
        <v>140741.99191374663</v>
      </c>
      <c r="Q11" s="11">
        <f t="shared" si="0"/>
        <v>72426.987870619952</v>
      </c>
      <c r="R11" s="11">
        <f t="shared" si="0"/>
        <v>62707.753369272235</v>
      </c>
      <c r="S11" s="11">
        <v>5</v>
      </c>
      <c r="T11" s="11" t="s">
        <v>39</v>
      </c>
    </row>
    <row r="12" spans="1:20" x14ac:dyDescent="0.35">
      <c r="A12" s="11"/>
      <c r="B12" s="11"/>
      <c r="C12" s="11"/>
      <c r="D12" s="11"/>
      <c r="E12" s="11"/>
      <c r="F12" s="11"/>
      <c r="G12" s="11" t="s">
        <v>33</v>
      </c>
      <c r="H12" s="11"/>
      <c r="I12" s="11">
        <v>2050</v>
      </c>
      <c r="J12" s="11" t="s">
        <v>17</v>
      </c>
      <c r="K12" s="11">
        <v>1</v>
      </c>
      <c r="L12" s="11">
        <f>L17*F21/667.8</f>
        <v>2309.9730458221029</v>
      </c>
      <c r="M12" s="11">
        <f t="shared" ref="M12" si="1">M17*G21/667.8</f>
        <v>327.0440251572328</v>
      </c>
      <c r="N12" s="11">
        <f t="shared" ref="N12" si="2">N17*H21/667.8</f>
        <v>533.69272237196765</v>
      </c>
      <c r="O12" s="11">
        <f t="shared" ref="O12" si="3">O17*I21/667.8</f>
        <v>185.98382749326146</v>
      </c>
      <c r="P12" s="11">
        <f t="shared" ref="P12" si="4">P17*J21/667.8</f>
        <v>1353.0997304582211</v>
      </c>
      <c r="Q12" s="11">
        <f t="shared" ref="Q12" si="5">Q17*K21/667.8</f>
        <v>696.31626235399824</v>
      </c>
      <c r="R12" s="11">
        <f t="shared" ref="R12" si="6">R17*L21/667.8</f>
        <v>602.87511230907455</v>
      </c>
      <c r="S12" s="11"/>
      <c r="T12" s="11"/>
    </row>
    <row r="15" spans="1:20" ht="15" thickBot="1" x14ac:dyDescent="0.4">
      <c r="L15" s="5" t="s">
        <v>9</v>
      </c>
    </row>
    <row r="16" spans="1:20" x14ac:dyDescent="0.35">
      <c r="L16" s="11">
        <v>624087</v>
      </c>
      <c r="M16" s="11">
        <v>624087</v>
      </c>
      <c r="N16" s="11">
        <v>624087</v>
      </c>
      <c r="O16" s="11">
        <v>624087</v>
      </c>
      <c r="P16" s="11">
        <v>624087</v>
      </c>
      <c r="Q16" s="11">
        <v>624087</v>
      </c>
      <c r="R16" s="11">
        <v>624087</v>
      </c>
    </row>
    <row r="17" spans="6:18" x14ac:dyDescent="0.35">
      <c r="L17" s="11">
        <v>6000</v>
      </c>
      <c r="M17" s="11">
        <v>6000</v>
      </c>
      <c r="N17" s="11">
        <v>6000</v>
      </c>
      <c r="O17" s="11">
        <v>6000</v>
      </c>
      <c r="P17" s="11">
        <v>6000</v>
      </c>
      <c r="Q17" s="11">
        <v>6000</v>
      </c>
      <c r="R17" s="11">
        <v>6000</v>
      </c>
    </row>
    <row r="19" spans="6:18" x14ac:dyDescent="0.35">
      <c r="F19" t="s">
        <v>44</v>
      </c>
      <c r="G19" t="s">
        <v>45</v>
      </c>
      <c r="H19" t="s">
        <v>46</v>
      </c>
      <c r="I19" t="s">
        <v>47</v>
      </c>
      <c r="J19" t="s">
        <v>48</v>
      </c>
      <c r="K19" t="s">
        <v>49</v>
      </c>
      <c r="L19" t="s">
        <v>50</v>
      </c>
    </row>
    <row r="20" spans="6:18" x14ac:dyDescent="0.35">
      <c r="F20">
        <v>256.10000000000002</v>
      </c>
      <c r="G20">
        <f>11.9+8.3+14.6+1.6</f>
        <v>36.400000000000006</v>
      </c>
      <c r="H20">
        <v>59.4</v>
      </c>
      <c r="I20">
        <v>20.7</v>
      </c>
      <c r="J20">
        <v>150.6</v>
      </c>
      <c r="K20">
        <v>77.5</v>
      </c>
      <c r="L20">
        <v>67.099999999999994</v>
      </c>
      <c r="N20">
        <f>SUM(F20:L20)</f>
        <v>667.8</v>
      </c>
    </row>
    <row r="21" spans="6:18" x14ac:dyDescent="0.35">
      <c r="F21" s="11">
        <v>257.10000000000002</v>
      </c>
      <c r="G21" s="11">
        <f>11.9+8.3+14.6+1.6</f>
        <v>36.400000000000006</v>
      </c>
      <c r="H21" s="11">
        <v>59.4</v>
      </c>
      <c r="I21" s="11">
        <v>20.7</v>
      </c>
      <c r="J21" s="11">
        <v>150.6</v>
      </c>
      <c r="K21" s="11">
        <v>77.5</v>
      </c>
      <c r="L21" s="11">
        <v>67.099999999999994</v>
      </c>
    </row>
  </sheetData>
  <phoneticPr fontId="2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FB131-6968-4914-B49E-A777B0B724E5}">
  <dimension ref="A1:S36"/>
  <sheetViews>
    <sheetView workbookViewId="0">
      <selection activeCell="D7" sqref="D7"/>
    </sheetView>
  </sheetViews>
  <sheetFormatPr defaultRowHeight="14.5" x14ac:dyDescent="0.35"/>
  <cols>
    <col min="2" max="2" width="19.81640625" bestFit="1" customWidth="1"/>
    <col min="3" max="3" width="8.81640625" bestFit="1" customWidth="1"/>
    <col min="4" max="4" width="30.1796875" bestFit="1" customWidth="1"/>
    <col min="5" max="5" width="8.7265625" customWidth="1"/>
    <col min="6" max="6" width="10.81640625" bestFit="1" customWidth="1"/>
    <col min="7" max="7" width="8.7265625" customWidth="1"/>
    <col min="8" max="10" width="8.54296875" bestFit="1" customWidth="1"/>
    <col min="11" max="11" width="8.7265625" bestFit="1" customWidth="1"/>
    <col min="12" max="12" width="8.81640625" bestFit="1" customWidth="1"/>
    <col min="13" max="13" width="8.54296875" bestFit="1" customWidth="1"/>
    <col min="14" max="14" width="8.453125" bestFit="1" customWidth="1"/>
    <col min="16" max="16" width="14.26953125" bestFit="1" customWidth="1"/>
  </cols>
  <sheetData>
    <row r="1" spans="1:19" ht="26" x14ac:dyDescent="0.6">
      <c r="A1" t="s">
        <v>13</v>
      </c>
      <c r="S1" s="10"/>
    </row>
    <row r="2" spans="1:19" x14ac:dyDescent="0.35">
      <c r="B2" s="1"/>
      <c r="G2" s="2"/>
      <c r="H2" s="3"/>
      <c r="I2" s="3"/>
      <c r="J2" s="3"/>
      <c r="K2" s="3"/>
      <c r="L2" s="3"/>
      <c r="M2" s="3"/>
      <c r="N2" s="3"/>
    </row>
    <row r="3" spans="1:19" ht="15" thickBot="1" x14ac:dyDescent="0.4">
      <c r="B3" s="4" t="s">
        <v>8</v>
      </c>
      <c r="C3" s="4" t="s">
        <v>7</v>
      </c>
      <c r="D3" s="4" t="s">
        <v>6</v>
      </c>
      <c r="E3" s="4" t="s">
        <v>1</v>
      </c>
      <c r="F3" s="5" t="s">
        <v>9</v>
      </c>
      <c r="G3" s="6" t="s">
        <v>3</v>
      </c>
      <c r="H3" s="6" t="s">
        <v>2</v>
      </c>
      <c r="I3" s="6" t="s">
        <v>10</v>
      </c>
      <c r="J3" s="6" t="s">
        <v>0</v>
      </c>
      <c r="K3" s="6" t="s">
        <v>5</v>
      </c>
      <c r="L3" s="6" t="s">
        <v>11</v>
      </c>
      <c r="M3" s="6" t="s">
        <v>4</v>
      </c>
      <c r="N3" s="6" t="s">
        <v>12</v>
      </c>
      <c r="P3" s="8"/>
    </row>
    <row r="4" spans="1:19" x14ac:dyDescent="0.35">
      <c r="C4" t="s">
        <v>17</v>
      </c>
      <c r="E4">
        <v>2020</v>
      </c>
      <c r="F4" s="11">
        <f>Q4*1000</f>
        <v>645400.5013</v>
      </c>
      <c r="M4" t="s">
        <v>33</v>
      </c>
      <c r="P4" s="9"/>
      <c r="Q4" s="11">
        <v>645.40050129999997</v>
      </c>
    </row>
    <row r="5" spans="1:19" x14ac:dyDescent="0.35">
      <c r="C5" t="s">
        <v>17</v>
      </c>
      <c r="D5" s="11"/>
      <c r="E5">
        <v>2050</v>
      </c>
      <c r="F5" s="11">
        <v>6000</v>
      </c>
      <c r="G5" s="11"/>
      <c r="M5" t="s">
        <v>33</v>
      </c>
      <c r="P5" s="9"/>
      <c r="Q5" s="11">
        <v>653.12511400000005</v>
      </c>
    </row>
    <row r="6" spans="1:19" x14ac:dyDescent="0.35">
      <c r="C6" s="11" t="s">
        <v>17</v>
      </c>
      <c r="D6" s="11"/>
      <c r="E6" s="11">
        <v>0</v>
      </c>
      <c r="F6" s="11">
        <v>5</v>
      </c>
      <c r="G6" s="11"/>
      <c r="M6" s="11" t="s">
        <v>33</v>
      </c>
      <c r="Q6" s="11">
        <v>672.92449239999996</v>
      </c>
    </row>
    <row r="7" spans="1:19" s="11" customFormat="1" x14ac:dyDescent="0.35"/>
    <row r="8" spans="1:19" s="11" customFormat="1" x14ac:dyDescent="0.35"/>
    <row r="9" spans="1:19" x14ac:dyDescent="0.35">
      <c r="C9" t="s">
        <v>17</v>
      </c>
      <c r="D9" t="s">
        <v>16</v>
      </c>
      <c r="E9">
        <v>2023</v>
      </c>
      <c r="F9" s="11">
        <f t="shared" ref="F9:F36" si="0">Q9*1000</f>
        <v>670001.04090000002</v>
      </c>
      <c r="G9" s="11"/>
      <c r="M9" s="11" t="s">
        <v>33</v>
      </c>
      <c r="Q9" s="11">
        <v>670.00104090000002</v>
      </c>
    </row>
    <row r="10" spans="1:19" x14ac:dyDescent="0.35">
      <c r="C10" t="s">
        <v>17</v>
      </c>
      <c r="D10" t="s">
        <v>16</v>
      </c>
      <c r="E10">
        <v>2024</v>
      </c>
      <c r="F10" s="11">
        <f t="shared" si="0"/>
        <v>647597.60659999994</v>
      </c>
      <c r="G10" s="11"/>
      <c r="M10" s="11" t="s">
        <v>33</v>
      </c>
      <c r="Q10" s="11">
        <v>647.59760659999995</v>
      </c>
    </row>
    <row r="11" spans="1:19" x14ac:dyDescent="0.35">
      <c r="C11" t="s">
        <v>17</v>
      </c>
      <c r="D11" t="s">
        <v>16</v>
      </c>
      <c r="E11">
        <v>2025</v>
      </c>
      <c r="F11" s="11">
        <f t="shared" si="0"/>
        <v>621098.6226</v>
      </c>
      <c r="G11" s="11"/>
      <c r="M11" s="11" t="s">
        <v>33</v>
      </c>
      <c r="Q11" s="11">
        <v>621.0986226</v>
      </c>
    </row>
    <row r="12" spans="1:19" x14ac:dyDescent="0.35">
      <c r="C12" t="s">
        <v>17</v>
      </c>
      <c r="D12" t="s">
        <v>16</v>
      </c>
      <c r="E12">
        <v>2026</v>
      </c>
      <c r="F12" s="11">
        <f t="shared" si="0"/>
        <v>606958.46409999998</v>
      </c>
      <c r="G12" s="11"/>
      <c r="M12" s="11" t="s">
        <v>33</v>
      </c>
      <c r="Q12" s="11">
        <v>606.95846410000001</v>
      </c>
    </row>
    <row r="13" spans="1:19" x14ac:dyDescent="0.35">
      <c r="C13" t="s">
        <v>17</v>
      </c>
      <c r="D13" t="s">
        <v>16</v>
      </c>
      <c r="E13">
        <v>2027</v>
      </c>
      <c r="F13" s="11">
        <f t="shared" si="0"/>
        <v>590565.94110000005</v>
      </c>
      <c r="G13" s="11"/>
      <c r="M13" s="11" t="s">
        <v>33</v>
      </c>
      <c r="Q13" s="11">
        <v>590.56594110000003</v>
      </c>
    </row>
    <row r="14" spans="1:19" x14ac:dyDescent="0.35">
      <c r="C14" t="s">
        <v>17</v>
      </c>
      <c r="D14" t="s">
        <v>16</v>
      </c>
      <c r="E14">
        <v>2028</v>
      </c>
      <c r="F14" s="11">
        <f t="shared" si="0"/>
        <v>568648.5209</v>
      </c>
      <c r="G14" s="11"/>
      <c r="M14" s="11" t="s">
        <v>33</v>
      </c>
      <c r="Q14" s="11">
        <v>568.64852089999999</v>
      </c>
    </row>
    <row r="15" spans="1:19" x14ac:dyDescent="0.35">
      <c r="C15" t="s">
        <v>17</v>
      </c>
      <c r="D15" t="s">
        <v>16</v>
      </c>
      <c r="E15">
        <v>2029</v>
      </c>
      <c r="F15" s="11">
        <f t="shared" si="0"/>
        <v>539814.37379999994</v>
      </c>
      <c r="G15" s="11"/>
      <c r="M15" s="11" t="s">
        <v>33</v>
      </c>
      <c r="Q15" s="11">
        <v>539.8143738</v>
      </c>
    </row>
    <row r="16" spans="1:19" x14ac:dyDescent="0.35">
      <c r="C16" t="s">
        <v>17</v>
      </c>
      <c r="D16" t="s">
        <v>16</v>
      </c>
      <c r="E16">
        <v>2030</v>
      </c>
      <c r="F16" s="11">
        <f t="shared" si="0"/>
        <v>504890.97560000001</v>
      </c>
      <c r="G16" s="11"/>
      <c r="M16" s="11" t="s">
        <v>33</v>
      </c>
      <c r="Q16" s="11">
        <v>504.89097559999999</v>
      </c>
    </row>
    <row r="17" spans="3:17" x14ac:dyDescent="0.35">
      <c r="C17" t="s">
        <v>17</v>
      </c>
      <c r="D17" t="s">
        <v>16</v>
      </c>
      <c r="E17">
        <v>2031</v>
      </c>
      <c r="F17" s="11">
        <f t="shared" si="0"/>
        <v>469217.97400000005</v>
      </c>
      <c r="G17" s="11"/>
      <c r="M17" s="11" t="s">
        <v>33</v>
      </c>
      <c r="Q17" s="11">
        <v>469.21797400000003</v>
      </c>
    </row>
    <row r="18" spans="3:17" x14ac:dyDescent="0.35">
      <c r="C18" t="s">
        <v>17</v>
      </c>
      <c r="D18" t="s">
        <v>16</v>
      </c>
      <c r="E18">
        <v>2032</v>
      </c>
      <c r="F18" s="11">
        <f t="shared" si="0"/>
        <v>433598.60839999997</v>
      </c>
      <c r="G18" s="11"/>
      <c r="M18" s="11" t="s">
        <v>33</v>
      </c>
      <c r="Q18" s="11">
        <v>433.59860839999999</v>
      </c>
    </row>
    <row r="19" spans="3:17" x14ac:dyDescent="0.35">
      <c r="C19" t="s">
        <v>17</v>
      </c>
      <c r="D19" t="s">
        <v>16</v>
      </c>
      <c r="E19">
        <v>2033</v>
      </c>
      <c r="F19" s="11">
        <f t="shared" si="0"/>
        <v>406307.21419999999</v>
      </c>
      <c r="G19" s="11"/>
      <c r="M19" s="11" t="s">
        <v>33</v>
      </c>
      <c r="Q19" s="11">
        <v>406.30721419999998</v>
      </c>
    </row>
    <row r="20" spans="3:17" x14ac:dyDescent="0.35">
      <c r="C20" t="s">
        <v>17</v>
      </c>
      <c r="D20" t="s">
        <v>16</v>
      </c>
      <c r="E20">
        <v>2034</v>
      </c>
      <c r="F20" s="11">
        <f t="shared" si="0"/>
        <v>375490.39249999996</v>
      </c>
      <c r="G20" s="11"/>
      <c r="M20" s="11" t="s">
        <v>33</v>
      </c>
      <c r="Q20" s="11">
        <v>375.49039249999998</v>
      </c>
    </row>
    <row r="21" spans="3:17" x14ac:dyDescent="0.35">
      <c r="C21" t="s">
        <v>17</v>
      </c>
      <c r="D21" t="s">
        <v>16</v>
      </c>
      <c r="E21">
        <v>2035</v>
      </c>
      <c r="F21" s="11">
        <f t="shared" si="0"/>
        <v>344000.2634</v>
      </c>
      <c r="G21" s="11"/>
      <c r="M21" s="11" t="s">
        <v>33</v>
      </c>
      <c r="Q21" s="11">
        <v>344.00026339999999</v>
      </c>
    </row>
    <row r="22" spans="3:17" x14ac:dyDescent="0.35">
      <c r="C22" t="s">
        <v>17</v>
      </c>
      <c r="D22" t="s">
        <v>16</v>
      </c>
      <c r="E22">
        <v>2036</v>
      </c>
      <c r="F22" s="11">
        <f t="shared" si="0"/>
        <v>314759.87040000001</v>
      </c>
      <c r="G22" s="11"/>
      <c r="H22" s="7"/>
      <c r="I22" s="7"/>
      <c r="J22" s="7"/>
      <c r="K22" s="7"/>
      <c r="L22" s="7"/>
      <c r="M22" s="11" t="s">
        <v>33</v>
      </c>
      <c r="Q22" s="11">
        <v>314.75987040000001</v>
      </c>
    </row>
    <row r="23" spans="3:17" x14ac:dyDescent="0.35">
      <c r="C23" t="s">
        <v>17</v>
      </c>
      <c r="D23" t="s">
        <v>16</v>
      </c>
      <c r="E23">
        <v>2037</v>
      </c>
      <c r="F23" s="11">
        <f t="shared" si="0"/>
        <v>286085.78510000004</v>
      </c>
      <c r="G23" s="11"/>
      <c r="H23" s="7"/>
      <c r="I23" s="7"/>
      <c r="J23" s="7"/>
      <c r="K23" s="7"/>
      <c r="L23" s="7"/>
      <c r="M23" s="11" t="s">
        <v>33</v>
      </c>
      <c r="Q23" s="11">
        <v>286.08578510000001</v>
      </c>
    </row>
    <row r="24" spans="3:17" x14ac:dyDescent="0.35">
      <c r="C24" t="s">
        <v>17</v>
      </c>
      <c r="D24" t="s">
        <v>16</v>
      </c>
      <c r="E24">
        <v>2038</v>
      </c>
      <c r="F24" s="11">
        <f t="shared" si="0"/>
        <v>259815.45269999999</v>
      </c>
      <c r="G24" s="11"/>
      <c r="H24" s="7"/>
      <c r="I24" s="7"/>
      <c r="J24" s="7"/>
      <c r="K24" s="7"/>
      <c r="L24" s="7"/>
      <c r="M24" s="11" t="s">
        <v>33</v>
      </c>
      <c r="Q24" s="11">
        <v>259.81545269999998</v>
      </c>
    </row>
    <row r="25" spans="3:17" x14ac:dyDescent="0.35">
      <c r="C25" t="s">
        <v>17</v>
      </c>
      <c r="D25" t="s">
        <v>16</v>
      </c>
      <c r="E25">
        <v>2039</v>
      </c>
      <c r="F25" s="11">
        <f t="shared" si="0"/>
        <v>236985.06109999999</v>
      </c>
      <c r="G25" s="11"/>
      <c r="H25" s="7"/>
      <c r="I25" s="7"/>
      <c r="J25" s="7"/>
      <c r="K25" s="7"/>
      <c r="L25" s="7"/>
      <c r="M25" s="11" t="s">
        <v>33</v>
      </c>
      <c r="Q25" s="11">
        <v>236.9850611</v>
      </c>
    </row>
    <row r="26" spans="3:17" x14ac:dyDescent="0.35">
      <c r="C26" t="s">
        <v>17</v>
      </c>
      <c r="D26" t="s">
        <v>16</v>
      </c>
      <c r="E26">
        <v>2040</v>
      </c>
      <c r="F26" s="11">
        <f t="shared" si="0"/>
        <v>214110.52960000001</v>
      </c>
      <c r="G26" s="11"/>
      <c r="H26" s="7"/>
      <c r="I26" s="7"/>
      <c r="J26" s="7"/>
      <c r="K26" s="7"/>
      <c r="L26" s="7"/>
      <c r="M26" s="11" t="s">
        <v>33</v>
      </c>
      <c r="Q26" s="11">
        <v>214.11052960000001</v>
      </c>
    </row>
    <row r="27" spans="3:17" x14ac:dyDescent="0.35">
      <c r="C27" t="s">
        <v>17</v>
      </c>
      <c r="D27" t="s">
        <v>16</v>
      </c>
      <c r="E27">
        <v>2041</v>
      </c>
      <c r="F27" s="11">
        <f t="shared" si="0"/>
        <v>188998.65919999999</v>
      </c>
      <c r="G27" s="11"/>
      <c r="H27" s="7"/>
      <c r="I27" s="7"/>
      <c r="J27" s="7"/>
      <c r="K27" s="7"/>
      <c r="L27" s="7"/>
      <c r="M27" s="11" t="s">
        <v>33</v>
      </c>
      <c r="Q27" s="11">
        <v>188.99865919999999</v>
      </c>
    </row>
    <row r="28" spans="3:17" x14ac:dyDescent="0.35">
      <c r="C28" t="s">
        <v>17</v>
      </c>
      <c r="D28" t="s">
        <v>16</v>
      </c>
      <c r="E28">
        <v>2042</v>
      </c>
      <c r="F28" s="11">
        <f t="shared" si="0"/>
        <v>167868.29389999999</v>
      </c>
      <c r="G28" s="11"/>
      <c r="H28" s="7"/>
      <c r="I28" s="7"/>
      <c r="J28" s="7"/>
      <c r="K28" s="7"/>
      <c r="L28" s="7"/>
      <c r="M28" s="11" t="s">
        <v>33</v>
      </c>
      <c r="Q28" s="11">
        <v>167.8682939</v>
      </c>
    </row>
    <row r="29" spans="3:17" x14ac:dyDescent="0.35">
      <c r="C29" t="s">
        <v>17</v>
      </c>
      <c r="D29" t="s">
        <v>16</v>
      </c>
      <c r="E29">
        <v>2043</v>
      </c>
      <c r="F29" s="11">
        <f t="shared" si="0"/>
        <v>146428.90099999998</v>
      </c>
      <c r="G29" s="11"/>
      <c r="H29" s="7"/>
      <c r="I29" s="7"/>
      <c r="J29" s="7"/>
      <c r="K29" s="7"/>
      <c r="L29" s="7"/>
      <c r="M29" s="11" t="s">
        <v>33</v>
      </c>
      <c r="Q29" s="11">
        <v>146.428901</v>
      </c>
    </row>
    <row r="30" spans="3:17" x14ac:dyDescent="0.35">
      <c r="C30" t="s">
        <v>17</v>
      </c>
      <c r="D30" t="s">
        <v>16</v>
      </c>
      <c r="E30">
        <v>2044</v>
      </c>
      <c r="F30" s="11">
        <f t="shared" si="0"/>
        <v>124693.0842</v>
      </c>
      <c r="G30" s="11"/>
      <c r="H30" s="7"/>
      <c r="I30" s="7"/>
      <c r="J30" s="7"/>
      <c r="K30" s="7"/>
      <c r="L30" s="7"/>
      <c r="M30" s="11" t="s">
        <v>33</v>
      </c>
      <c r="Q30" s="11">
        <v>124.6930842</v>
      </c>
    </row>
    <row r="31" spans="3:17" x14ac:dyDescent="0.35">
      <c r="C31" t="s">
        <v>17</v>
      </c>
      <c r="D31" t="s">
        <v>16</v>
      </c>
      <c r="E31">
        <v>2045</v>
      </c>
      <c r="F31" s="11">
        <f t="shared" si="0"/>
        <v>103677.6725</v>
      </c>
      <c r="G31" s="11"/>
      <c r="H31" s="7"/>
      <c r="I31" s="7"/>
      <c r="J31" s="7"/>
      <c r="K31" s="7"/>
      <c r="L31" s="7"/>
      <c r="M31" s="11" t="s">
        <v>33</v>
      </c>
      <c r="Q31" s="11">
        <v>103.6776725</v>
      </c>
    </row>
    <row r="32" spans="3:17" x14ac:dyDescent="0.35">
      <c r="C32" t="s">
        <v>17</v>
      </c>
      <c r="D32" t="s">
        <v>16</v>
      </c>
      <c r="E32">
        <v>2046</v>
      </c>
      <c r="F32" s="11">
        <f t="shared" si="0"/>
        <v>82852.521069999988</v>
      </c>
      <c r="G32" s="11"/>
      <c r="H32" s="7"/>
      <c r="I32" s="7"/>
      <c r="J32" s="7"/>
      <c r="K32" s="7"/>
      <c r="L32" s="7"/>
      <c r="M32" s="11" t="s">
        <v>33</v>
      </c>
      <c r="Q32" s="11">
        <v>82.852521069999995</v>
      </c>
    </row>
    <row r="33" spans="3:17" x14ac:dyDescent="0.35">
      <c r="C33" t="s">
        <v>17</v>
      </c>
      <c r="D33" t="s">
        <v>16</v>
      </c>
      <c r="E33">
        <v>2047</v>
      </c>
      <c r="F33" s="11">
        <f t="shared" si="0"/>
        <v>61760.785390000005</v>
      </c>
      <c r="G33" s="11"/>
      <c r="H33" s="7"/>
      <c r="I33" s="7"/>
      <c r="J33" s="7"/>
      <c r="K33" s="7"/>
      <c r="L33" s="7"/>
      <c r="M33" s="11" t="s">
        <v>33</v>
      </c>
      <c r="Q33" s="11">
        <v>61.760785390000002</v>
      </c>
    </row>
    <row r="34" spans="3:17" x14ac:dyDescent="0.35">
      <c r="C34" t="s">
        <v>17</v>
      </c>
      <c r="D34" t="s">
        <v>16</v>
      </c>
      <c r="E34">
        <v>2048</v>
      </c>
      <c r="F34" s="11">
        <f t="shared" si="0"/>
        <v>41164.86664</v>
      </c>
      <c r="G34" s="11"/>
      <c r="M34" s="11" t="s">
        <v>33</v>
      </c>
      <c r="Q34" s="11">
        <v>41.16486664</v>
      </c>
    </row>
    <row r="35" spans="3:17" x14ac:dyDescent="0.35">
      <c r="C35" t="s">
        <v>17</v>
      </c>
      <c r="D35" t="s">
        <v>16</v>
      </c>
      <c r="E35">
        <v>2049</v>
      </c>
      <c r="F35" s="11">
        <f t="shared" si="0"/>
        <v>20516.166970000002</v>
      </c>
      <c r="G35" s="11"/>
      <c r="M35" s="11" t="s">
        <v>33</v>
      </c>
      <c r="Q35" s="11">
        <v>20.51616697</v>
      </c>
    </row>
    <row r="36" spans="3:17" x14ac:dyDescent="0.35">
      <c r="C36" t="s">
        <v>17</v>
      </c>
      <c r="D36" t="s">
        <v>16</v>
      </c>
      <c r="E36">
        <v>2050</v>
      </c>
      <c r="F36" s="11">
        <f t="shared" si="0"/>
        <v>0</v>
      </c>
      <c r="G36" s="11"/>
      <c r="M36" s="11" t="s">
        <v>33</v>
      </c>
      <c r="Q36" s="11">
        <v>0</v>
      </c>
    </row>
  </sheetData>
  <phoneticPr fontId="2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workbookViewId="0">
      <selection activeCell="D7" sqref="D7"/>
    </sheetView>
  </sheetViews>
  <sheetFormatPr defaultRowHeight="14.5" x14ac:dyDescent="0.35"/>
  <cols>
    <col min="2" max="2" width="19.81640625" bestFit="1" customWidth="1"/>
    <col min="3" max="3" width="8.81640625" bestFit="1" customWidth="1"/>
    <col min="4" max="4" width="30.1796875" bestFit="1" customWidth="1"/>
    <col min="5" max="5" width="8.7265625" customWidth="1"/>
    <col min="6" max="6" width="10.81640625" bestFit="1" customWidth="1"/>
    <col min="7" max="9" width="8.7265625" customWidth="1"/>
    <col min="10" max="12" width="8.54296875" bestFit="1" customWidth="1"/>
    <col min="13" max="13" width="8.7265625" bestFit="1" customWidth="1"/>
    <col min="14" max="14" width="8.81640625" bestFit="1" customWidth="1"/>
    <col min="15" max="15" width="8.54296875" bestFit="1" customWidth="1"/>
    <col min="16" max="16" width="8.453125" bestFit="1" customWidth="1"/>
    <col min="18" max="18" width="14.26953125" bestFit="1" customWidth="1"/>
  </cols>
  <sheetData>
    <row r="1" spans="1:21" ht="26" x14ac:dyDescent="0.6">
      <c r="A1" t="s">
        <v>13</v>
      </c>
      <c r="U1" s="10" t="s">
        <v>32</v>
      </c>
    </row>
    <row r="2" spans="1:21" x14ac:dyDescent="0.35">
      <c r="B2" s="1"/>
      <c r="I2" s="2"/>
      <c r="J2" s="3"/>
      <c r="K2" s="3"/>
      <c r="L2" s="3"/>
      <c r="M2" s="3"/>
      <c r="N2" s="3"/>
      <c r="O2" s="3"/>
      <c r="P2" s="3"/>
    </row>
    <row r="3" spans="1:21" ht="15" thickBot="1" x14ac:dyDescent="0.4">
      <c r="B3" s="4" t="s">
        <v>8</v>
      </c>
      <c r="C3" s="4" t="s">
        <v>7</v>
      </c>
      <c r="D3" s="4" t="s">
        <v>6</v>
      </c>
      <c r="E3" s="4" t="s">
        <v>1</v>
      </c>
      <c r="F3" s="5" t="s">
        <v>9</v>
      </c>
      <c r="G3" s="5" t="s">
        <v>15</v>
      </c>
      <c r="H3" s="5" t="s">
        <v>14</v>
      </c>
      <c r="I3" s="6" t="s">
        <v>3</v>
      </c>
      <c r="J3" s="6" t="s">
        <v>2</v>
      </c>
      <c r="K3" s="6" t="s">
        <v>10</v>
      </c>
      <c r="L3" s="6" t="s">
        <v>0</v>
      </c>
      <c r="M3" s="6" t="s">
        <v>5</v>
      </c>
      <c r="N3" s="6" t="s">
        <v>11</v>
      </c>
      <c r="O3" s="6" t="s">
        <v>4</v>
      </c>
      <c r="P3" s="6" t="s">
        <v>12</v>
      </c>
      <c r="R3" s="8" t="s">
        <v>21</v>
      </c>
    </row>
    <row r="4" spans="1:21" x14ac:dyDescent="0.35">
      <c r="C4" t="s">
        <v>17</v>
      </c>
      <c r="D4" t="s">
        <v>16</v>
      </c>
      <c r="E4">
        <v>2010</v>
      </c>
      <c r="G4" s="7">
        <f>$G25*(1-$R4)</f>
        <v>435642.38229159807</v>
      </c>
      <c r="H4" s="7">
        <f>$G31*(1-$R4)</f>
        <v>459319.84553391661</v>
      </c>
      <c r="O4" t="s">
        <v>19</v>
      </c>
      <c r="R4" s="9">
        <v>0.1</v>
      </c>
    </row>
    <row r="5" spans="1:21" x14ac:dyDescent="0.35">
      <c r="C5" t="s">
        <v>17</v>
      </c>
      <c r="D5" t="s">
        <v>16</v>
      </c>
      <c r="E5">
        <v>2020</v>
      </c>
      <c r="G5" s="7">
        <f>$I25*(1-$R5)</f>
        <v>465281.70224996167</v>
      </c>
      <c r="H5" s="7">
        <f>$I31*(1-$R5)</f>
        <v>538606.72028930648</v>
      </c>
      <c r="O5" t="s">
        <v>19</v>
      </c>
      <c r="R5" s="9">
        <v>0.2</v>
      </c>
    </row>
    <row r="6" spans="1:21" x14ac:dyDescent="0.35">
      <c r="C6" t="s">
        <v>17</v>
      </c>
      <c r="D6" t="s">
        <v>16</v>
      </c>
      <c r="E6">
        <v>0</v>
      </c>
      <c r="G6">
        <v>5</v>
      </c>
      <c r="H6">
        <v>5</v>
      </c>
      <c r="O6" t="s">
        <v>19</v>
      </c>
    </row>
    <row r="17" spans="2:15" x14ac:dyDescent="0.35">
      <c r="B17" t="s">
        <v>22</v>
      </c>
    </row>
    <row r="18" spans="2:15" x14ac:dyDescent="0.35">
      <c r="B18" t="s">
        <v>23</v>
      </c>
    </row>
    <row r="19" spans="2:15" x14ac:dyDescent="0.35">
      <c r="B19" t="s">
        <v>20</v>
      </c>
      <c r="C19" t="s">
        <v>18</v>
      </c>
      <c r="D19" t="s">
        <v>24</v>
      </c>
      <c r="E19">
        <v>2005</v>
      </c>
      <c r="F19">
        <v>2006</v>
      </c>
      <c r="G19">
        <v>2010</v>
      </c>
      <c r="H19">
        <v>2015</v>
      </c>
      <c r="I19">
        <v>2020</v>
      </c>
      <c r="J19">
        <v>2025</v>
      </c>
      <c r="K19">
        <v>2030</v>
      </c>
      <c r="L19">
        <v>2035</v>
      </c>
      <c r="M19">
        <v>2040</v>
      </c>
      <c r="N19">
        <v>2045</v>
      </c>
      <c r="O19">
        <v>2050</v>
      </c>
    </row>
    <row r="20" spans="2:15" x14ac:dyDescent="0.35">
      <c r="B20" t="s">
        <v>31</v>
      </c>
      <c r="C20" t="s">
        <v>15</v>
      </c>
      <c r="D20" t="s">
        <v>28</v>
      </c>
      <c r="E20" s="7">
        <v>17275.707016662898</v>
      </c>
      <c r="F20" s="7">
        <v>17873.062574839001</v>
      </c>
      <c r="G20" s="7">
        <v>20472.329909833599</v>
      </c>
      <c r="H20" s="7">
        <v>24248.976985529702</v>
      </c>
      <c r="I20" s="7">
        <v>28709.321206082001</v>
      </c>
      <c r="J20" s="7">
        <v>33975.346176732099</v>
      </c>
      <c r="K20" s="7">
        <v>35544.149227710703</v>
      </c>
      <c r="L20" s="7">
        <v>37170.517207825098</v>
      </c>
      <c r="M20" s="7">
        <v>38856.356980992998</v>
      </c>
      <c r="N20" s="7">
        <v>40603.635007656398</v>
      </c>
      <c r="O20" s="7">
        <v>42414.379138687502</v>
      </c>
    </row>
    <row r="21" spans="2:15" x14ac:dyDescent="0.35">
      <c r="B21" t="s">
        <v>31</v>
      </c>
      <c r="C21" t="s">
        <v>15</v>
      </c>
      <c r="D21" t="s">
        <v>29</v>
      </c>
      <c r="E21" s="7">
        <v>85091.933955600005</v>
      </c>
      <c r="F21" s="7">
        <v>117648.88017380799</v>
      </c>
      <c r="G21" s="7">
        <v>140971.71699441399</v>
      </c>
      <c r="H21" s="7">
        <v>172775.79609570501</v>
      </c>
      <c r="I21" s="7">
        <v>207973.19889763201</v>
      </c>
      <c r="J21" s="7">
        <v>237954.92812085999</v>
      </c>
      <c r="K21" s="7">
        <v>243963.58824392399</v>
      </c>
      <c r="L21" s="7">
        <v>250123.974564718</v>
      </c>
      <c r="M21" s="7">
        <v>256439.91835986401</v>
      </c>
      <c r="N21" s="7">
        <v>262915.34765052499</v>
      </c>
      <c r="O21" s="7">
        <v>269554.289645318</v>
      </c>
    </row>
    <row r="22" spans="2:15" x14ac:dyDescent="0.35">
      <c r="B22" t="s">
        <v>31</v>
      </c>
      <c r="C22" t="s">
        <v>15</v>
      </c>
      <c r="D22" t="s">
        <v>25</v>
      </c>
      <c r="E22" s="7">
        <v>652667.36406184896</v>
      </c>
      <c r="F22" s="7">
        <v>610660.41555622395</v>
      </c>
      <c r="G22" s="7">
        <v>661749.36590139905</v>
      </c>
      <c r="H22" s="7">
        <v>786691.68243975402</v>
      </c>
      <c r="I22" s="7">
        <v>765905.05026215001</v>
      </c>
      <c r="J22" s="7">
        <v>748720.36995935498</v>
      </c>
      <c r="K22" s="7">
        <v>707312.52577295201</v>
      </c>
      <c r="L22" s="7">
        <v>705930.77556715603</v>
      </c>
      <c r="M22" s="7">
        <v>707242.42219831597</v>
      </c>
      <c r="N22" s="7">
        <v>709015.00296015304</v>
      </c>
      <c r="O22" s="7">
        <v>712409.17867054802</v>
      </c>
    </row>
    <row r="23" spans="2:15" x14ac:dyDescent="0.35">
      <c r="B23" t="s">
        <v>31</v>
      </c>
      <c r="C23" t="s">
        <v>15</v>
      </c>
      <c r="D23" t="s">
        <v>30</v>
      </c>
      <c r="E23" s="7">
        <v>293678.98973999999</v>
      </c>
      <c r="F23" s="7">
        <v>295131.72180924698</v>
      </c>
      <c r="G23" s="7">
        <v>300956.453374103</v>
      </c>
      <c r="H23" s="7">
        <v>308268.501563547</v>
      </c>
      <c r="I23" s="7">
        <v>315615.261828913</v>
      </c>
      <c r="J23" s="7">
        <v>322996.86211242998</v>
      </c>
      <c r="K23" s="7">
        <v>330413.430779299</v>
      </c>
      <c r="L23" s="7">
        <v>337865.09661900002</v>
      </c>
      <c r="M23" s="7">
        <v>345351.98884662503</v>
      </c>
      <c r="N23" s="7">
        <v>352874.23710417602</v>
      </c>
      <c r="O23" s="7">
        <v>360431.97146191302</v>
      </c>
    </row>
    <row r="24" spans="2:15" x14ac:dyDescent="0.35">
      <c r="B24" t="s">
        <v>31</v>
      </c>
      <c r="C24" t="s">
        <v>15</v>
      </c>
      <c r="D24" t="s">
        <v>27</v>
      </c>
      <c r="E24" s="7">
        <v>253812.89172042499</v>
      </c>
      <c r="F24" s="7">
        <v>327476.57831973501</v>
      </c>
      <c r="G24" s="7">
        <v>386437.63388302998</v>
      </c>
      <c r="H24" s="7">
        <v>461011.46922819101</v>
      </c>
      <c r="I24" s="7">
        <v>536818.89821666805</v>
      </c>
      <c r="J24" s="7">
        <v>558811.26185978705</v>
      </c>
      <c r="K24" s="7">
        <v>570253.36774023005</v>
      </c>
      <c r="L24" s="7">
        <v>581984.40113257896</v>
      </c>
      <c r="M24" s="7">
        <v>594011.65781857597</v>
      </c>
      <c r="N24" s="7">
        <v>606342.61780758598</v>
      </c>
      <c r="O24" s="7">
        <v>618984.94998858904</v>
      </c>
    </row>
    <row r="25" spans="2:15" x14ac:dyDescent="0.35">
      <c r="B25" t="s">
        <v>31</v>
      </c>
      <c r="C25" t="s">
        <v>15</v>
      </c>
      <c r="D25" t="s">
        <v>26</v>
      </c>
      <c r="E25" s="7">
        <v>475211.85998060001</v>
      </c>
      <c r="F25" s="7">
        <v>484577.72746026498</v>
      </c>
      <c r="G25" s="7">
        <v>484047.09143510897</v>
      </c>
      <c r="H25" s="7">
        <v>526774.96622237505</v>
      </c>
      <c r="I25" s="7">
        <v>581602.12781245203</v>
      </c>
      <c r="J25" s="7">
        <v>780491.00884393102</v>
      </c>
      <c r="K25" s="7">
        <v>800199.38487247401</v>
      </c>
      <c r="L25" s="7">
        <v>820405.42209285905</v>
      </c>
      <c r="M25" s="7">
        <v>841121.68707381096</v>
      </c>
      <c r="N25" s="7">
        <v>862361.06370566995</v>
      </c>
      <c r="O25" s="7">
        <v>884136.76121313998</v>
      </c>
    </row>
    <row r="26" spans="2:15" x14ac:dyDescent="0.35">
      <c r="B26" t="s">
        <v>31</v>
      </c>
      <c r="C26" t="s">
        <v>14</v>
      </c>
      <c r="D26" t="s">
        <v>28</v>
      </c>
      <c r="E26" s="7">
        <v>18880.424280773699</v>
      </c>
      <c r="F26" s="7">
        <v>19912.554141455999</v>
      </c>
      <c r="G26" s="7">
        <v>24632.220455100502</v>
      </c>
      <c r="H26" s="7">
        <v>32121.0759583297</v>
      </c>
      <c r="I26" s="7">
        <v>41867.782481645801</v>
      </c>
      <c r="J26" s="7">
        <v>54548.309653336997</v>
      </c>
      <c r="K26" s="7">
        <v>57067.064110310603</v>
      </c>
      <c r="L26" s="7">
        <v>59678.240571268099</v>
      </c>
      <c r="M26" s="7">
        <v>62384.900556255998</v>
      </c>
      <c r="N26" s="7">
        <v>65190.201269105302</v>
      </c>
      <c r="O26" s="7">
        <v>68097.398477594805</v>
      </c>
    </row>
    <row r="27" spans="2:15" x14ac:dyDescent="0.35">
      <c r="B27" t="s">
        <v>31</v>
      </c>
      <c r="C27" t="s">
        <v>14</v>
      </c>
      <c r="D27" t="s">
        <v>29</v>
      </c>
      <c r="E27" s="7">
        <v>107820.6766318</v>
      </c>
      <c r="F27" s="7">
        <v>88765.012482225007</v>
      </c>
      <c r="G27" s="7">
        <v>107397.62867622</v>
      </c>
      <c r="H27" s="7">
        <v>135460.884319948</v>
      </c>
      <c r="I27" s="7">
        <v>195173.12593729899</v>
      </c>
      <c r="J27" s="7">
        <v>242850.09918634899</v>
      </c>
      <c r="K27" s="7">
        <v>248411.52571192</v>
      </c>
      <c r="L27" s="7">
        <v>297204.50223822502</v>
      </c>
      <c r="M27" s="7">
        <v>280443.82709562301</v>
      </c>
      <c r="N27" s="7">
        <v>286437.280458597</v>
      </c>
      <c r="O27" s="7">
        <v>292582.07602954999</v>
      </c>
    </row>
    <row r="28" spans="2:15" x14ac:dyDescent="0.35">
      <c r="B28" t="s">
        <v>31</v>
      </c>
      <c r="C28" t="s">
        <v>14</v>
      </c>
      <c r="D28" t="s">
        <v>25</v>
      </c>
      <c r="E28" s="7">
        <v>404871.61473729397</v>
      </c>
      <c r="F28" s="7">
        <v>376532.42047675402</v>
      </c>
      <c r="G28" s="7">
        <v>432663.08454045199</v>
      </c>
      <c r="H28" s="7">
        <v>490440.67500777001</v>
      </c>
      <c r="I28" s="7">
        <v>540390.71400511905</v>
      </c>
      <c r="J28" s="7">
        <v>605117.45845242694</v>
      </c>
      <c r="K28" s="7">
        <v>585985.54402118002</v>
      </c>
      <c r="L28" s="7">
        <v>540342.39927532198</v>
      </c>
      <c r="M28" s="7">
        <v>523499.48547133</v>
      </c>
      <c r="N28" s="7">
        <v>500004.22068977699</v>
      </c>
      <c r="O28" s="7">
        <v>485363.51990251499</v>
      </c>
    </row>
    <row r="29" spans="2:15" x14ac:dyDescent="0.35">
      <c r="B29" t="s">
        <v>31</v>
      </c>
      <c r="C29" t="s">
        <v>14</v>
      </c>
      <c r="D29" t="s">
        <v>30</v>
      </c>
      <c r="E29" s="7">
        <v>289399.83516000002</v>
      </c>
      <c r="F29" s="7">
        <v>290976.742706249</v>
      </c>
      <c r="G29" s="7">
        <v>297313.05859025399</v>
      </c>
      <c r="H29" s="7">
        <v>305298.30868380901</v>
      </c>
      <c r="I29" s="7">
        <v>313356.10852577997</v>
      </c>
      <c r="J29" s="7">
        <v>321486.984634717</v>
      </c>
      <c r="K29" s="7">
        <v>329691.46698389098</v>
      </c>
      <c r="L29" s="7">
        <v>337970.08902268601</v>
      </c>
      <c r="M29" s="7">
        <v>346323.38769812201</v>
      </c>
      <c r="N29" s="7">
        <v>354751.90347652102</v>
      </c>
      <c r="O29" s="7">
        <v>363256.18036529003</v>
      </c>
    </row>
    <row r="30" spans="2:15" x14ac:dyDescent="0.35">
      <c r="B30" t="s">
        <v>31</v>
      </c>
      <c r="C30" t="s">
        <v>14</v>
      </c>
      <c r="D30" t="s">
        <v>27</v>
      </c>
      <c r="E30" s="7">
        <v>308972.51168505999</v>
      </c>
      <c r="F30" s="7">
        <v>272509.14994642598</v>
      </c>
      <c r="G30" s="7">
        <v>314466.66041900503</v>
      </c>
      <c r="H30" s="7">
        <v>364640.36658212001</v>
      </c>
      <c r="I30" s="7">
        <v>397838.857540155</v>
      </c>
      <c r="J30" s="7">
        <v>452441.82899846998</v>
      </c>
      <c r="K30" s="7">
        <v>483678.36572752398</v>
      </c>
      <c r="L30" s="7">
        <v>467763.93515322899</v>
      </c>
      <c r="M30" s="7">
        <v>476782.27231038298</v>
      </c>
      <c r="N30" s="7">
        <v>445902.05880096101</v>
      </c>
      <c r="O30" s="7">
        <v>430770.00491547101</v>
      </c>
    </row>
    <row r="31" spans="2:15" x14ac:dyDescent="0.35">
      <c r="B31" t="s">
        <v>31</v>
      </c>
      <c r="C31" t="s">
        <v>14</v>
      </c>
      <c r="D31" t="s">
        <v>26</v>
      </c>
      <c r="E31" s="7">
        <v>475452.65789839998</v>
      </c>
      <c r="F31" s="7">
        <v>493983.84557737602</v>
      </c>
      <c r="G31" s="7">
        <v>510355.38392657402</v>
      </c>
      <c r="H31" s="7">
        <v>580758.61031237501</v>
      </c>
      <c r="I31" s="7">
        <v>673258.40036163304</v>
      </c>
      <c r="J31" s="7">
        <v>1134193.1906632299</v>
      </c>
      <c r="K31" s="7">
        <v>1162832.99001686</v>
      </c>
      <c r="L31" s="7">
        <v>1192195.98019351</v>
      </c>
      <c r="M31" s="7">
        <v>1222300.4226677101</v>
      </c>
      <c r="N31" s="7">
        <v>1253165.04003911</v>
      </c>
      <c r="O31" s="7">
        <v>1284809.0276764501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ALLCO2_BND</vt:lpstr>
      <vt:lpstr>REFERRING TRACO2_BND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2024-04-02T16:20:16Z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