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405" documentId="11_AEDCD2D50FE37CE26E339E56ADDC14C75C28AA95" xr6:coauthVersionLast="47" xr6:coauthVersionMax="47" xr10:uidLastSave="{6F7F2817-B85B-4A20-B00E-83DF3BC1A8FA}"/>
  <bookViews>
    <workbookView xWindow="2300" yWindow="310" windowWidth="19180" windowHeight="10780" activeTab="1" xr2:uid="{00000000-000D-0000-FFFF-FFFF00000000}"/>
  </bookViews>
  <sheets>
    <sheet name="TRA1" sheetId="1" r:id="rId1"/>
    <sheet name="TRA2" sheetId="2" r:id="rId2"/>
    <sheet name="TRA3" sheetId="9" r:id="rId3"/>
    <sheet name="RSD" sheetId="3" r:id="rId4"/>
    <sheet name="COM" sheetId="4" r:id="rId5"/>
    <sheet name="AGR" sheetId="5" r:id="rId6"/>
    <sheet name="PRIorSUP_VACANT" sheetId="7" r:id="rId7"/>
    <sheet name="ELC_DEFINED_IN_OTHE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9" l="1"/>
  <c r="I10" i="9"/>
  <c r="J10" i="9" s="1"/>
  <c r="I6" i="9"/>
  <c r="K6" i="9" s="1"/>
  <c r="I5" i="9"/>
  <c r="K5" i="9" s="1"/>
  <c r="F8" i="9"/>
  <c r="F6" i="9"/>
  <c r="F5" i="9"/>
  <c r="K19" i="2"/>
  <c r="I19" i="2"/>
  <c r="K18" i="2"/>
  <c r="I18" i="2"/>
  <c r="I8" i="9" l="1"/>
  <c r="J5" i="9"/>
  <c r="L5" i="9" s="1"/>
  <c r="J6" i="9"/>
  <c r="L6" i="9" s="1"/>
  <c r="K10" i="9"/>
  <c r="L10" i="9" s="1"/>
  <c r="M12" i="2"/>
  <c r="M11" i="2"/>
  <c r="M9" i="2"/>
  <c r="M8" i="2"/>
  <c r="M7" i="2"/>
  <c r="M6" i="2"/>
  <c r="M5" i="2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8" i="3"/>
  <c r="L18" i="3"/>
  <c r="K20" i="3"/>
  <c r="L20" i="3"/>
  <c r="K22" i="3"/>
  <c r="L22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6" i="3"/>
  <c r="L36" i="3"/>
  <c r="K38" i="3"/>
  <c r="L38" i="3"/>
  <c r="K40" i="3"/>
  <c r="L40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4" i="3"/>
  <c r="L54" i="3"/>
  <c r="K56" i="3"/>
  <c r="L56" i="3"/>
  <c r="K58" i="3"/>
  <c r="L58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2" i="3"/>
  <c r="L72" i="3"/>
  <c r="K74" i="3"/>
  <c r="L74" i="3"/>
  <c r="K76" i="3"/>
  <c r="L76" i="3"/>
  <c r="K78" i="3"/>
  <c r="L78" i="3"/>
  <c r="K80" i="3"/>
  <c r="L80" i="3"/>
  <c r="K82" i="3"/>
  <c r="L82" i="3"/>
  <c r="K84" i="3"/>
  <c r="L84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L6" i="3"/>
  <c r="K6" i="3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J215" i="4"/>
  <c r="K215" i="4"/>
  <c r="J216" i="4"/>
  <c r="K216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K6" i="4"/>
  <c r="J6" i="4"/>
  <c r="J20" i="1"/>
  <c r="L20" i="1" s="1"/>
  <c r="J22" i="1"/>
  <c r="L22" i="1" s="1"/>
  <c r="J19" i="1"/>
  <c r="L19" i="1" s="1"/>
  <c r="K12" i="2"/>
  <c r="K11" i="2"/>
  <c r="K9" i="2"/>
  <c r="G9" i="2"/>
  <c r="K8" i="2"/>
  <c r="K7" i="2"/>
  <c r="K6" i="2"/>
  <c r="K5" i="2"/>
  <c r="J12" i="1"/>
  <c r="J13" i="1"/>
  <c r="J14" i="1"/>
  <c r="J15" i="1"/>
  <c r="J16" i="1"/>
  <c r="J11" i="1"/>
  <c r="J18" i="1"/>
  <c r="J17" i="1"/>
  <c r="J10" i="1"/>
  <c r="J6" i="1"/>
  <c r="J7" i="1"/>
  <c r="J8" i="1"/>
  <c r="J9" i="1"/>
  <c r="J5" i="1"/>
  <c r="K8" i="9" l="1"/>
  <c r="J8" i="9"/>
  <c r="L8" i="9" s="1"/>
  <c r="K14" i="1"/>
  <c r="L14" i="1"/>
  <c r="M14" i="1" s="1"/>
  <c r="K16" i="1"/>
  <c r="L16" i="1"/>
  <c r="M16" i="1" s="1"/>
  <c r="K5" i="1"/>
  <c r="K24" i="1" s="1"/>
  <c r="L5" i="1"/>
  <c r="K9" i="1"/>
  <c r="L9" i="1"/>
  <c r="M9" i="1" s="1"/>
  <c r="K7" i="1"/>
  <c r="K27" i="1" s="1"/>
  <c r="L7" i="1"/>
  <c r="M7" i="1" s="1"/>
  <c r="M27" i="1" s="1"/>
  <c r="K15" i="1"/>
  <c r="L15" i="1"/>
  <c r="M15" i="1" s="1"/>
  <c r="K10" i="1"/>
  <c r="L10" i="1"/>
  <c r="M10" i="1" s="1"/>
  <c r="K13" i="1"/>
  <c r="L13" i="1"/>
  <c r="M13" i="1" s="1"/>
  <c r="K6" i="1"/>
  <c r="K25" i="1" s="1"/>
  <c r="L6" i="1"/>
  <c r="M6" i="1" s="1"/>
  <c r="M25" i="1" s="1"/>
  <c r="K17" i="1"/>
  <c r="K19" i="1" s="1"/>
  <c r="K20" i="1" s="1"/>
  <c r="K22" i="1" s="1"/>
  <c r="L17" i="1"/>
  <c r="M17" i="1" s="1"/>
  <c r="M19" i="1" s="1"/>
  <c r="M20" i="1" s="1"/>
  <c r="M22" i="1" s="1"/>
  <c r="K12" i="1"/>
  <c r="L12" i="1"/>
  <c r="M12" i="1" s="1"/>
  <c r="K8" i="1"/>
  <c r="L8" i="1"/>
  <c r="M8" i="1" s="1"/>
  <c r="K18" i="1"/>
  <c r="L18" i="1"/>
  <c r="M18" i="1" s="1"/>
  <c r="K11" i="1"/>
  <c r="L11" i="1"/>
  <c r="M11" i="1" s="1"/>
  <c r="M5" i="1"/>
  <c r="M24" i="1" s="1"/>
  <c r="J24" i="1"/>
  <c r="J25" i="1" l="1"/>
  <c r="L24" i="1"/>
  <c r="J27" i="1" l="1"/>
  <c r="L27" i="1" s="1"/>
  <c r="L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X4" authorId="0" shapeId="0" xr:uid="{7C3FDD56-A1CF-4706-8B5B-C57B22A85EB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4" authorId="1" shapeId="0" xr:uid="{28AB3BE9-6384-4D71-8EAE-7BA434E6A43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4" authorId="0" shapeId="0" xr:uid="{77FB901F-2F19-47A4-A640-58E824FF33C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5" authorId="0" shapeId="0" xr:uid="{DE74115B-7884-410A-AF73-E5B88695D819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X4" authorId="0" shapeId="0" xr:uid="{D47B9774-3C24-4C58-BC28-8E74757AC12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4" authorId="1" shapeId="0" xr:uid="{715A2B2B-4FAD-4643-A7C9-8F1ABA8D403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4" authorId="0" shapeId="0" xr:uid="{7611E4E1-2210-4CEB-BB2C-72956FC4F09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5" authorId="0" shapeId="0" xr:uid="{AF91E2BF-1BB4-46D9-B814-7F437B01CD3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W4" authorId="0" shapeId="0" xr:uid="{EA4E9C83-8D71-4B15-B932-E10D1A00A527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1" shapeId="0" xr:uid="{CD5D3301-9F5C-4045-A8FF-064C2D09761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4" authorId="0" shapeId="0" xr:uid="{9D1690A7-D4D0-4E6B-A0EC-2E64F8959A85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 shapeId="0" xr:uid="{ED24A130-DB30-4EC1-A755-D69C397BD0E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<sst xmlns="http://schemas.openxmlformats.org/spreadsheetml/2006/main" count="2491" uniqueCount="544">
  <si>
    <t>TRA_Tru_PLT_GSL1</t>
  </si>
  <si>
    <t>TRA_Tru_FLT_GSL1</t>
  </si>
  <si>
    <t>TRA_Tru_MT_GSL1</t>
  </si>
  <si>
    <t>TRA_Mot_GSL1</t>
  </si>
  <si>
    <t>TRA_Bus_SB_GSL1</t>
  </si>
  <si>
    <t>TRA_Bus_UT_GSL1</t>
  </si>
  <si>
    <t>TRA_Bus_IC_GSL1</t>
  </si>
  <si>
    <t>TRA_Car_GSL1</t>
  </si>
  <si>
    <t>TRA_Tru_PLT_DST1</t>
  </si>
  <si>
    <t>TRA_Tru_HT_DST1</t>
  </si>
  <si>
    <t>TRA_Bus_SB_DST1</t>
  </si>
  <si>
    <t>TRA_Bus_UT_DST1</t>
  </si>
  <si>
    <t>TRA_Bus_IC_DST1</t>
  </si>
  <si>
    <t>TRA_Car_DST1</t>
  </si>
  <si>
    <t>TRAGSL</t>
  </si>
  <si>
    <t>TRA_Tru</t>
  </si>
  <si>
    <t>TRADST</t>
  </si>
  <si>
    <t>TRA_Mot</t>
  </si>
  <si>
    <t>TRA_Bus</t>
  </si>
  <si>
    <t>TRA_Car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</si>
  <si>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</si>
  <si>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</si>
  <si>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</si>
  <si>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</si>
  <si>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</si>
  <si>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</si>
  <si>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</si>
  <si>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</si>
  <si>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</si>
  <si>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LIFE</t>
  </si>
  <si>
    <t>CAP2ACT</t>
  </si>
  <si>
    <t>~FI_T</t>
  </si>
  <si>
    <t>~FI_Process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</si>
  <si>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</si>
  <si>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</si>
  <si>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</si>
  <si>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</si>
  <si>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</si>
  <si>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</si>
  <si>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</si>
  <si>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</si>
  <si>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</si>
  <si>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</si>
  <si>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</si>
  <si>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</si>
  <si>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</si>
  <si>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</si>
  <si>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</si>
  <si>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</si>
  <si>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</si>
  <si>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</t>
  </si>
  <si>
    <t>DMD</t>
  </si>
  <si>
    <t>BPkm</t>
  </si>
  <si>
    <t>000_Units</t>
  </si>
  <si>
    <t>DEMO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</si>
  <si>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</si>
  <si>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</si>
  <si>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</si>
  <si>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</si>
  <si>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</si>
  <si>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</si>
  <si>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</si>
  <si>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TRA_Avi_Pas_TURBOFUEL00</t>
  </si>
  <si>
    <t>TAvi_Pas_TURBOFUEL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</si>
  <si>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</si>
  <si>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BPkm-yr</t>
  </si>
  <si>
    <t>TRA_Nav</t>
  </si>
  <si>
    <t>TNav</t>
  </si>
  <si>
    <t>TRAHFO</t>
  </si>
  <si>
    <t>TRA_Rai_Pas-Dst00</t>
  </si>
  <si>
    <t>TRai_Pas</t>
  </si>
  <si>
    <t>TRA_Rai_Frt-Dst00</t>
  </si>
  <si>
    <t>TRai_Frt</t>
  </si>
  <si>
    <t>*we can also calculate it by aviation/rail/ship fare per km</t>
  </si>
  <si>
    <t>RSDOIL</t>
  </si>
  <si>
    <t>R_ES-SD-SpHeat</t>
  </si>
  <si>
    <t>RSDGAS</t>
  </si>
  <si>
    <t>RSDELC</t>
  </si>
  <si>
    <t>RSDHET</t>
  </si>
  <si>
    <t>RSDCOAPRO</t>
  </si>
  <si>
    <t>RSDWOD</t>
  </si>
  <si>
    <t>*AFA is the average of all regions</t>
  </si>
  <si>
    <t>*INV and fixom refers to the Demo9</t>
  </si>
  <si>
    <t>R_ES-SA-SpHeat</t>
  </si>
  <si>
    <t>Share-I~UP</t>
  </si>
  <si>
    <t>R_ES-AP-SpHeat</t>
  </si>
  <si>
    <t>R_ES-MOB-SpHeat</t>
  </si>
  <si>
    <t>R_ES-SD-SpCool</t>
  </si>
  <si>
    <t>R_ES-SA-SpCool</t>
  </si>
  <si>
    <t>R_ES-AP-SpCool</t>
  </si>
  <si>
    <t>R_ES-MOB-SpCool</t>
  </si>
  <si>
    <t>R_ES-SD-WatHeat</t>
  </si>
  <si>
    <t>RSDSTEAM</t>
  </si>
  <si>
    <t>R_ES-SA-WatHeat</t>
  </si>
  <si>
    <t>R_ES-AP-WatHeat</t>
  </si>
  <si>
    <t>R_ES-MOB-WatHeat</t>
  </si>
  <si>
    <t>R_ES-APP-RE</t>
  </si>
  <si>
    <t>R_ES-APP-FR</t>
  </si>
  <si>
    <t>R_ES-APP-DW</t>
  </si>
  <si>
    <t>R_ES-APP-CW</t>
  </si>
  <si>
    <t>R_ES-APP-CD</t>
  </si>
  <si>
    <t>R_ES-APP-RA</t>
  </si>
  <si>
    <t>R_ES-APP-OTH</t>
  </si>
  <si>
    <t>R_ES-LI</t>
  </si>
  <si>
    <t>PJ</t>
  </si>
  <si>
    <t>GW</t>
  </si>
  <si>
    <t>Yes</t>
  </si>
  <si>
    <t>R_ES-SH-SD_OIL_NE1</t>
  </si>
  <si>
    <t>R_ES-SH-SD_GAS_NE1</t>
  </si>
  <si>
    <t>R_ES-SH-SA_OIL_NE1</t>
  </si>
  <si>
    <t>R_ES-SH-SA_GAS_NE1</t>
  </si>
  <si>
    <t>R_ES-SH-AP_OIL_NE1</t>
  </si>
  <si>
    <t>R_ES-SH-AP_GAS_NE1</t>
  </si>
  <si>
    <t>R_ES-SH-MOB_OIL_NE1</t>
  </si>
  <si>
    <t>R_ES-SH-MOB_GAS_NE1</t>
  </si>
  <si>
    <t>R_ES-SH-SD_OIL_ME1</t>
  </si>
  <si>
    <t>R_ES-SH-SD_GAS_ME1</t>
  </si>
  <si>
    <t>R_ES-SH-SA_OIL_ME1</t>
  </si>
  <si>
    <t>R_ES-SH-SA_GAS_ME1</t>
  </si>
  <si>
    <t>R_ES-SH-AP_OIL_ME1</t>
  </si>
  <si>
    <t>R_ES-SH-AP_GAS_ME1</t>
  </si>
  <si>
    <t>R_ES-SH-MOB_OIL_ME1</t>
  </si>
  <si>
    <t>R_ES-SH-MOB_GAS_ME1</t>
  </si>
  <si>
    <t>R_ES-SH-SD_OIL_HE1</t>
  </si>
  <si>
    <t>R_ES-SH-SD_GAS_HE1</t>
  </si>
  <si>
    <t>R_ES-SH-SA_OIL_HE1</t>
  </si>
  <si>
    <t>R_ES-SH-SA_GAS_HE1</t>
  </si>
  <si>
    <t>R_ES-SH-AP_OIL_HE1</t>
  </si>
  <si>
    <t>R_ES-SH-AP_GAS_HE1</t>
  </si>
  <si>
    <t>R_ES-SH-MOB_OIL_HE1</t>
  </si>
  <si>
    <t>R_ES-SH-MOB_GAS_HE1</t>
  </si>
  <si>
    <t>R_ES-SH-SD_ELC1</t>
  </si>
  <si>
    <t>R_ES-SH-SD_WOD_ELC1</t>
  </si>
  <si>
    <t>R_ES-SH-SD_GAS_ELC1</t>
  </si>
  <si>
    <t>R_ES-SH-SD_OIL_ELC1</t>
  </si>
  <si>
    <t>R_ES-SH-SA_ELC1</t>
  </si>
  <si>
    <t>R_ES-SH-SA_WOD_ELC1</t>
  </si>
  <si>
    <t>R_ES-SH-SA_GAS_ELC1</t>
  </si>
  <si>
    <t>R_ES-SH-SA_OIL_ELC1</t>
  </si>
  <si>
    <t>R_ES-SH-AP_ELC1</t>
  </si>
  <si>
    <t>R_ES-SH-AP_WOD_ELC1</t>
  </si>
  <si>
    <t>R_ES-SH-AP_GAS_ELC1</t>
  </si>
  <si>
    <t>R_ES-SH-AP_OIL_ELC1</t>
  </si>
  <si>
    <t>R_ES-SH-MOB_ELC1</t>
  </si>
  <si>
    <t>R_ES-SH-MOB_WOD_ELC1</t>
  </si>
  <si>
    <t>R_ES-SH-MOB_GAS_ELC1</t>
  </si>
  <si>
    <t>R_ES-SH-MOB_OIL_ELC1</t>
  </si>
  <si>
    <t>R_ES-WH-SD_ELC1</t>
  </si>
  <si>
    <t>R_ES-WH-SA_ELC1</t>
  </si>
  <si>
    <t>R_ES-WH-AP_ELC1</t>
  </si>
  <si>
    <t>R_ES-WH-MOB_ELC1</t>
  </si>
  <si>
    <t>R_ES-APP-RE_ELC1</t>
  </si>
  <si>
    <t>R_ES-APP-FR_ELC1</t>
  </si>
  <si>
    <t>R_ES-APP-DW_ELC1</t>
  </si>
  <si>
    <t>R_ES-APP-CW_ELC1</t>
  </si>
  <si>
    <t>R_ES-APP-CD_ELC1</t>
  </si>
  <si>
    <t>R_ES-APP-RA_ELC1</t>
  </si>
  <si>
    <t>R_ES-APP-OTH_ELC1</t>
  </si>
  <si>
    <t>R_ES-LI_ELC1</t>
  </si>
  <si>
    <t>R_ES-SH-SD_HET1</t>
  </si>
  <si>
    <t>R_ES-SH-SA_HET1</t>
  </si>
  <si>
    <t>R_ES-SH-AP_HET1</t>
  </si>
  <si>
    <t>R_ES-SH-MOB_HET1</t>
  </si>
  <si>
    <t>R_ES-SH-SD_WOD_OIL1</t>
  </si>
  <si>
    <t>R_ES-SH-SA_WOD_OIL1</t>
  </si>
  <si>
    <t>R_ES-SH-AP_WOD_OIL1</t>
  </si>
  <si>
    <t>R_ES-SH-MOB_WOD_OIL1</t>
  </si>
  <si>
    <t>R_ES-SH-SD_COAPRO1</t>
  </si>
  <si>
    <t>R_ES-SH-SA_COAPRO1</t>
  </si>
  <si>
    <t>R_ES-SH-AP_COAPRO1</t>
  </si>
  <si>
    <t>R_ES-SH-MOB_COAPRO1</t>
  </si>
  <si>
    <t>R_ES-WH-SD_COAPRO1</t>
  </si>
  <si>
    <t>R_ES-WH-SA_COAPRO1</t>
  </si>
  <si>
    <t>R_ES-WH-AP_COAPRO1</t>
  </si>
  <si>
    <t>R_ES-WH-MOB_COAPRO1</t>
  </si>
  <si>
    <t>R_ES-SH-SD_WOD1</t>
  </si>
  <si>
    <t>R_ES-SH-SA_WOD1</t>
  </si>
  <si>
    <t>R_ES-SH-AP_WOD1</t>
  </si>
  <si>
    <t>R_ES-SH-MOB_WOD1</t>
  </si>
  <si>
    <t>R_ES-WH-SD_GAS1</t>
  </si>
  <si>
    <t>R_ES-WH-SD_OIL1</t>
  </si>
  <si>
    <t>R_ES-WH-SD_STEAM1</t>
  </si>
  <si>
    <t>R_ES-WH-SD_WOD1</t>
  </si>
  <si>
    <t>R_ES-WH-SA_GAS1</t>
  </si>
  <si>
    <t>R_ES-WH-SA_OIL1</t>
  </si>
  <si>
    <t>R_ES-WH-SA_STEAM1</t>
  </si>
  <si>
    <t>R_ES-WH-SA_WOD1</t>
  </si>
  <si>
    <t>R_ES-WH-AP_GAS1</t>
  </si>
  <si>
    <t>R_ES-WH-AP_OIL1</t>
  </si>
  <si>
    <t>R_ES-WH-AP_STEAM1</t>
  </si>
  <si>
    <t>R_ES-WH-AP_WOD1</t>
  </si>
  <si>
    <t>R_ES-WH-MOB_GAS1</t>
  </si>
  <si>
    <t>R_ES-WH-MOB_OIL1</t>
  </si>
  <si>
    <t>R_ES-WH-MOB_STEAM1</t>
  </si>
  <si>
    <t>R_ES-WH-MOB_WOD1</t>
  </si>
  <si>
    <t>COMELC</t>
  </si>
  <si>
    <t>WST-Light</t>
  </si>
  <si>
    <t>RTS-Light</t>
  </si>
  <si>
    <t>TWS-Light</t>
  </si>
  <si>
    <t>ICS-Light</t>
  </si>
  <si>
    <t>OS-Light</t>
  </si>
  <si>
    <t>EDU-Light</t>
  </si>
  <si>
    <t>HSS-Light</t>
  </si>
  <si>
    <t>ART-Light</t>
  </si>
  <si>
    <t>AFM-Light</t>
  </si>
  <si>
    <t>OTH-Light</t>
  </si>
  <si>
    <t>WST-AuxiliaryMot</t>
  </si>
  <si>
    <t>RTS-AuxiliaryMot</t>
  </si>
  <si>
    <t>TWS-AuxiliaryMot</t>
  </si>
  <si>
    <t>ICS-AuxiliaryMot</t>
  </si>
  <si>
    <t>OS-AuxiliaryMot</t>
  </si>
  <si>
    <t>EDU-AuxiliaryMot</t>
  </si>
  <si>
    <t>HSS-AuxiliaryMot</t>
  </si>
  <si>
    <t>ART-AuxiliaryMot</t>
  </si>
  <si>
    <t>AFM-AuxiliaryMot</t>
  </si>
  <si>
    <t>OTH-AuxiliaryMot</t>
  </si>
  <si>
    <t>WST-AuxiliaryEquip</t>
  </si>
  <si>
    <t>COMGAS</t>
  </si>
  <si>
    <t>COMLFO</t>
  </si>
  <si>
    <t>COMHFO</t>
  </si>
  <si>
    <t>COMSTM</t>
  </si>
  <si>
    <t>COMCOA</t>
  </si>
  <si>
    <t>RTS-AuxiliaryEquip</t>
  </si>
  <si>
    <t>TWS-AuxiliaryEquip</t>
  </si>
  <si>
    <t>ICS-AuxiliaryEquip</t>
  </si>
  <si>
    <t>OS-AuxiliaryEquip</t>
  </si>
  <si>
    <t>EDU-AuxiliaryEquip</t>
  </si>
  <si>
    <t>HSS-AuxiliaryEquip</t>
  </si>
  <si>
    <t>ART-AuxiliaryEquip</t>
  </si>
  <si>
    <t>AFM-AuxiliaryEquip</t>
  </si>
  <si>
    <t>OTH-AuxiliaryEquip</t>
  </si>
  <si>
    <t>WST-WaterHeat</t>
  </si>
  <si>
    <t>RTS-WaterHeat</t>
  </si>
  <si>
    <t>TWS-WaterHeat</t>
  </si>
  <si>
    <t>ICS-WaterHeat</t>
  </si>
  <si>
    <t>OS-WaterHeat</t>
  </si>
  <si>
    <t>EDU-WaterHeat</t>
  </si>
  <si>
    <t>HSS-WaterHeat</t>
  </si>
  <si>
    <t>ART-WaterHeat</t>
  </si>
  <si>
    <t>AFM-WaterHeat</t>
  </si>
  <si>
    <t>OTH-WaterHeat</t>
  </si>
  <si>
    <t>WST-SpHeat</t>
  </si>
  <si>
    <t>RTS-SpHeat</t>
  </si>
  <si>
    <t>TWS-SpHeat</t>
  </si>
  <si>
    <t>ICS-SpHeat</t>
  </si>
  <si>
    <t>OS-SpHeat</t>
  </si>
  <si>
    <t>EDU-SpHeat</t>
  </si>
  <si>
    <t>HSS-SpHeat</t>
  </si>
  <si>
    <t>ART-SpHeat</t>
  </si>
  <si>
    <t>AFM-SpHeat</t>
  </si>
  <si>
    <t>OTH-SpHeat</t>
  </si>
  <si>
    <t>WST-SpCool</t>
  </si>
  <si>
    <t>RTS-SpCool</t>
  </si>
  <si>
    <t>TWS-SpCool</t>
  </si>
  <si>
    <t>ICS-SpCool</t>
  </si>
  <si>
    <t>OS-SpCool</t>
  </si>
  <si>
    <t>EDU-SpCool</t>
  </si>
  <si>
    <t>HSS-SpCool</t>
  </si>
  <si>
    <t>ART-SpCool</t>
  </si>
  <si>
    <t>AFM-SpCool</t>
  </si>
  <si>
    <t>OTH-SpCool</t>
  </si>
  <si>
    <t>WST-Light_ELE1</t>
  </si>
  <si>
    <t>RTS-Light_ELE1</t>
  </si>
  <si>
    <t>TWS-Light_ELE1</t>
  </si>
  <si>
    <t>ICS-Light_ELE1</t>
  </si>
  <si>
    <t>OS-Light_ELE1</t>
  </si>
  <si>
    <t>EDU-Light_ELE1</t>
  </si>
  <si>
    <t>HSS-Light_ELE1</t>
  </si>
  <si>
    <t>ART-Light_ELE1</t>
  </si>
  <si>
    <t>AFM-Light_ELE1</t>
  </si>
  <si>
    <t>OTH-Light_ELE1</t>
  </si>
  <si>
    <t>WST-AuxiliaryMot_ELE1</t>
  </si>
  <si>
    <t>RTS-AuxiliaryMot_ELE1</t>
  </si>
  <si>
    <t>TWS-AuxiliaryMot_ELE1</t>
  </si>
  <si>
    <t>ICS-AuxiliaryMot_ELE1</t>
  </si>
  <si>
    <t>OS-AuxiliaryMot_ELE1</t>
  </si>
  <si>
    <t>EDU-AuxiliaryMot_ELE1</t>
  </si>
  <si>
    <t>HSS-AuxiliaryMot_ELE1</t>
  </si>
  <si>
    <t>ART-AuxiliaryMot_ELE1</t>
  </si>
  <si>
    <t>AFM-AuxiliaryMot_ELE1</t>
  </si>
  <si>
    <t>OTH-AuxiliaryMot_ELE1</t>
  </si>
  <si>
    <t>WST-AuxiliaryEquip_ELE1</t>
  </si>
  <si>
    <t>RTS-AuxiliaryEquip_ELE1</t>
  </si>
  <si>
    <t>TWS-AuxiliaryEquip_ELE1</t>
  </si>
  <si>
    <t>ICS-AuxiliaryEquip_ELE1</t>
  </si>
  <si>
    <t>OS-AuxiliaryEquip_ELE1</t>
  </si>
  <si>
    <t>EDU-AuxiliaryEquip_ELE1</t>
  </si>
  <si>
    <t>HSS-AuxiliaryEquip_ELE1</t>
  </si>
  <si>
    <t>ART-AuxiliaryEquip_ELE1</t>
  </si>
  <si>
    <t>AFM-AuxiliaryEquip_ELE1</t>
  </si>
  <si>
    <t>OTH-AuxiliaryEquip_ELE1</t>
  </si>
  <si>
    <t>WST-WaterHeat_ELE1</t>
  </si>
  <si>
    <t>RTS-WaterHeat_ELE1</t>
  </si>
  <si>
    <t>TWS-WaterHeat_ELE1</t>
  </si>
  <si>
    <t>ICS-WaterHeat_ELE1</t>
  </si>
  <si>
    <t>OS-WaterHeat_ELE1</t>
  </si>
  <si>
    <t>EDU-WaterHeat_ELE1</t>
  </si>
  <si>
    <t>HSS-WaterHeat_ELE1</t>
  </si>
  <si>
    <t>ART-WaterHeat_ELE1</t>
  </si>
  <si>
    <t>AFM-WaterHeat_ELE1</t>
  </si>
  <si>
    <t>OTH-WaterHeat_ELE1</t>
  </si>
  <si>
    <t>WST-SpHeat_ELE1</t>
  </si>
  <si>
    <t>RTS-SpHeat_ELE1</t>
  </si>
  <si>
    <t>TWS-SpHeat_ELE1</t>
  </si>
  <si>
    <t>ICS-SpHeat_ELE1</t>
  </si>
  <si>
    <t>OS-SpHeat_ELE1</t>
  </si>
  <si>
    <t>EDU-SpHeat_ELE1</t>
  </si>
  <si>
    <t>HSS-SpHeat_ELE1</t>
  </si>
  <si>
    <t>ART-SpHeat_ELE1</t>
  </si>
  <si>
    <t>AFM-SpHeat_ELE1</t>
  </si>
  <si>
    <t>OTH-SpHeat_ELE1</t>
  </si>
  <si>
    <t>WST-SpCool_ELE1</t>
  </si>
  <si>
    <t>RTS-SpCool_ELE1</t>
  </si>
  <si>
    <t>TWS-SpCool_ELE1</t>
  </si>
  <si>
    <t>ICS-SpCool_ELE1</t>
  </si>
  <si>
    <t>OS-SpCool_ELE1</t>
  </si>
  <si>
    <t>EDU-SpCool_ELE1</t>
  </si>
  <si>
    <t>HSS-SpCool_ELE1</t>
  </si>
  <si>
    <t>ART-SpCool_ELE1</t>
  </si>
  <si>
    <t>AFM-SpCool_ELE1</t>
  </si>
  <si>
    <t>OTH-SpCool_ELE1</t>
  </si>
  <si>
    <t>WST-AuxiliaryEquip_GAS1</t>
  </si>
  <si>
    <t>RTS-AuxiliaryEquip_GAS1</t>
  </si>
  <si>
    <t>TWS-AuxiliaryEquip_GAS1</t>
  </si>
  <si>
    <t>ICS-AuxiliaryEquip_GAS1</t>
  </si>
  <si>
    <t>OS-AuxiliaryEquip_GAS1</t>
  </si>
  <si>
    <t>EDU-AuxiliaryEquip_GAS1</t>
  </si>
  <si>
    <t>HSS-AuxiliaryEquip_GAS1</t>
  </si>
  <si>
    <t>ART-AuxiliaryEquip_GAS1</t>
  </si>
  <si>
    <t>AFM-AuxiliaryEquip_GAS1</t>
  </si>
  <si>
    <t>OTH-AuxiliaryEquip_GAS1</t>
  </si>
  <si>
    <t>WST-WaterHeat_GAS1</t>
  </si>
  <si>
    <t>RTS-WaterHeat_GAS1</t>
  </si>
  <si>
    <t>TWS-WaterHeat_GAS1</t>
  </si>
  <si>
    <t>ICS-WaterHeat_GAS1</t>
  </si>
  <si>
    <t>OS-WaterHeat_GAS1</t>
  </si>
  <si>
    <t>EDU-WaterHeat_GAS1</t>
  </si>
  <si>
    <t>HSS-WaterHeat_GAS1</t>
  </si>
  <si>
    <t>ART-WaterHeat_GAS1</t>
  </si>
  <si>
    <t>AFM-WaterHeat_GAS1</t>
  </si>
  <si>
    <t>OTH-WaterHeat_GAS1</t>
  </si>
  <si>
    <t>WST-SpHeat_GAS1</t>
  </si>
  <si>
    <t>RTS-SpHeat_GAS1</t>
  </si>
  <si>
    <t>TWS-SpHeat_GAS1</t>
  </si>
  <si>
    <t>ICS-SpHeat_GAS1</t>
  </si>
  <si>
    <t>OS-SpHeat_GAS1</t>
  </si>
  <si>
    <t>EDU-SpHeat_GAS1</t>
  </si>
  <si>
    <t>HSS-SpHeat_GAS1</t>
  </si>
  <si>
    <t>ART-SpHeat_GAS1</t>
  </si>
  <si>
    <t>AFM-SpHeat_GAS1</t>
  </si>
  <si>
    <t>OTH-SpHeat_GAS1</t>
  </si>
  <si>
    <t>WST-SpCool_GAS1</t>
  </si>
  <si>
    <t>RTS-SpCool_GAS1</t>
  </si>
  <si>
    <t>TWS-SpCool_GAS1</t>
  </si>
  <si>
    <t>ICS-SpCool_GAS1</t>
  </si>
  <si>
    <t>OS-SpCool_GAS1</t>
  </si>
  <si>
    <t>EDU-SpCool_GAS1</t>
  </si>
  <si>
    <t>HSS-SpCool_GAS1</t>
  </si>
  <si>
    <t>ART-SpCool_GAS1</t>
  </si>
  <si>
    <t>AFM-SpCool_GAS1</t>
  </si>
  <si>
    <t>OTH-SpCool_GAS1</t>
  </si>
  <si>
    <t>WST-AuxiliaryEquip_LFO1</t>
  </si>
  <si>
    <t>RTS-AuxiliaryEquip_LFO1</t>
  </si>
  <si>
    <t>TWS-AuxiliaryEquip_LFO1</t>
  </si>
  <si>
    <t>ICS-AuxiliaryEquip_LFO1</t>
  </si>
  <si>
    <t>OS-AuxiliaryEquip_LFO1</t>
  </si>
  <si>
    <t>EDU-AuxiliaryEquip_LFO1</t>
  </si>
  <si>
    <t>HSS-AuxiliaryEquip_LFO1</t>
  </si>
  <si>
    <t>ART-AuxiliaryEquip_LFO1</t>
  </si>
  <si>
    <t>AFM-AuxiliaryEquip_LFO1</t>
  </si>
  <si>
    <t>OTH-AuxiliaryEquip_LFO1</t>
  </si>
  <si>
    <t>WST-WaterHeat_LFO1</t>
  </si>
  <si>
    <t>RTS-WaterHeat_LFO1</t>
  </si>
  <si>
    <t>TWS-WaterHeat_LFO1</t>
  </si>
  <si>
    <t>ICS-WaterHeat_LFO1</t>
  </si>
  <si>
    <t>OS-WaterHeat_LFO1</t>
  </si>
  <si>
    <t>EDU-WaterHeat_LFO1</t>
  </si>
  <si>
    <t>HSS-WaterHeat_LFO1</t>
  </si>
  <si>
    <t>ART-WaterHeat_LFO1</t>
  </si>
  <si>
    <t>AFM-WaterHeat_LFO1</t>
  </si>
  <si>
    <t>OTH-WaterHeat_LFO1</t>
  </si>
  <si>
    <t>WST-SpHeat_LFO1</t>
  </si>
  <si>
    <t>RTS-SpHeat_LFO1</t>
  </si>
  <si>
    <t>TWS-SpHeat_LFO1</t>
  </si>
  <si>
    <t>ICS-SpHeat_LFO1</t>
  </si>
  <si>
    <t>OS-SpHeat_LFO1</t>
  </si>
  <si>
    <t>EDU-SpHeat_LFO1</t>
  </si>
  <si>
    <t>HSS-SpHeat_LFO1</t>
  </si>
  <si>
    <t>ART-SpHeat_LFO1</t>
  </si>
  <si>
    <t>AFM-SpHeat_LFO1</t>
  </si>
  <si>
    <t>OTH-SpHeat_LFO1</t>
  </si>
  <si>
    <t>WST-AuxiliaryEquip_HFO1</t>
  </si>
  <si>
    <t>RTS-AuxiliaryEquip_HFO1</t>
  </si>
  <si>
    <t>TWS-AuxiliaryEquip_HFO1</t>
  </si>
  <si>
    <t>ICS-AuxiliaryEquip_HFO1</t>
  </si>
  <si>
    <t>OS-AuxiliaryEquip_HFO1</t>
  </si>
  <si>
    <t>EDU-AuxiliaryEquip_HFO1</t>
  </si>
  <si>
    <t>HSS-AuxiliaryEquip_HFO1</t>
  </si>
  <si>
    <t>ART-AuxiliaryEquip_HFO1</t>
  </si>
  <si>
    <t>AFM-AuxiliaryEquip_HFO1</t>
  </si>
  <si>
    <t>OTH-AuxiliaryEquip_HFO1</t>
  </si>
  <si>
    <t>WST-WaterHeat_HFO1</t>
  </si>
  <si>
    <t>RTS-WaterHeat_HFO1</t>
  </si>
  <si>
    <t>TWS-WaterHeat_HFO1</t>
  </si>
  <si>
    <t>ICS-WaterHeat_HFO1</t>
  </si>
  <si>
    <t>OS-WaterHeat_HFO1</t>
  </si>
  <si>
    <t>EDU-WaterHeat_HFO1</t>
  </si>
  <si>
    <t>HSS-WaterHeat_HFO1</t>
  </si>
  <si>
    <t>ART-WaterHeat_HFO1</t>
  </si>
  <si>
    <t>AFM-WaterHeat_HFO1</t>
  </si>
  <si>
    <t>OTH-WaterHeat_HFO1</t>
  </si>
  <si>
    <t>WST-SpHeat_HFO1</t>
  </si>
  <si>
    <t>RTS-SpHeat_HFO1</t>
  </si>
  <si>
    <t>TWS-SpHeat_HFO1</t>
  </si>
  <si>
    <t>ICS-SpHeat_HFO1</t>
  </si>
  <si>
    <t>OS-SpHeat_HFO1</t>
  </si>
  <si>
    <t>EDU-SpHeat_HFO1</t>
  </si>
  <si>
    <t>HSS-SpHeat_HFO1</t>
  </si>
  <si>
    <t>ART-SpHeat_HFO1</t>
  </si>
  <si>
    <t>AFM-SpHeat_HFO1</t>
  </si>
  <si>
    <t>OTH-SpHeat_HFO1</t>
  </si>
  <si>
    <t>WST-AuxiliaryEquip_STE1</t>
  </si>
  <si>
    <t>RTS-AuxiliaryEquip_STE1</t>
  </si>
  <si>
    <t>TWS-AuxiliaryEquip_STE1</t>
  </si>
  <si>
    <t>ICS-AuxiliaryEquip_STE1</t>
  </si>
  <si>
    <t>OS-AuxiliaryEquip_STE1</t>
  </si>
  <si>
    <t>EDU-AuxiliaryEquip_STE1</t>
  </si>
  <si>
    <t>HSS-AuxiliaryEquip_STE1</t>
  </si>
  <si>
    <t>ART-AuxiliaryEquip_STE1</t>
  </si>
  <si>
    <t>AFM-AuxiliaryEquip_STE1</t>
  </si>
  <si>
    <t>OTH-AuxiliaryEquip_STE1</t>
  </si>
  <si>
    <t>WST-WaterHeat_STE1</t>
  </si>
  <si>
    <t>RTS-WaterHeat_STE1</t>
  </si>
  <si>
    <t>TWS-WaterHeat_STE1</t>
  </si>
  <si>
    <t>ICS-WaterHeat_STE1</t>
  </si>
  <si>
    <t>OS-WaterHeat_STE1</t>
  </si>
  <si>
    <t>EDU-WaterHeat_STE1</t>
  </si>
  <si>
    <t>HSS-WaterHeat_STE1</t>
  </si>
  <si>
    <t>ART-WaterHeat_STE1</t>
  </si>
  <si>
    <t>AFM-WaterHeat_STE1</t>
  </si>
  <si>
    <t>OTH-WaterHeat_STE1</t>
  </si>
  <si>
    <t>WST-SpHeat_STE1</t>
  </si>
  <si>
    <t>RTS-SpHeat_STE1</t>
  </si>
  <si>
    <t>TWS-SpHeat_STE1</t>
  </si>
  <si>
    <t>ICS-SpHeat_STE1</t>
  </si>
  <si>
    <t>OS-SpHeat_STE1</t>
  </si>
  <si>
    <t>EDU-SpHeat_STE1</t>
  </si>
  <si>
    <t>HSS-SpHeat_STE1</t>
  </si>
  <si>
    <t>ART-SpHeat_STE1</t>
  </si>
  <si>
    <t>AFM-SpHeat_STE1</t>
  </si>
  <si>
    <t>OTH-SpHeat_STE1</t>
  </si>
  <si>
    <t>WST-AuxiliaryEquip_COA1</t>
  </si>
  <si>
    <t>RTS-AuxiliaryEquip_COA1</t>
  </si>
  <si>
    <t>TWS-AuxiliaryEquip_COA1</t>
  </si>
  <si>
    <t>ICS-AuxiliaryEquip_COA1</t>
  </si>
  <si>
    <t>OS-AuxiliaryEquip_COA1</t>
  </si>
  <si>
    <t>EDU-AuxiliaryEquip_COA1</t>
  </si>
  <si>
    <t>HSS-AuxiliaryEquip_COA1</t>
  </si>
  <si>
    <t>ART-AuxiliaryEquip_COA1</t>
  </si>
  <si>
    <t>AFM-AuxiliaryEquip_COA1</t>
  </si>
  <si>
    <t>OTH-AuxiliaryEquip_COA1</t>
  </si>
  <si>
    <t>WST-WaterHeat_COA1</t>
  </si>
  <si>
    <t>RTS-WaterHeat_COA1</t>
  </si>
  <si>
    <t>TWS-WaterHeat_COA1</t>
  </si>
  <si>
    <t>ICS-WaterHeat_COA1</t>
  </si>
  <si>
    <t>OS-WaterHeat_COA1</t>
  </si>
  <si>
    <t>EDU-WaterHeat_COA1</t>
  </si>
  <si>
    <t>HSS-WaterHeat_COA1</t>
  </si>
  <si>
    <t>ART-WaterHeat_COA1</t>
  </si>
  <si>
    <t>AFM-WaterHeat_COA1</t>
  </si>
  <si>
    <t>OTH-WaterHeat_COA1</t>
  </si>
  <si>
    <t>WST-SpHeat_COA1</t>
  </si>
  <si>
    <t>RTS-SpHeat_COA1</t>
  </si>
  <si>
    <t>TWS-SpHeat_COA1</t>
  </si>
  <si>
    <t>ICS-SpHeat_COA1</t>
  </si>
  <si>
    <t>OS-SpHeat_COA1</t>
  </si>
  <si>
    <t>EDU-SpHeat_COA1</t>
  </si>
  <si>
    <t>HSS-SpHeat_COA1</t>
  </si>
  <si>
    <t>ART-SpHeat_COA1</t>
  </si>
  <si>
    <t>AFM-SpHeat_COA1</t>
  </si>
  <si>
    <t>OTH-SpHeat_COA1</t>
  </si>
  <si>
    <t>PJa</t>
  </si>
  <si>
    <t>AGR_NON_MOT</t>
  </si>
  <si>
    <t>AGR_MOT</t>
  </si>
  <si>
    <t>AGRELC</t>
  </si>
  <si>
    <t>AGRGAS</t>
  </si>
  <si>
    <t>AGRLFO</t>
  </si>
  <si>
    <t>AGRKER</t>
  </si>
  <si>
    <t>AGRHFO</t>
  </si>
  <si>
    <t>AGRPROP</t>
  </si>
  <si>
    <t>AGRSTM</t>
  </si>
  <si>
    <t>AGRDST</t>
  </si>
  <si>
    <t>AGRGSL</t>
  </si>
  <si>
    <t>*SHARE-I is the average of all provinces</t>
  </si>
  <si>
    <t>AGR_NON_MOT-Tech1</t>
  </si>
  <si>
    <t>AGR_MOT-Tech1</t>
  </si>
  <si>
    <t>*FOLLOWING THE VACANT SHEET OF DEMO9 AND EU-TIMES</t>
  </si>
  <si>
    <t>*FOLLOWING THE EU-TIMES</t>
  </si>
  <si>
    <t>R_ES-SC-SD_ELC1_ROOM_CENTRAL</t>
  </si>
  <si>
    <t>R_ES-SC-SA_ELC1_ROOM_CENTRAL</t>
  </si>
  <si>
    <t>R_ES-SC-AP_ELC1_ROOM_CENTRAL</t>
  </si>
  <si>
    <t>R_ES-SC-MOB_ELC1_ROOM_CENTRAL</t>
  </si>
  <si>
    <t>BTkm</t>
  </si>
  <si>
    <t>TRA_Car_BEV01</t>
  </si>
  <si>
    <t>TRA_Car_PHEV01</t>
  </si>
  <si>
    <t>TRA_Car_HEV01</t>
  </si>
  <si>
    <t>TRA_Tru_BEV01</t>
  </si>
  <si>
    <t>TRA_Tru_PHEV01</t>
  </si>
  <si>
    <t>TRA_Tru_HEV01</t>
  </si>
  <si>
    <t>TRAELC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</si>
  <si>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</si>
  <si>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</si>
  <si>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BTkm-yr</t>
  </si>
  <si>
    <t>FI_T</t>
  </si>
  <si>
    <t>FI_Process</t>
  </si>
  <si>
    <t>INVCOST~2050</t>
  </si>
  <si>
    <t>FIXOM~2050</t>
  </si>
  <si>
    <t>*Assuming the cost for car investment/car price decrease 10% in 2050 compared with now</t>
  </si>
  <si>
    <t>~FI_T: Share-I~FX</t>
  </si>
  <si>
    <t>AT</t>
  </si>
  <si>
    <t>QU</t>
  </si>
  <si>
    <t>ON</t>
  </si>
  <si>
    <t>MA</t>
  </si>
  <si>
    <t>SA</t>
  </si>
  <si>
    <t>AL</t>
  </si>
  <si>
    <t>BC</t>
  </si>
  <si>
    <t>*The new technology of electricity-rail and electricity-buss will appear in 2025, because the 2020 energy consumption data shows that there is no ele-rail or ele-bus in canada</t>
  </si>
  <si>
    <t>TRA_Rai_Pas-ELC01</t>
  </si>
  <si>
    <t>TRA_Rai_Frt-ELC01</t>
  </si>
  <si>
    <t>btkm</t>
  </si>
  <si>
    <t>btkm-yr</t>
  </si>
  <si>
    <t>bpkm</t>
  </si>
  <si>
    <t>bpkm-yr</t>
  </si>
  <si>
    <t>Rail Freight - ELC</t>
  </si>
  <si>
    <t>Conventional passenger trains - ELC</t>
  </si>
  <si>
    <t>*we have no access to provincial electric bus and mot data, so we create a new-tech list for them</t>
  </si>
  <si>
    <t>*The Canadian and Quebec governments have teamed up to buy 1,229 electric buses at a cost of $2.1 billion. By referring to https://www.cbc.ca/news/canada/montreal/nova-bus-quebec-canada-electric-buses-1.6836326</t>
  </si>
  <si>
    <t>SHARE-I~LO</t>
  </si>
  <si>
    <t>TRA_Mot_ELC1</t>
  </si>
  <si>
    <t>TRA_Bus_HEV01</t>
  </si>
  <si>
    <t>TRA_Bus_PHEV01</t>
  </si>
  <si>
    <t>TRA_Bus_BEV01</t>
  </si>
  <si>
    <t>BVkm</t>
  </si>
  <si>
    <t>000Veh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</si>
</sst>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\Te\x\t"/>
    <numFmt numFmtId="165" formatCode="0.000"/>
    <numFmt numFmtId="166" formatCode="_-&quot;£&quot;* #,##0.00_-;\-&quot;£&quot;* #,##0.00_-;_-&quot;£&quot;* &quot;-&quot;??_-;_-@_-"/>
    <numFmt numFmtId="167" formatCode="0.0%"/>
    <numFmt numFmtId="168" formatCode="_ * #,##0_ ;_ * \-#,##0_ ;_ * &quot;-&quot;_ ;_ @_ "/>
    <numFmt numFmtId="169" formatCode="_ * #,##0.00_ ;_ * \-#,##0.00_ ;_ * &quot;-&quot;??_ ;_ @_ "/>
    <numFmt numFmtId="170" formatCode="_-[$€-2]\ * #,##0.00_-;\-[$€-2]\ * #,##0.00_-;_-[$€-2]\ * &quot;-&quot;??_-"/>
    <numFmt numFmtId="171" formatCode="#,##0;\-\ #,##0;_-\ &quot;- &quot;"/>
    <numFmt numFmtId="172" formatCode="_([$€]* #,##0.00_);_([$€]* \(#,##0.00\);_([$€]* &quot;-&quot;??_);_(@_)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-2]* #,##0.00_);_([$€-2]* \(#,##0.00\);_([$€-2]* &quot;-&quot;??_)"/>
    <numFmt numFmtId="176" formatCode="\(##\);\(##\)"/>
    <numFmt numFmtId="177" formatCode="#,##0.0"/>
    <numFmt numFmtId="178" formatCode="_-&quot;€&quot;\ * #,##0.00_-;\-&quot;€&quot;\ * #,##0.00_-;_-&quot;€&quot;\ * &quot;-&quot;??_-;_-@_-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General_)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</numFmts>
  <fonts count="1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sz val="9"/>
      <name val="Geneva"/>
    </font>
    <font>
      <b/>
      <sz val="18"/>
      <color indexed="62"/>
      <name val="Cambria"/>
      <family val="2"/>
    </font>
    <font>
      <sz val="16"/>
      <color theme="1"/>
      <name val="Calibri"/>
      <family val="2"/>
      <scheme val="minor"/>
    </font>
  </fonts>
  <fills count="8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darkTrellis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843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10" borderId="10" applyNumberFormat="0" applyAlignment="0" applyProtection="0"/>
    <xf numFmtId="0" fontId="22" fillId="11" borderId="11" applyNumberFormat="0" applyAlignment="0" applyProtection="0"/>
    <xf numFmtId="0" fontId="23" fillId="11" borderId="10" applyNumberFormat="0" applyAlignment="0" applyProtection="0"/>
    <xf numFmtId="0" fontId="24" fillId="0" borderId="12" applyNumberFormat="0" applyFill="0" applyAlignment="0" applyProtection="0"/>
    <xf numFmtId="0" fontId="25" fillId="12" borderId="13" applyNumberFormat="0" applyAlignment="0" applyProtection="0"/>
    <xf numFmtId="0" fontId="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" fillId="1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4" fillId="20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4" fillId="2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4" fillId="28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4" fillId="3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4" fillId="35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9" fontId="5" fillId="59" borderId="18">
      <alignment vertical="top" wrapText="1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44" fillId="0" borderId="19">
      <alignment horizontal="left" vertical="center" wrapText="1" indent="2"/>
    </xf>
    <xf numFmtId="3" fontId="54" fillId="0" borderId="18">
      <alignment horizontal="right" vertical="top"/>
    </xf>
    <xf numFmtId="0" fontId="7" fillId="60" borderId="6">
      <alignment horizontal="centerContinuous" vertical="top" wrapText="1"/>
    </xf>
    <xf numFmtId="0" fontId="55" fillId="0" borderId="0">
      <alignment vertical="top" wrapText="1"/>
    </xf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6" fillId="38" borderId="16" applyNumberFormat="0" applyAlignment="0" applyProtection="0"/>
    <xf numFmtId="0" fontId="21" fillId="10" borderId="10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4" fontId="44" fillId="0" borderId="0" applyBorder="0">
      <alignment horizontal="right" vertical="center"/>
    </xf>
    <xf numFmtId="0" fontId="56" fillId="0" borderId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4" fontId="44" fillId="0" borderId="6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1" fillId="13" borderId="1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1" fillId="13" borderId="14" applyNumberFormat="0" applyFont="0" applyAlignment="0" applyProtection="0"/>
    <xf numFmtId="176" fontId="57" fillId="0" borderId="0">
      <alignment horizontal="right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9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73" fontId="51" fillId="0" borderId="0" applyFont="0" applyFill="0" applyBorder="0" applyAlignment="0" applyProtection="0"/>
    <xf numFmtId="0" fontId="55" fillId="0" borderId="0">
      <alignment vertical="top" wrapText="1"/>
    </xf>
    <xf numFmtId="0" fontId="55" fillId="0" borderId="0">
      <alignment vertical="top" wrapText="1"/>
    </xf>
    <xf numFmtId="0" fontId="55" fillId="0" borderId="0">
      <alignment vertical="top" wrapText="1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7" fillId="62" borderId="6" applyNumberFormat="0" applyProtection="0">
      <alignment horizontal="right"/>
    </xf>
    <xf numFmtId="0" fontId="42" fillId="62" borderId="0" applyNumberFormat="0" applyBorder="0" applyProtection="0">
      <alignment horizontal="left"/>
    </xf>
    <xf numFmtId="0" fontId="7" fillId="62" borderId="6" applyNumberFormat="0" applyProtection="0">
      <alignment horizontal="left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52" fillId="63" borderId="0" applyNumberFormat="0" applyBorder="0" applyProtection="0">
      <alignment horizontal="left"/>
    </xf>
    <xf numFmtId="177" fontId="58" fillId="64" borderId="26">
      <alignment vertical="center"/>
    </xf>
    <xf numFmtId="167" fontId="59" fillId="64" borderId="26">
      <alignment vertical="center"/>
    </xf>
    <xf numFmtId="177" fontId="60" fillId="65" borderId="26">
      <alignment vertical="center"/>
    </xf>
    <xf numFmtId="0" fontId="5" fillId="66" borderId="27" applyBorder="0">
      <alignment horizontal="left" vertical="center"/>
    </xf>
    <xf numFmtId="49" fontId="5" fillId="67" borderId="6">
      <alignment vertical="center" wrapText="1"/>
    </xf>
    <xf numFmtId="0" fontId="5" fillId="68" borderId="28">
      <alignment horizontal="left" vertical="center" wrapText="1"/>
    </xf>
    <xf numFmtId="0" fontId="61" fillId="69" borderId="6">
      <alignment horizontal="left" vertical="center" wrapText="1"/>
    </xf>
    <xf numFmtId="0" fontId="5" fillId="70" borderId="6">
      <alignment horizontal="left" vertical="center" wrapText="1"/>
    </xf>
    <xf numFmtId="0" fontId="5" fillId="71" borderId="6">
      <alignment horizontal="left" vertical="center" wrapText="1"/>
    </xf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174" fontId="5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1" fillId="13" borderId="14" applyNumberFormat="0" applyFont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63" fillId="0" borderId="0">
      <alignment vertical="center"/>
    </xf>
    <xf numFmtId="0" fontId="27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" borderId="0" applyNumberFormat="0" applyBorder="0" applyAlignment="0" applyProtection="0"/>
    <xf numFmtId="0" fontId="1" fillId="3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51" borderId="0" applyNumberFormat="0" applyBorder="0" applyAlignment="0" applyProtection="0"/>
    <xf numFmtId="0" fontId="66" fillId="37" borderId="0" applyNumberFormat="0" applyBorder="0" applyAlignment="0" applyProtection="0"/>
    <xf numFmtId="0" fontId="66" fillId="42" borderId="0" applyNumberFormat="0" applyBorder="0" applyAlignment="0" applyProtection="0"/>
    <xf numFmtId="0" fontId="66" fillId="38" borderId="0" applyNumberFormat="0" applyBorder="0" applyAlignment="0" applyProtection="0"/>
    <xf numFmtId="0" fontId="66" fillId="43" borderId="0" applyNumberFormat="0" applyBorder="0" applyAlignment="0" applyProtection="0"/>
    <xf numFmtId="0" fontId="66" fillId="42" borderId="0" applyNumberFormat="0" applyBorder="0" applyAlignment="0" applyProtection="0"/>
    <xf numFmtId="0" fontId="67" fillId="46" borderId="0" applyNumberFormat="0" applyBorder="0" applyAlignment="0" applyProtection="0"/>
    <xf numFmtId="0" fontId="67" fillId="4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7" fillId="50" borderId="0" applyNumberFormat="0" applyBorder="0" applyAlignment="0" applyProtection="0"/>
    <xf numFmtId="0" fontId="1" fillId="19" borderId="0" applyNumberFormat="0" applyBorder="0" applyAlignment="0" applyProtection="0"/>
    <xf numFmtId="0" fontId="29" fillId="0" borderId="0" applyFill="0" applyProtection="0"/>
    <xf numFmtId="0" fontId="64" fillId="0" borderId="0"/>
    <xf numFmtId="0" fontId="66" fillId="44" borderId="0" applyNumberFormat="0" applyBorder="0" applyAlignment="0" applyProtection="0"/>
    <xf numFmtId="0" fontId="66" fillId="46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67" fillId="53" borderId="0" applyNumberFormat="0" applyBorder="0" applyAlignment="0" applyProtection="0"/>
    <xf numFmtId="0" fontId="71" fillId="0" borderId="21" applyNumberFormat="0" applyFill="0" applyAlignment="0" applyProtection="0"/>
    <xf numFmtId="0" fontId="67" fillId="49" borderId="0" applyNumberFormat="0" applyBorder="0" applyAlignment="0" applyProtection="0"/>
    <xf numFmtId="0" fontId="66" fillId="39" borderId="0" applyNumberFormat="0" applyBorder="0" applyAlignment="0" applyProtection="0"/>
    <xf numFmtId="0" fontId="70" fillId="0" borderId="20" applyNumberFormat="0" applyFill="0" applyAlignment="0" applyProtection="0"/>
    <xf numFmtId="0" fontId="66" fillId="48" borderId="0" applyNumberFormat="0" applyBorder="0" applyAlignment="0" applyProtection="0"/>
    <xf numFmtId="0" fontId="69" fillId="0" borderId="0" applyNumberFormat="0" applyFill="0" applyBorder="0" applyAlignment="0" applyProtection="0"/>
    <xf numFmtId="0" fontId="68" fillId="38" borderId="16" applyNumberFormat="0" applyAlignment="0" applyProtection="0"/>
    <xf numFmtId="0" fontId="75" fillId="0" borderId="23" applyNumberFormat="0" applyFill="0" applyAlignment="0" applyProtection="0"/>
    <xf numFmtId="0" fontId="84" fillId="45" borderId="16" applyNumberFormat="0" applyAlignment="0" applyProtection="0"/>
    <xf numFmtId="0" fontId="79" fillId="0" borderId="0"/>
    <xf numFmtId="0" fontId="74" fillId="0" borderId="0" applyNumberFormat="0" applyFill="0" applyBorder="0" applyAlignment="0" applyProtection="0"/>
    <xf numFmtId="0" fontId="83" fillId="47" borderId="0" applyNumberFormat="0" applyBorder="0" applyAlignment="0" applyProtection="0"/>
    <xf numFmtId="43" fontId="5" fillId="0" borderId="0" applyFont="0" applyFill="0" applyBorder="0" applyAlignment="0" applyProtection="0"/>
    <xf numFmtId="0" fontId="82" fillId="39" borderId="0" applyNumberFormat="0" applyBorder="0" applyAlignment="0" applyProtection="0"/>
    <xf numFmtId="0" fontId="78" fillId="0" borderId="0" applyNumberFormat="0" applyFill="0" applyBorder="0" applyAlignment="0" applyProtection="0"/>
    <xf numFmtId="0" fontId="73" fillId="57" borderId="17" applyNumberFormat="0" applyAlignment="0" applyProtection="0"/>
    <xf numFmtId="0" fontId="81" fillId="0" borderId="29" applyNumberFormat="0" applyFill="0" applyAlignment="0" applyProtection="0"/>
    <xf numFmtId="0" fontId="77" fillId="45" borderId="25" applyNumberFormat="0" applyAlignment="0" applyProtection="0"/>
    <xf numFmtId="0" fontId="72" fillId="0" borderId="0" applyNumberFormat="0" applyFill="0" applyBorder="0" applyAlignment="0" applyProtection="0"/>
    <xf numFmtId="0" fontId="80" fillId="0" borderId="0"/>
    <xf numFmtId="0" fontId="76" fillId="40" borderId="0" applyNumberFormat="0" applyBorder="0" applyAlignment="0" applyProtection="0"/>
    <xf numFmtId="0" fontId="72" fillId="0" borderId="22" applyNumberFormat="0" applyFill="0" applyAlignment="0" applyProtection="0"/>
    <xf numFmtId="0" fontId="5" fillId="0" borderId="0"/>
    <xf numFmtId="0" fontId="67" fillId="55" borderId="0" applyNumberFormat="0" applyBorder="0" applyAlignment="0" applyProtection="0"/>
    <xf numFmtId="0" fontId="66" fillId="36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52" borderId="0" applyNumberFormat="0" applyBorder="0" applyAlignment="0" applyProtection="0"/>
    <xf numFmtId="0" fontId="67" fillId="56" borderId="0" applyNumberFormat="0" applyBorder="0" applyAlignment="0" applyProtection="0"/>
    <xf numFmtId="0" fontId="67" fillId="54" borderId="0" applyNumberFormat="0" applyBorder="0" applyAlignment="0" applyProtection="0"/>
    <xf numFmtId="0" fontId="66" fillId="41" borderId="24" applyNumberFormat="0" applyFont="0" applyAlignment="0" applyProtection="0"/>
    <xf numFmtId="0" fontId="66" fillId="43" borderId="0" applyNumberFormat="0" applyBorder="0" applyAlignment="0" applyProtection="0"/>
    <xf numFmtId="0" fontId="66" fillId="4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0" borderId="0"/>
    <xf numFmtId="0" fontId="1" fillId="13" borderId="14" applyNumberFormat="0" applyFont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49" fontId="44" fillId="0" borderId="6" applyNumberFormat="0" applyFont="0" applyFill="0" applyBorder="0" applyProtection="0">
      <alignment horizontal="left" vertical="center" indent="2"/>
    </xf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0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45" fillId="59" borderId="0" applyBorder="0" applyAlignment="0"/>
    <xf numFmtId="0" fontId="44" fillId="59" borderId="0" applyBorder="0">
      <alignment horizontal="right" vertical="center"/>
    </xf>
    <xf numFmtId="0" fontId="44" fillId="74" borderId="0" applyBorder="0">
      <alignment horizontal="right" vertical="center"/>
    </xf>
    <xf numFmtId="0" fontId="44" fillId="74" borderId="0" applyBorder="0">
      <alignment horizontal="right" vertical="center"/>
    </xf>
    <xf numFmtId="0" fontId="43" fillId="74" borderId="6">
      <alignment horizontal="right" vertical="center"/>
    </xf>
    <xf numFmtId="0" fontId="96" fillId="74" borderId="6">
      <alignment horizontal="right" vertical="center"/>
    </xf>
    <xf numFmtId="0" fontId="43" fillId="58" borderId="6">
      <alignment horizontal="right" vertical="center"/>
    </xf>
    <xf numFmtId="0" fontId="43" fillId="58" borderId="6">
      <alignment horizontal="right" vertical="center"/>
    </xf>
    <xf numFmtId="0" fontId="43" fillId="58" borderId="32">
      <alignment horizontal="right" vertical="center"/>
    </xf>
    <xf numFmtId="0" fontId="43" fillId="58" borderId="33">
      <alignment horizontal="right" vertical="center"/>
    </xf>
    <xf numFmtId="0" fontId="43" fillId="58" borderId="34">
      <alignment horizontal="right" vertical="center"/>
    </xf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9" fillId="45" borderId="25" applyNumberFormat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20" fillId="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4" fontId="45" fillId="0" borderId="30" applyFill="0" applyBorder="0" applyProtection="0">
      <alignment horizontal="right" vertical="center"/>
    </xf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3" fillId="0" borderId="0" applyNumberFormat="0">
      <alignment horizontal="right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4" fillId="58" borderId="19">
      <alignment horizontal="left" vertical="center" wrapText="1" indent="2"/>
    </xf>
    <xf numFmtId="0" fontId="44" fillId="74" borderId="33">
      <alignment horizontal="left" vertical="center"/>
    </xf>
    <xf numFmtId="0" fontId="43" fillId="0" borderId="35">
      <alignment horizontal="left" vertical="top" wrapText="1"/>
    </xf>
    <xf numFmtId="0" fontId="36" fillId="38" borderId="16" applyNumberFormat="0" applyAlignment="0" applyProtection="0"/>
    <xf numFmtId="0" fontId="97" fillId="0" borderId="31"/>
    <xf numFmtId="0" fontId="40" fillId="0" borderId="29" applyNumberFormat="0" applyFill="0" applyAlignment="0" applyProtection="0"/>
    <xf numFmtId="0" fontId="34" fillId="0" borderId="0" applyNumberFormat="0" applyFill="0" applyBorder="0" applyAlignment="0" applyProtection="0"/>
    <xf numFmtId="0" fontId="80" fillId="0" borderId="0">
      <alignment vertical="top"/>
    </xf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95" fillId="0" borderId="0" applyFont="0" applyFill="0" applyBorder="0" applyAlignment="0" applyProtection="0"/>
    <xf numFmtId="11" fontId="9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03" fillId="7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104" fillId="10" borderId="10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44" fillId="0" borderId="6">
      <alignment horizontal="right" vertical="center"/>
    </xf>
    <xf numFmtId="1" fontId="98" fillId="74" borderId="0" applyBorder="0">
      <alignment horizontal="right" vertical="center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180" fontId="5" fillId="0" borderId="0" applyFont="0" applyFill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87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181" fontId="94" fillId="0" borderId="0">
      <alignment vertical="center"/>
    </xf>
    <xf numFmtId="0" fontId="99" fillId="0" borderId="0"/>
    <xf numFmtId="181" fontId="94" fillId="0" borderId="0">
      <alignment vertical="center"/>
    </xf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0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0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4" fillId="0" borderId="6" applyNumberFormat="0" applyFill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184" fontId="44" fillId="76" borderId="6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6" fillId="0" borderId="0"/>
    <xf numFmtId="9" fontId="1" fillId="0" borderId="0" applyFont="0" applyFill="0" applyBorder="0" applyAlignment="0" applyProtection="0"/>
    <xf numFmtId="0" fontId="107" fillId="0" borderId="0"/>
    <xf numFmtId="9" fontId="107" fillId="0" borderId="0" applyFont="0" applyFill="0" applyBorder="0" applyAlignment="0" applyProtection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87" fillId="0" borderId="0"/>
    <xf numFmtId="0" fontId="87" fillId="0" borderId="0"/>
    <xf numFmtId="0" fontId="5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1" fillId="10" borderId="10" applyNumberFormat="0" applyAlignment="0" applyProtection="0"/>
    <xf numFmtId="0" fontId="50" fillId="47" borderId="0" applyNumberFormat="0" applyBorder="0" applyAlignment="0" applyProtection="0"/>
    <xf numFmtId="0" fontId="29" fillId="0" borderId="0"/>
    <xf numFmtId="0" fontId="29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1" fillId="0" borderId="0">
      <alignment vertical="center"/>
    </xf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36" fillId="38" borderId="16" applyNumberFormat="0" applyAlignment="0" applyProtection="0"/>
    <xf numFmtId="0" fontId="38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87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85">
    <xf numFmtId="0" fontId="0" fillId="0" borderId="0" xfId="0"/>
    <xf numFmtId="0" fontId="1" fillId="0" borderId="0" xfId="3"/>
    <xf numFmtId="0" fontId="5" fillId="0" borderId="0" xfId="0" applyFont="1"/>
    <xf numFmtId="0" fontId="6" fillId="4" borderId="1" xfId="3" applyFont="1" applyFill="1" applyBorder="1" applyAlignment="1">
      <alignment vertical="center"/>
    </xf>
    <xf numFmtId="0" fontId="7" fillId="5" borderId="2" xfId="4" applyFont="1" applyFill="1" applyBorder="1" applyAlignment="1">
      <alignment horizontal="left" vertical="center"/>
    </xf>
    <xf numFmtId="0" fontId="7" fillId="5" borderId="2" xfId="4" applyFont="1" applyFill="1" applyBorder="1" applyAlignment="1">
      <alignment horizontal="right" vertical="center"/>
    </xf>
    <xf numFmtId="0" fontId="7" fillId="5" borderId="2" xfId="4" applyFont="1" applyFill="1" applyBorder="1" applyAlignment="1">
      <alignment horizontal="right" vertical="center" wrapText="1"/>
    </xf>
    <xf numFmtId="1" fontId="1" fillId="0" borderId="0" xfId="3" applyNumberFormat="1"/>
    <xf numFmtId="0" fontId="2" fillId="0" borderId="0" xfId="0" applyFont="1"/>
    <xf numFmtId="0" fontId="8" fillId="0" borderId="0" xfId="0" applyFont="1"/>
    <xf numFmtId="0" fontId="9" fillId="0" borderId="0" xfId="4" applyFont="1" applyAlignment="1">
      <alignment horizontal="left"/>
    </xf>
    <xf numFmtId="164" fontId="9" fillId="0" borderId="0" xfId="0" applyNumberFormat="1" applyFont="1"/>
    <xf numFmtId="164" fontId="0" fillId="0" borderId="0" xfId="0" applyNumberFormat="1"/>
    <xf numFmtId="164" fontId="7" fillId="5" borderId="2" xfId="0" applyNumberFormat="1" applyFont="1" applyFill="1" applyBorder="1" applyAlignment="1">
      <alignment horizontal="left"/>
    </xf>
    <xf numFmtId="164" fontId="7" fillId="5" borderId="3" xfId="0" applyNumberFormat="1" applyFont="1" applyFill="1" applyBorder="1" applyAlignment="1">
      <alignment horizontal="left"/>
    </xf>
    <xf numFmtId="164" fontId="10" fillId="3" borderId="1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right" wrapText="1"/>
    </xf>
    <xf numFmtId="164" fontId="5" fillId="0" borderId="0" xfId="0" applyNumberFormat="1" applyFont="1"/>
    <xf numFmtId="164" fontId="0" fillId="0" borderId="5" xfId="0" applyNumberFormat="1" applyBorder="1"/>
    <xf numFmtId="164" fontId="5" fillId="0" borderId="5" xfId="0" applyNumberFormat="1" applyFont="1" applyBorder="1"/>
    <xf numFmtId="2" fontId="2" fillId="0" borderId="0" xfId="3" applyNumberFormat="1" applyFont="1"/>
    <xf numFmtId="2" fontId="2" fillId="0" borderId="0" xfId="3" applyNumberFormat="1" applyFont="1" applyFill="1"/>
    <xf numFmtId="0" fontId="13" fillId="0" borderId="0" xfId="5" applyFont="1"/>
    <xf numFmtId="0" fontId="13" fillId="0" borderId="6" xfId="0" applyFont="1" applyBorder="1"/>
    <xf numFmtId="165" fontId="1" fillId="0" borderId="0" xfId="6" applyNumberFormat="1"/>
    <xf numFmtId="0" fontId="7" fillId="5" borderId="0" xfId="4" applyFont="1" applyFill="1" applyBorder="1" applyAlignment="1">
      <alignment horizontal="right" vertical="center"/>
    </xf>
    <xf numFmtId="9" fontId="0" fillId="0" borderId="0" xfId="0" applyNumberFormat="1"/>
    <xf numFmtId="164" fontId="4" fillId="2" borderId="0" xfId="1" applyNumberFormat="1"/>
    <xf numFmtId="164" fontId="1" fillId="0" borderId="0" xfId="6" applyNumberFormat="1"/>
    <xf numFmtId="0" fontId="6" fillId="4" borderId="1" xfId="6" applyFont="1" applyFill="1" applyBorder="1" applyAlignment="1">
      <alignment vertical="center"/>
    </xf>
    <xf numFmtId="0" fontId="1" fillId="0" borderId="0" xfId="6"/>
    <xf numFmtId="0" fontId="1" fillId="0" borderId="5" xfId="6" applyBorder="1"/>
    <xf numFmtId="0" fontId="14" fillId="0" borderId="5" xfId="5" applyFont="1" applyBorder="1"/>
    <xf numFmtId="0" fontId="1" fillId="0" borderId="0" xfId="7"/>
    <xf numFmtId="2" fontId="1" fillId="0" borderId="0" xfId="7" applyNumberFormat="1"/>
    <xf numFmtId="164" fontId="1" fillId="0" borderId="0" xfId="7" applyNumberFormat="1"/>
    <xf numFmtId="0" fontId="6" fillId="4" borderId="1" xfId="7" applyFont="1" applyFill="1" applyBorder="1" applyAlignment="1">
      <alignment vertical="center"/>
    </xf>
    <xf numFmtId="164" fontId="1" fillId="0" borderId="0" xfId="8" applyNumberFormat="1"/>
    <xf numFmtId="0" fontId="1" fillId="0" borderId="0" xfId="8"/>
    <xf numFmtId="0" fontId="1" fillId="6" borderId="0" xfId="8" applyFill="1"/>
    <xf numFmtId="0" fontId="1" fillId="0" borderId="2" xfId="8" applyBorder="1"/>
    <xf numFmtId="0" fontId="1" fillId="6" borderId="2" xfId="8" applyFill="1" applyBorder="1"/>
    <xf numFmtId="0" fontId="1" fillId="0" borderId="6" xfId="8" applyBorder="1"/>
    <xf numFmtId="0" fontId="3" fillId="0" borderId="6" xfId="8" applyFont="1" applyBorder="1"/>
    <xf numFmtId="0" fontId="3" fillId="0" borderId="0" xfId="8" applyFont="1"/>
    <xf numFmtId="0" fontId="5" fillId="6" borderId="0" xfId="0" applyFont="1" applyFill="1"/>
    <xf numFmtId="0" fontId="1" fillId="6" borderId="6" xfId="8" applyFill="1" applyBorder="1"/>
    <xf numFmtId="0" fontId="1" fillId="0" borderId="5" xfId="8" applyBorder="1"/>
    <xf numFmtId="0" fontId="1" fillId="6" borderId="5" xfId="8" applyFill="1" applyBorder="1"/>
    <xf numFmtId="0" fontId="27" fillId="0" borderId="0" xfId="41"/>
    <xf numFmtId="0" fontId="1" fillId="0" borderId="0" xfId="3"/>
    <xf numFmtId="0" fontId="1" fillId="0" borderId="0" xfId="3" applyFont="1"/>
    <xf numFmtId="0" fontId="27" fillId="0" borderId="0" xfId="390"/>
    <xf numFmtId="0" fontId="4" fillId="2" borderId="0" xfId="1"/>
    <xf numFmtId="0" fontId="6" fillId="4" borderId="1" xfId="8" applyFont="1" applyFill="1" applyBorder="1" applyAlignment="1">
      <alignment vertical="center"/>
    </xf>
    <xf numFmtId="1" fontId="6" fillId="77" borderId="1" xfId="8" applyNumberFormat="1" applyFont="1" applyFill="1" applyBorder="1" applyAlignment="1">
      <alignment vertical="center"/>
    </xf>
    <xf numFmtId="1" fontId="6" fillId="77" borderId="0" xfId="8" applyNumberFormat="1" applyFont="1" applyFill="1" applyAlignment="1">
      <alignment vertical="center"/>
    </xf>
    <xf numFmtId="0" fontId="0" fillId="0" borderId="6" xfId="0" applyBorder="1"/>
    <xf numFmtId="164" fontId="1" fillId="0" borderId="0" xfId="231" applyNumberFormat="1"/>
    <xf numFmtId="0" fontId="6" fillId="4" borderId="1" xfId="231" applyFont="1" applyFill="1" applyBorder="1" applyAlignment="1">
      <alignment vertical="center"/>
    </xf>
    <xf numFmtId="0" fontId="1" fillId="0" borderId="0" xfId="231"/>
    <xf numFmtId="0" fontId="0" fillId="78" borderId="0" xfId="0" applyFill="1"/>
    <xf numFmtId="0" fontId="9" fillId="78" borderId="0" xfId="4" applyFont="1" applyFill="1" applyAlignment="1">
      <alignment horizontal="left"/>
    </xf>
    <xf numFmtId="164" fontId="9" fillId="78" borderId="0" xfId="0" applyNumberFormat="1" applyFont="1" applyFill="1"/>
    <xf numFmtId="164" fontId="0" fillId="78" borderId="0" xfId="0" applyNumberFormat="1" applyFill="1"/>
    <xf numFmtId="0" fontId="6" fillId="78" borderId="1" xfId="3" applyFont="1" applyFill="1" applyBorder="1" applyAlignment="1">
      <alignment vertical="center"/>
    </xf>
    <xf numFmtId="0" fontId="7" fillId="78" borderId="2" xfId="4" applyFont="1" applyFill="1" applyBorder="1" applyAlignment="1">
      <alignment horizontal="left" vertical="center"/>
    </xf>
    <xf numFmtId="0" fontId="7" fillId="78" borderId="2" xfId="4" applyFont="1" applyFill="1" applyBorder="1" applyAlignment="1">
      <alignment horizontal="right" vertical="center"/>
    </xf>
    <xf numFmtId="0" fontId="7" fillId="78" borderId="2" xfId="4" applyFont="1" applyFill="1" applyBorder="1" applyAlignment="1">
      <alignment horizontal="right" vertical="center" wrapText="1"/>
    </xf>
    <xf numFmtId="164" fontId="7" fillId="78" borderId="2" xfId="0" applyNumberFormat="1" applyFont="1" applyFill="1" applyBorder="1" applyAlignment="1">
      <alignment horizontal="left"/>
    </xf>
    <xf numFmtId="164" fontId="7" fillId="78" borderId="3" xfId="0" applyNumberFormat="1" applyFont="1" applyFill="1" applyBorder="1" applyAlignment="1">
      <alignment horizontal="left"/>
    </xf>
    <xf numFmtId="0" fontId="1" fillId="78" borderId="0" xfId="3" applyFill="1"/>
    <xf numFmtId="2" fontId="2" fillId="78" borderId="0" xfId="3" applyNumberFormat="1" applyFont="1" applyFill="1"/>
    <xf numFmtId="0" fontId="8" fillId="78" borderId="0" xfId="0" applyFont="1" applyFill="1"/>
    <xf numFmtId="164" fontId="10" fillId="78" borderId="1" xfId="2" applyNumberFormat="1" applyFont="1" applyFill="1" applyBorder="1" applyAlignment="1">
      <alignment horizontal="left" wrapText="1"/>
    </xf>
    <xf numFmtId="164" fontId="10" fillId="78" borderId="4" xfId="2" applyNumberFormat="1" applyFont="1" applyFill="1" applyBorder="1" applyAlignment="1">
      <alignment horizontal="left" wrapText="1"/>
    </xf>
    <xf numFmtId="164" fontId="10" fillId="78" borderId="4" xfId="2" applyNumberFormat="1" applyFont="1" applyFill="1" applyBorder="1" applyAlignment="1">
      <alignment horizontal="right" wrapText="1"/>
    </xf>
    <xf numFmtId="164" fontId="5" fillId="78" borderId="0" xfId="0" applyNumberFormat="1" applyFont="1" applyFill="1"/>
    <xf numFmtId="164" fontId="0" fillId="78" borderId="5" xfId="0" applyNumberFormat="1" applyFill="1" applyBorder="1"/>
    <xf numFmtId="164" fontId="5" fillId="78" borderId="5" xfId="0" applyNumberFormat="1" applyFont="1" applyFill="1" applyBorder="1"/>
    <xf numFmtId="0" fontId="0" fillId="79" borderId="0" xfId="0" applyFill="1"/>
    <xf numFmtId="0" fontId="64" fillId="79" borderId="0" xfId="0" applyFont="1" applyFill="1"/>
    <xf numFmtId="0" fontId="109" fillId="79" borderId="0" xfId="0" applyFont="1" applyFill="1"/>
    <xf numFmtId="164" fontId="1" fillId="0" borderId="0" xfId="3" applyNumberFormat="1"/>
  </cellXfs>
  <cellStyles count="8435">
    <cellStyle name="???????" xfId="510" xr:uid="{93CA5722-E45E-47D1-A492-B93BF2CEE3FD}"/>
    <cellStyle name="20% - 1. jelölőszín" xfId="438" xr:uid="{FEAD1F5D-2734-4D8E-80C8-DBF63F8DA379}"/>
    <cellStyle name="20% - 2. jelölőszín" xfId="459" xr:uid="{C35BC2D9-64C6-4266-9B0F-09B4605997BD}"/>
    <cellStyle name="20% - 3. jelölőszín" xfId="489" xr:uid="{3D81DEA4-6310-4A16-AD6C-9000633ED5C3}"/>
    <cellStyle name="20% - 4. jelölőszín" xfId="439" xr:uid="{BF8D58E4-0F7E-48F9-B6BD-7C327BAF9AC0}"/>
    <cellStyle name="20% - 5. jelölőszín" xfId="481" xr:uid="{8A52CD92-7D54-4A17-8634-FB72574FA0C1}"/>
    <cellStyle name="20% - 6. jelölőszín" xfId="440" xr:uid="{5C35EC09-7859-4D5C-B2D7-330B5D2BFB60}"/>
    <cellStyle name="20% - Accent1" xfId="25" builtinId="30" customBuiltin="1"/>
    <cellStyle name="20% - Accent1 10" xfId="548" xr:uid="{7D20672D-CE01-4CF4-857E-30B07A57289A}"/>
    <cellStyle name="20% - Accent1 11" xfId="504" xr:uid="{203D77E1-CE6A-4326-8601-81AE44FA0F51}"/>
    <cellStyle name="20% - Accent1 12" xfId="540" xr:uid="{EC4440DE-785F-47F7-8F12-80C5BF29A64B}"/>
    <cellStyle name="20% - Accent1 13" xfId="505" xr:uid="{E62B0B10-E868-40F5-99F9-20D60B837FE8}"/>
    <cellStyle name="20% - Accent1 14" xfId="512" xr:uid="{13783AE0-3551-406A-B1CE-F66F514166F8}"/>
    <cellStyle name="20% - Accent1 15" xfId="506" xr:uid="{81EF71A9-97AC-4A06-93F4-2AC6CA5FA6B1}"/>
    <cellStyle name="20% - Accent1 16" xfId="518" xr:uid="{44DD63F1-0E91-4D67-A24D-441B73D048C3}"/>
    <cellStyle name="20% - Accent1 17" xfId="516" xr:uid="{A9C5B458-BDFE-4AE3-B268-53A53A3013CC}"/>
    <cellStyle name="20% - Accent1 18" xfId="547" xr:uid="{FDB6AF84-4640-4CB1-91EE-CF8274C1C54F}"/>
    <cellStyle name="20% - Accent1 19" xfId="515" xr:uid="{4711B3B7-9F0D-4F7D-B760-7009D0FF9591}"/>
    <cellStyle name="20% - Accent1 2" xfId="47" xr:uid="{87933A87-7216-4778-8BC8-23600BB0A40B}"/>
    <cellStyle name="20% - Accent1 2 10" xfId="509" xr:uid="{C1E73890-672F-41BB-BFC7-EFF57C2B4188}"/>
    <cellStyle name="20% - Accent1 2 11" xfId="511" xr:uid="{F7524D0D-9E40-4F78-859C-D87929CD3EE1}"/>
    <cellStyle name="20% - Accent1 2 12" xfId="514" xr:uid="{04F2065E-1E39-46FF-BFB5-1924D0E9CD37}"/>
    <cellStyle name="20% - Accent1 2 13" xfId="503" xr:uid="{32A797FA-0B41-4844-ACCB-5CC79C00851A}"/>
    <cellStyle name="20% - Accent1 2 14" xfId="508" xr:uid="{14F1AADD-1F1D-41BD-9E51-B1CEBB73E99C}"/>
    <cellStyle name="20% - Accent1 2 15" xfId="533" xr:uid="{EF699CF6-9699-49CF-9B41-79953C63D8FD}"/>
    <cellStyle name="20% - Accent1 2 2" xfId="513" xr:uid="{CA8C447D-204C-455B-A862-2D3ECD2A6938}"/>
    <cellStyle name="20% - Accent1 2 3" xfId="517" xr:uid="{980AA193-4524-4CE3-A46E-C56FD6258E99}"/>
    <cellStyle name="20% - Accent1 2 4" xfId="507" xr:uid="{147303C9-E988-4550-AD39-356788D41B48}"/>
    <cellStyle name="20% - Accent1 2 5" xfId="520" xr:uid="{65B68D5A-73A2-486F-9038-11EC634B5B81}"/>
    <cellStyle name="20% - Accent1 2 6" xfId="529" xr:uid="{F1650F92-1ECC-4FB2-80BC-D3B3235E48DF}"/>
    <cellStyle name="20% - Accent1 2 7" xfId="521" xr:uid="{D8C72840-B18E-4C56-9C14-4EA1657D9A5C}"/>
    <cellStyle name="20% - Accent1 2 8" xfId="530" xr:uid="{3A85C18C-3690-4F12-BD0A-416568B003BB}"/>
    <cellStyle name="20% - Accent1 2 9" xfId="519" xr:uid="{9D38C0F5-06E3-44EB-A0D9-15B4391F1341}"/>
    <cellStyle name="20% - Accent1 20" xfId="528" xr:uid="{3C80973D-D9CD-4E04-AA66-A43B0DC9C027}"/>
    <cellStyle name="20% - Accent1 21" xfId="546" xr:uid="{9765B3AC-4F0D-4B59-B4FA-41A7DD08E6C9}"/>
    <cellStyle name="20% - Accent1 22" xfId="545" xr:uid="{51D56153-2476-4317-865D-876B18AB22FD}"/>
    <cellStyle name="20% - Accent1 23" xfId="544" xr:uid="{817050D4-3E0E-49C8-B945-96750B8D5209}"/>
    <cellStyle name="20% - Accent1 24" xfId="543" xr:uid="{CB32F351-EFF4-43BF-9A1C-5527FBF9155B}"/>
    <cellStyle name="20% - Accent1 25" xfId="542" xr:uid="{7D6407E7-E2A8-4A06-8156-97346011ED7C}"/>
    <cellStyle name="20% - Accent1 26" xfId="541" xr:uid="{3E2E750F-50BA-4D96-A975-DDF50E8D3E53}"/>
    <cellStyle name="20% - Accent1 27" xfId="539" xr:uid="{9F4884AB-6C1C-48DE-901E-43B05928C97E}"/>
    <cellStyle name="20% - Accent1 28" xfId="523" xr:uid="{4A25BA4E-DCFA-4A1B-B1B5-25321447F349}"/>
    <cellStyle name="20% - Accent1 29" xfId="531" xr:uid="{E67345A2-73E8-439B-8248-13767E86D743}"/>
    <cellStyle name="20% - Accent1 3" xfId="48" xr:uid="{D7B7CD9C-1138-42A6-A74F-8FEB24EBE03A}"/>
    <cellStyle name="20% - Accent1 3 2" xfId="532" xr:uid="{4DF0F692-76F8-46B6-97EC-8E04842EA44E}"/>
    <cellStyle name="20% - Accent1 3 3" xfId="522" xr:uid="{F515E337-061A-403C-BF39-3DA762E0C580}"/>
    <cellStyle name="20% - Accent1 3 4" xfId="538" xr:uid="{F43A7CB5-4202-4070-A5A1-7E47D97A9326}"/>
    <cellStyle name="20% - Accent1 3 5" xfId="524" xr:uid="{06F4B8B6-FC3F-4AFC-944C-A51928811A67}"/>
    <cellStyle name="20% - Accent1 30" xfId="526" xr:uid="{D8C97D45-EE31-47CB-9E68-EA9FC23BE5B8}"/>
    <cellStyle name="20% - Accent1 31" xfId="534" xr:uid="{ED464D1F-A64C-4914-93A7-3D359CCC4217}"/>
    <cellStyle name="20% - Accent1 32" xfId="527" xr:uid="{AC0F2DD4-268E-4E5B-9039-672D44515C51}"/>
    <cellStyle name="20% - Accent1 33" xfId="535" xr:uid="{DBE54364-C72C-4FC6-A22B-1E202F730EDD}"/>
    <cellStyle name="20% - Accent1 34" xfId="525" xr:uid="{E78BF1FE-B407-4EC8-861D-15DFE0F159B7}"/>
    <cellStyle name="20% - Accent1 35" xfId="549" xr:uid="{867E5A11-5FA1-435F-A5F7-1A3B5E963EA6}"/>
    <cellStyle name="20% - Accent1 36" xfId="550" xr:uid="{1AD40228-85CE-4A86-B928-B00B1F998ED4}"/>
    <cellStyle name="20% - Accent1 37" xfId="551" xr:uid="{77811703-9A30-4B78-ACEA-AF2F98DAE44D}"/>
    <cellStyle name="20% - Accent1 38" xfId="552" xr:uid="{1EBEE6BD-B5B4-4929-B589-C3F767B546B0}"/>
    <cellStyle name="20% - Accent1 39" xfId="553" xr:uid="{F7FF51D4-AD41-42A1-AF20-4D7B9F2E816E}"/>
    <cellStyle name="20% - Accent1 4" xfId="49" xr:uid="{00490F88-A758-45A4-BED8-A1D5A07CD1F1}"/>
    <cellStyle name="20% - Accent1 4 2" xfId="555" xr:uid="{3841A107-1B62-478C-8A69-2029336D64BF}"/>
    <cellStyle name="20% - Accent1 4 2 2" xfId="6536" xr:uid="{BAA676D7-C566-4096-A6DD-4C2EC19F53A4}"/>
    <cellStyle name="20% - Accent1 4 2 3" xfId="6249" xr:uid="{A4EFE036-9772-4F49-ABD4-305A2DCE196A}"/>
    <cellStyle name="20% - Accent1 4 3" xfId="556" xr:uid="{FD62C2FD-1122-476E-B56E-E03ADFD0D82A}"/>
    <cellStyle name="20% - Accent1 4 4" xfId="554" xr:uid="{47C53226-158E-4804-B95C-44676027F1B7}"/>
    <cellStyle name="20% - Accent1 40" xfId="557" xr:uid="{156B080B-838D-437C-A8C5-F2366A25395B}"/>
    <cellStyle name="20% - Accent1 41" xfId="558" xr:uid="{0BD312FF-F34A-43FB-A46D-46317655B25E}"/>
    <cellStyle name="20% - Accent1 42" xfId="559" xr:uid="{79ADD454-6D8C-4547-9E14-AE00D678281E}"/>
    <cellStyle name="20% - Accent1 43" xfId="560" xr:uid="{77306127-67B3-43DD-9525-C94AB6073A4E}"/>
    <cellStyle name="20% - Accent1 44" xfId="491" xr:uid="{1C927D2A-7B4C-4C42-BDC3-3B364C2FD64D}"/>
    <cellStyle name="20% - Accent1 5" xfId="50" xr:uid="{5F002771-D313-40D1-98DB-A6ED91A4A76F}"/>
    <cellStyle name="20% - Accent1 5 2" xfId="562" xr:uid="{AA8FFCCA-2736-4D89-8F14-E35FB64C9369}"/>
    <cellStyle name="20% - Accent1 5 2 2" xfId="6537" xr:uid="{C194904C-B4A7-495E-AB07-AC4974F468C8}"/>
    <cellStyle name="20% - Accent1 5 2 3" xfId="6250" xr:uid="{6622673E-300C-4950-9254-8E2A419DC2F4}"/>
    <cellStyle name="20% - Accent1 5 3" xfId="563" xr:uid="{3F1C4149-4029-41A6-8911-035CA882AC0E}"/>
    <cellStyle name="20% - Accent1 5 4" xfId="561" xr:uid="{3448A7F1-5B54-43FE-9639-AAFA5270F865}"/>
    <cellStyle name="20% - Accent1 6" xfId="401" xr:uid="{7DDA7927-44F8-4520-BAE0-2FAB5ADFD9E4}"/>
    <cellStyle name="20% - Accent1 6 2" xfId="565" xr:uid="{ED4E7056-2105-426A-9DD1-A32D68E2CCDA}"/>
    <cellStyle name="20% - Accent1 6 3" xfId="566" xr:uid="{44C35482-262E-40F7-B30B-6446829AFD28}"/>
    <cellStyle name="20% - Accent1 6 4" xfId="564" xr:uid="{5C63A75B-4616-424D-B653-E2090018E679}"/>
    <cellStyle name="20% - Accent1 7" xfId="567" xr:uid="{2CF5A6A0-A5A9-4A6E-8BCC-029546678BB4}"/>
    <cellStyle name="20% - Accent1 7 2" xfId="568" xr:uid="{597A01CD-BBB6-4B6F-A879-8B47693D920D}"/>
    <cellStyle name="20% - Accent1 7 3" xfId="569" xr:uid="{3D0B9D6C-170B-4895-9369-8A6B439B907A}"/>
    <cellStyle name="20% - Accent1 8" xfId="570" xr:uid="{976BF79C-3A35-4F55-A9CE-C704F5981BBA}"/>
    <cellStyle name="20% - Accent1 8 2" xfId="571" xr:uid="{BAC1C9E1-FA91-4B27-A50C-36971D6AB3F0}"/>
    <cellStyle name="20% - Accent1 8 3" xfId="572" xr:uid="{95E79D35-A57C-4550-AE40-E9D6F9B09C09}"/>
    <cellStyle name="20% - Accent1 9" xfId="573" xr:uid="{AAC96F68-800A-4DF8-933F-3A8360588BFD}"/>
    <cellStyle name="20% - Accent2" xfId="28" builtinId="34" customBuiltin="1"/>
    <cellStyle name="20% - Accent2 10" xfId="574" xr:uid="{40943E99-58C4-4911-8F74-C115CBBC345F}"/>
    <cellStyle name="20% - Accent2 11" xfId="575" xr:uid="{3605E0F0-68E5-4F6F-B758-92A7D75748A2}"/>
    <cellStyle name="20% - Accent2 12" xfId="576" xr:uid="{725D2D46-CDE0-4211-AEA5-2AFDE6AE093B}"/>
    <cellStyle name="20% - Accent2 13" xfId="577" xr:uid="{E0174F66-7CD0-4A9E-A0F0-D18234E6A5BB}"/>
    <cellStyle name="20% - Accent2 14" xfId="578" xr:uid="{8BE4E66A-EA8D-40CF-B33D-442F8D3B2F88}"/>
    <cellStyle name="20% - Accent2 15" xfId="579" xr:uid="{12AA506D-493F-49DF-9D5C-F6558DE03556}"/>
    <cellStyle name="20% - Accent2 16" xfId="580" xr:uid="{F13E3571-13EB-4979-97DB-6846C7AE14C0}"/>
    <cellStyle name="20% - Accent2 17" xfId="581" xr:uid="{9A839653-3A47-45B5-B99C-D88935B6D5A7}"/>
    <cellStyle name="20% - Accent2 18" xfId="582" xr:uid="{6BB6DB89-5449-4B3D-882E-69B68FD92E15}"/>
    <cellStyle name="20% - Accent2 19" xfId="583" xr:uid="{E89BAA18-25E5-4E53-8086-A9DA40DF7423}"/>
    <cellStyle name="20% - Accent2 2" xfId="51" xr:uid="{20DB1589-41D7-4C8D-9224-0E911EBA876D}"/>
    <cellStyle name="20% - Accent2 2 10" xfId="584" xr:uid="{AED490F4-2A24-4B1B-BEA1-5669F5EFA36F}"/>
    <cellStyle name="20% - Accent2 2 11" xfId="585" xr:uid="{7B251A16-D979-4D31-BD88-584B72208789}"/>
    <cellStyle name="20% - Accent2 2 12" xfId="586" xr:uid="{BA7A44A6-1D8B-4858-8042-D8F3BB4B093C}"/>
    <cellStyle name="20% - Accent2 2 13" xfId="587" xr:uid="{8F492D99-47CE-4815-B65D-DCD97EC4F2C0}"/>
    <cellStyle name="20% - Accent2 2 14" xfId="588" xr:uid="{10B2B97F-5987-4B81-886F-0A468D3804B1}"/>
    <cellStyle name="20% - Accent2 2 15" xfId="589" xr:uid="{DC9AEEF8-7816-4AF0-A594-A8AFA37BC7AE}"/>
    <cellStyle name="20% - Accent2 2 2" xfId="590" xr:uid="{2677B26E-8C4E-4EBE-8ECA-C1B15FEA1287}"/>
    <cellStyle name="20% - Accent2 2 3" xfId="591" xr:uid="{216356C2-5966-47DA-BD1E-36D2FF1B67BA}"/>
    <cellStyle name="20% - Accent2 2 4" xfId="592" xr:uid="{663E2A97-F60B-4B58-91C6-D5815AC56A44}"/>
    <cellStyle name="20% - Accent2 2 5" xfId="593" xr:uid="{167558B0-905F-4475-9BC3-581FB2E81128}"/>
    <cellStyle name="20% - Accent2 2 6" xfId="594" xr:uid="{5B0F7A0B-CF5E-4916-99D5-D30FBBA39759}"/>
    <cellStyle name="20% - Accent2 2 7" xfId="595" xr:uid="{8DED2A8C-40AE-4285-8D8D-48F675FB0396}"/>
    <cellStyle name="20% - Accent2 2 8" xfId="596" xr:uid="{ECF37E33-227D-4455-A222-61038880DD72}"/>
    <cellStyle name="20% - Accent2 2 9" xfId="597" xr:uid="{E9F66316-3A0B-4D3A-A9E9-A9CC06890664}"/>
    <cellStyle name="20% - Accent2 20" xfId="598" xr:uid="{59416F01-B04C-4883-B08D-170AEFD2FD57}"/>
    <cellStyle name="20% - Accent2 21" xfId="599" xr:uid="{5C710EC2-EBD0-41E0-8DAA-1D8FCFB63902}"/>
    <cellStyle name="20% - Accent2 22" xfId="600" xr:uid="{A7B56313-331D-4ABF-ADBD-B1066AF41535}"/>
    <cellStyle name="20% - Accent2 23" xfId="601" xr:uid="{096B6A56-1DAC-4EE0-97D2-8C4F1AC18302}"/>
    <cellStyle name="20% - Accent2 24" xfId="602" xr:uid="{8B5E9E88-6C84-4E6A-AEB2-51ACF7B57087}"/>
    <cellStyle name="20% - Accent2 25" xfId="603" xr:uid="{58912605-29D2-4EE8-8E2C-B53192836F08}"/>
    <cellStyle name="20% - Accent2 26" xfId="604" xr:uid="{28BE03FF-2318-43C4-BD33-6D9DA29130C3}"/>
    <cellStyle name="20% - Accent2 27" xfId="605" xr:uid="{D538C4F7-08E3-4925-B07A-E34FBC37B6BB}"/>
    <cellStyle name="20% - Accent2 28" xfId="606" xr:uid="{053D76D0-0115-4646-9AC3-14E1DE7207E1}"/>
    <cellStyle name="20% - Accent2 29" xfId="607" xr:uid="{1374256F-B30A-46E6-A534-3B08361A2D52}"/>
    <cellStyle name="20% - Accent2 3" xfId="52" xr:uid="{A3D9C025-800C-4178-A599-3BE444E83960}"/>
    <cellStyle name="20% - Accent2 3 2" xfId="609" xr:uid="{EEDAABB5-E721-4A75-88E7-CE2662467800}"/>
    <cellStyle name="20% - Accent2 3 3" xfId="610" xr:uid="{82D327A6-98C7-4C11-B2F1-289F4884189F}"/>
    <cellStyle name="20% - Accent2 3 4" xfId="611" xr:uid="{BA543089-030B-4A59-914E-9F5E38D4606D}"/>
    <cellStyle name="20% - Accent2 3 5" xfId="608" xr:uid="{E4B518B1-55F6-438C-A4FE-7B664E55DC1E}"/>
    <cellStyle name="20% - Accent2 30" xfId="612" xr:uid="{29E2FC35-6A0C-4D85-94E1-5B17886B1835}"/>
    <cellStyle name="20% - Accent2 31" xfId="613" xr:uid="{4CD8BA08-4F28-452D-91F8-2AB6ECEA3F26}"/>
    <cellStyle name="20% - Accent2 32" xfId="614" xr:uid="{4B5A04E9-DFD6-4E3A-99E7-6742DE69A551}"/>
    <cellStyle name="20% - Accent2 33" xfId="615" xr:uid="{EA2D654A-EBC0-4A20-85FF-8740FCD90000}"/>
    <cellStyle name="20% - Accent2 34" xfId="616" xr:uid="{ADF6AF80-A99A-4C2A-9BB3-EB6619DC991A}"/>
    <cellStyle name="20% - Accent2 35" xfId="617" xr:uid="{4D8EADA6-A71D-4E1C-9AC3-8C4D73BB8C62}"/>
    <cellStyle name="20% - Accent2 36" xfId="618" xr:uid="{C9934C7F-E11A-497D-9C64-E1DA93C35425}"/>
    <cellStyle name="20% - Accent2 37" xfId="619" xr:uid="{27462078-53AE-46E8-A385-498AA267D1F1}"/>
    <cellStyle name="20% - Accent2 38" xfId="620" xr:uid="{FC661121-084B-474A-B833-AED3BC91C6E7}"/>
    <cellStyle name="20% - Accent2 39" xfId="621" xr:uid="{EF729315-CA95-4EC6-A05C-8DAF13C27A1C}"/>
    <cellStyle name="20% - Accent2 4" xfId="53" xr:uid="{5C2E6040-0CEB-4569-82CE-67753107F140}"/>
    <cellStyle name="20% - Accent2 4 2" xfId="623" xr:uid="{88F250CC-604D-471A-A0D4-8219EB96B09C}"/>
    <cellStyle name="20% - Accent2 4 2 2" xfId="6538" xr:uid="{93E14BB9-1D2F-4DB0-A949-DF6D0A3E8217}"/>
    <cellStyle name="20% - Accent2 4 2 3" xfId="6251" xr:uid="{FAA3EAD3-8468-49A8-8398-3B045201D262}"/>
    <cellStyle name="20% - Accent2 4 3" xfId="624" xr:uid="{30B37E57-6F58-4FFE-BA15-B4555D7F8833}"/>
    <cellStyle name="20% - Accent2 4 4" xfId="622" xr:uid="{5B84815D-ABFB-40C2-8A01-917F0303C13E}"/>
    <cellStyle name="20% - Accent2 40" xfId="625" xr:uid="{BDED7EC8-BFCE-4462-AE2D-6E580C5651B4}"/>
    <cellStyle name="20% - Accent2 41" xfId="626" xr:uid="{0D394FF8-88EE-45B3-973C-93806D7F297B}"/>
    <cellStyle name="20% - Accent2 42" xfId="627" xr:uid="{D98706EA-1ECD-4BBC-9419-E375DC6DC3AD}"/>
    <cellStyle name="20% - Accent2 43" xfId="628" xr:uid="{54D4CF6D-F578-44C2-90E6-118CF7B210FB}"/>
    <cellStyle name="20% - Accent2 44" xfId="493" xr:uid="{BE2356A6-51AE-420A-B8B3-347158CE40A8}"/>
    <cellStyle name="20% - Accent2 5" xfId="54" xr:uid="{57B8525E-4D8F-4FA5-A035-A4181631FA22}"/>
    <cellStyle name="20% - Accent2 5 2" xfId="630" xr:uid="{A020F187-7EEA-4A11-BF6D-CECCBA5F1212}"/>
    <cellStyle name="20% - Accent2 5 2 2" xfId="6539" xr:uid="{9E518EC0-B329-4E0C-A120-CEA1B656D904}"/>
    <cellStyle name="20% - Accent2 5 2 3" xfId="6252" xr:uid="{4B78D5B7-33B3-4898-841F-00974E5D820D}"/>
    <cellStyle name="20% - Accent2 5 3" xfId="631" xr:uid="{59AD8EFC-B256-44B3-88E1-3F444FC94409}"/>
    <cellStyle name="20% - Accent2 5 4" xfId="629" xr:uid="{1C7A0BC4-A0F9-47BD-A7C2-DAB99525635E}"/>
    <cellStyle name="20% - Accent2 6" xfId="402" xr:uid="{EAC62560-28D4-4D4C-BB0F-745011D18978}"/>
    <cellStyle name="20% - Accent2 6 2" xfId="633" xr:uid="{7149E9F8-91C6-45B1-A895-9F4C9593376E}"/>
    <cellStyle name="20% - Accent2 6 3" xfId="634" xr:uid="{BF524ED8-38F1-4857-9331-F43243697EB2}"/>
    <cellStyle name="20% - Accent2 6 4" xfId="632" xr:uid="{D7EF410A-3E60-4947-BFE3-0DF5BDAA66B6}"/>
    <cellStyle name="20% - Accent2 7" xfId="635" xr:uid="{CF7D78F1-32E3-47D3-8263-6A43AC1B4AD5}"/>
    <cellStyle name="20% - Accent2 7 2" xfId="636" xr:uid="{2CBD2443-C962-403B-B0BC-941895B06B26}"/>
    <cellStyle name="20% - Accent2 7 3" xfId="637" xr:uid="{B1C39134-47E2-4E74-BDD7-1880FEBBF88C}"/>
    <cellStyle name="20% - Accent2 8" xfId="638" xr:uid="{5108EBBA-42BC-4033-97D0-2F9FB50C6FDA}"/>
    <cellStyle name="20% - Accent2 8 2" xfId="639" xr:uid="{46203570-1E27-4630-AB94-13D19D49D33B}"/>
    <cellStyle name="20% - Accent2 8 3" xfId="640" xr:uid="{606E74EE-7E5B-486D-8A21-28EF54E86A3A}"/>
    <cellStyle name="20% - Accent2 9" xfId="641" xr:uid="{FE675A56-8565-4B14-8ED5-F9FD630BA0E6}"/>
    <cellStyle name="20% - Accent3" xfId="31" builtinId="38" customBuiltin="1"/>
    <cellStyle name="20% - Accent3 10" xfId="642" xr:uid="{0A6D95FE-F0FA-4209-B373-C3E9F0DBDE1C}"/>
    <cellStyle name="20% - Accent3 11" xfId="643" xr:uid="{D516FA89-633F-4C23-8514-E47326240FAB}"/>
    <cellStyle name="20% - Accent3 12" xfId="644" xr:uid="{3C20BDCF-3170-4E90-9ED5-CF91A511215E}"/>
    <cellStyle name="20% - Accent3 13" xfId="645" xr:uid="{ADC23401-3D81-46BF-BDD8-1B5C50DF7605}"/>
    <cellStyle name="20% - Accent3 14" xfId="646" xr:uid="{1B8E3F42-7266-40B5-9562-37ED6D125FFE}"/>
    <cellStyle name="20% - Accent3 15" xfId="647" xr:uid="{51FA179E-5299-4C6A-996B-040B173DF65D}"/>
    <cellStyle name="20% - Accent3 16" xfId="648" xr:uid="{8E241CEA-DBC2-4A35-BAC3-6A8C0901148A}"/>
    <cellStyle name="20% - Accent3 17" xfId="649" xr:uid="{F7559305-A0B9-4362-91C1-2BAA6663A6BD}"/>
    <cellStyle name="20% - Accent3 18" xfId="650" xr:uid="{D4A20BAD-FB62-412B-A622-359A4578721A}"/>
    <cellStyle name="20% - Accent3 19" xfId="651" xr:uid="{E7C33556-2CA4-4A84-A694-9031FA1097EA}"/>
    <cellStyle name="20% - Accent3 2" xfId="55" xr:uid="{0A4952A2-6E57-4179-9A55-DC0A2282016F}"/>
    <cellStyle name="20% - Accent3 2 10" xfId="652" xr:uid="{60BC1D8A-1597-4B25-A42D-4A549D9DD964}"/>
    <cellStyle name="20% - Accent3 2 11" xfId="653" xr:uid="{55A55347-0264-421A-BA68-9C6BCBC0367D}"/>
    <cellStyle name="20% - Accent3 2 12" xfId="654" xr:uid="{17514D6A-FF65-4AE5-9EBA-8A768967A5C6}"/>
    <cellStyle name="20% - Accent3 2 13" xfId="655" xr:uid="{804F7C41-5102-4EF9-B451-B0C242C78FA5}"/>
    <cellStyle name="20% - Accent3 2 14" xfId="656" xr:uid="{C11273D4-E322-414D-AFA9-865C0E182294}"/>
    <cellStyle name="20% - Accent3 2 15" xfId="657" xr:uid="{C1EABC0E-C856-4F7D-A69C-DE0CA744D9A5}"/>
    <cellStyle name="20% - Accent3 2 2" xfId="658" xr:uid="{8FC07205-03DB-4BF7-A5D9-8DD0CAA727C3}"/>
    <cellStyle name="20% - Accent3 2 3" xfId="659" xr:uid="{7896B972-5C92-4F74-98E9-D733AF6DD4CB}"/>
    <cellStyle name="20% - Accent3 2 4" xfId="660" xr:uid="{DACDCE56-8F5C-4674-9ED3-80F3BFD4FFDA}"/>
    <cellStyle name="20% - Accent3 2 5" xfId="661" xr:uid="{19A0621C-8C86-4370-9822-62EA7F2F18A3}"/>
    <cellStyle name="20% - Accent3 2 6" xfId="662" xr:uid="{20A46A0E-3DE9-4E07-A9BE-341FA3F94EE1}"/>
    <cellStyle name="20% - Accent3 2 7" xfId="663" xr:uid="{E6DCA4A4-26FF-427F-9E40-ADDCA34B0C8B}"/>
    <cellStyle name="20% - Accent3 2 8" xfId="664" xr:uid="{E78DABD7-B875-40DA-9611-559805660EC7}"/>
    <cellStyle name="20% - Accent3 2 9" xfId="665" xr:uid="{2060835B-292A-4824-A0B9-961F1358D285}"/>
    <cellStyle name="20% - Accent3 20" xfId="666" xr:uid="{5226FAFE-7717-4939-B222-935A6C5649EE}"/>
    <cellStyle name="20% - Accent3 21" xfId="667" xr:uid="{00284014-A67A-485F-897A-37F4965F2777}"/>
    <cellStyle name="20% - Accent3 22" xfId="668" xr:uid="{25C3C4FE-9171-40AF-A95C-AEC12416E65D}"/>
    <cellStyle name="20% - Accent3 23" xfId="669" xr:uid="{821BB9DC-154B-4A1F-92C8-919E2C6D700F}"/>
    <cellStyle name="20% - Accent3 24" xfId="670" xr:uid="{33ED8E9D-067E-45D3-800F-40BD7F01F039}"/>
    <cellStyle name="20% - Accent3 25" xfId="671" xr:uid="{0884904D-213C-440A-B6FC-2EAAE454BA20}"/>
    <cellStyle name="20% - Accent3 26" xfId="672" xr:uid="{2BE3A861-1A05-4DBA-8F14-5D149B5CC711}"/>
    <cellStyle name="20% - Accent3 27" xfId="673" xr:uid="{4BD02970-3CB6-4E51-97ED-E0F53EE548B9}"/>
    <cellStyle name="20% - Accent3 28" xfId="674" xr:uid="{66A4C6FE-C4E7-45EF-89E6-09EBBC79C4AF}"/>
    <cellStyle name="20% - Accent3 29" xfId="675" xr:uid="{5BFD25B0-70A5-4944-BC83-5E2CE9E02DAC}"/>
    <cellStyle name="20% - Accent3 3" xfId="56" xr:uid="{2D31FBB5-3D58-41CF-A986-A10106C798A0}"/>
    <cellStyle name="20% - Accent3 3 2" xfId="677" xr:uid="{496F5516-9C5B-4592-BA86-42033F1C388C}"/>
    <cellStyle name="20% - Accent3 3 3" xfId="678" xr:uid="{8825E182-F635-42A4-A4B4-B835CE4F7909}"/>
    <cellStyle name="20% - Accent3 3 4" xfId="679" xr:uid="{6DA85931-3FD5-4292-9F02-57FC131E13AC}"/>
    <cellStyle name="20% - Accent3 3 5" xfId="676" xr:uid="{F08A42D8-20D5-42E2-A282-D1838BF5FB50}"/>
    <cellStyle name="20% - Accent3 30" xfId="680" xr:uid="{B4149789-379C-41AE-9B16-8FFB0F58D3A4}"/>
    <cellStyle name="20% - Accent3 31" xfId="681" xr:uid="{F24D2558-ABE1-4B0C-84FA-6EAD7790BBBA}"/>
    <cellStyle name="20% - Accent3 32" xfId="682" xr:uid="{2FFB0D76-0BF0-4445-A3EC-B9DED3A0171E}"/>
    <cellStyle name="20% - Accent3 33" xfId="683" xr:uid="{20CC5F0C-DABD-4097-8726-2962AD79B841}"/>
    <cellStyle name="20% - Accent3 34" xfId="684" xr:uid="{754FD99A-78DD-4DBB-9217-B95E536CBABF}"/>
    <cellStyle name="20% - Accent3 35" xfId="685" xr:uid="{DA4764E3-E310-4247-859A-80795D359FA2}"/>
    <cellStyle name="20% - Accent3 36" xfId="686" xr:uid="{0FE28A99-3A07-43B9-8ED4-6276F299B446}"/>
    <cellStyle name="20% - Accent3 37" xfId="687" xr:uid="{C3115055-70CB-485F-A1F2-EAD2E0244F76}"/>
    <cellStyle name="20% - Accent3 38" xfId="688" xr:uid="{ED946B36-C914-4AB6-808C-FFEBF4FF6BBE}"/>
    <cellStyle name="20% - Accent3 39" xfId="689" xr:uid="{569B3984-E7EC-4093-A98C-864E27AB325F}"/>
    <cellStyle name="20% - Accent3 4" xfId="57" xr:uid="{4552F287-CF55-4D20-9143-1F504766CD4D}"/>
    <cellStyle name="20% - Accent3 4 2" xfId="691" xr:uid="{EC5C6D6A-1251-4BC2-8495-5442582615E6}"/>
    <cellStyle name="20% - Accent3 4 2 2" xfId="6540" xr:uid="{9E8AD56C-44D4-4D36-B1F7-B228DB3964A7}"/>
    <cellStyle name="20% - Accent3 4 2 3" xfId="6253" xr:uid="{47E9A0FD-6A13-4598-BED5-B60A018A391B}"/>
    <cellStyle name="20% - Accent3 4 3" xfId="692" xr:uid="{5B7DA477-02D6-4193-8CED-D32C048EEECC}"/>
    <cellStyle name="20% - Accent3 4 4" xfId="690" xr:uid="{233B4024-BA32-43A3-90EA-BE142C5E5FDE}"/>
    <cellStyle name="20% - Accent3 40" xfId="693" xr:uid="{C1E3F949-1193-4B33-892E-805F965BF4D9}"/>
    <cellStyle name="20% - Accent3 41" xfId="694" xr:uid="{40225F41-2DC1-49E7-8FA7-B63950694CF3}"/>
    <cellStyle name="20% - Accent3 42" xfId="695" xr:uid="{8AA818E8-651D-46F1-B146-720BDBA6BA23}"/>
    <cellStyle name="20% - Accent3 43" xfId="696" xr:uid="{B508FBDF-3063-49E9-A9A7-EE1419C63437}"/>
    <cellStyle name="20% - Accent3 44" xfId="495" xr:uid="{D4BE65EC-195C-4A02-A5F2-F7EF6010E711}"/>
    <cellStyle name="20% - Accent3 5" xfId="58" xr:uid="{C8B86C4B-7C96-4FF5-A859-1F8C7114BAAB}"/>
    <cellStyle name="20% - Accent3 5 2" xfId="698" xr:uid="{2BCE177F-25E9-412B-8CA5-707C2F3F625C}"/>
    <cellStyle name="20% - Accent3 5 2 2" xfId="6541" xr:uid="{A0F076B5-0A21-47B3-A97E-688A2C2D2734}"/>
    <cellStyle name="20% - Accent3 5 2 3" xfId="6254" xr:uid="{598AE13B-1397-40F8-B2AE-2406BDA538EB}"/>
    <cellStyle name="20% - Accent3 5 3" xfId="699" xr:uid="{E6CAF6DA-1D0D-4AB9-AE23-B458A57F7E57}"/>
    <cellStyle name="20% - Accent3 5 4" xfId="697" xr:uid="{4B1798FF-7F7E-409A-9E3F-E2CCE6BD080D}"/>
    <cellStyle name="20% - Accent3 6" xfId="403" xr:uid="{2BE14ABD-7280-4EDC-A932-637CD3A3B9F6}"/>
    <cellStyle name="20% - Accent3 6 2" xfId="701" xr:uid="{6A9437EC-87BE-4672-9768-2180D01984F2}"/>
    <cellStyle name="20% - Accent3 6 3" xfId="702" xr:uid="{FA4318C4-301D-434A-AF3F-8BFD1BF79850}"/>
    <cellStyle name="20% - Accent3 6 4" xfId="700" xr:uid="{9787FD99-18E7-42A1-A771-45C589A8ED51}"/>
    <cellStyle name="20% - Accent3 7" xfId="703" xr:uid="{3E672EB3-18E0-4034-B526-81E605D58717}"/>
    <cellStyle name="20% - Accent3 7 2" xfId="704" xr:uid="{3A2A7074-6DB3-4153-AD9E-08BE45B002E2}"/>
    <cellStyle name="20% - Accent3 7 3" xfId="705" xr:uid="{30C8606C-0714-415A-9EE3-FCE13B1A151F}"/>
    <cellStyle name="20% - Accent3 8" xfId="706" xr:uid="{7E3624A8-224F-4C65-8E46-973C6531D0F8}"/>
    <cellStyle name="20% - Accent3 8 2" xfId="707" xr:uid="{CEC75D21-F7C9-48B7-A612-30838C1A8FDE}"/>
    <cellStyle name="20% - Accent3 8 3" xfId="708" xr:uid="{075A59FF-5A2B-43EB-B36C-525025EDAAD6}"/>
    <cellStyle name="20% - Accent3 9" xfId="709" xr:uid="{9D993870-216E-4B42-B8E0-E8D947A1C78D}"/>
    <cellStyle name="20% - Accent4" xfId="34" builtinId="42" customBuiltin="1"/>
    <cellStyle name="20% - Accent4 10" xfId="710" xr:uid="{6903D90E-9B74-489B-BDE5-7772229137BA}"/>
    <cellStyle name="20% - Accent4 11" xfId="711" xr:uid="{3398FE90-CAF8-4527-AD05-4EA3EAE80DB2}"/>
    <cellStyle name="20% - Accent4 12" xfId="712" xr:uid="{8559475D-FED3-4F59-9A3E-DB60D12A7ED2}"/>
    <cellStyle name="20% - Accent4 13" xfId="713" xr:uid="{82CFECA8-B27B-4A7F-A56B-2A3301582E29}"/>
    <cellStyle name="20% - Accent4 14" xfId="714" xr:uid="{DB0C424F-9A44-47A8-AECD-6263BA7F905A}"/>
    <cellStyle name="20% - Accent4 15" xfId="715" xr:uid="{47B65365-E420-418D-9EC5-D19C07561D96}"/>
    <cellStyle name="20% - Accent4 16" xfId="716" xr:uid="{15305050-983D-4112-B0F5-2DC080141E67}"/>
    <cellStyle name="20% - Accent4 17" xfId="717" xr:uid="{8BBB9F84-5E64-46DF-8BDB-BDC3041AF13E}"/>
    <cellStyle name="20% - Accent4 18" xfId="718" xr:uid="{37589682-22F1-4401-B327-AD50A07C0D37}"/>
    <cellStyle name="20% - Accent4 19" xfId="719" xr:uid="{0ED4B373-F687-4E1D-84F5-22C944C84A2F}"/>
    <cellStyle name="20% - Accent4 2" xfId="59" xr:uid="{022A27AF-F17E-48F8-ABBD-983B766E50DC}"/>
    <cellStyle name="20% - Accent4 2 10" xfId="720" xr:uid="{4D2010E8-A0E0-4A8B-97CE-4C865163730A}"/>
    <cellStyle name="20% - Accent4 2 11" xfId="721" xr:uid="{581288F1-B440-4779-9893-E7FEB836D20B}"/>
    <cellStyle name="20% - Accent4 2 12" xfId="722" xr:uid="{38119FBE-81C1-41BA-91C5-B901FDC59707}"/>
    <cellStyle name="20% - Accent4 2 13" xfId="723" xr:uid="{D5CC4119-062E-4AB3-8EAD-BDC5FBF006C1}"/>
    <cellStyle name="20% - Accent4 2 14" xfId="724" xr:uid="{95545DB7-5B2C-4AB5-8973-04F8B46C9A01}"/>
    <cellStyle name="20% - Accent4 2 15" xfId="725" xr:uid="{AF044783-37DE-4BA3-9F35-6DD42B596EB9}"/>
    <cellStyle name="20% - Accent4 2 2" xfId="726" xr:uid="{C05046C5-0207-431D-8AE7-98DAE08998AB}"/>
    <cellStyle name="20% - Accent4 2 3" xfId="727" xr:uid="{40F8C995-313C-4D7B-B019-B14346700AAA}"/>
    <cellStyle name="20% - Accent4 2 4" xfId="728" xr:uid="{5888A105-3423-41C2-92FA-4E52DFD2F50B}"/>
    <cellStyle name="20% - Accent4 2 5" xfId="729" xr:uid="{082D31E9-66DB-4E82-91CA-611D17A5D360}"/>
    <cellStyle name="20% - Accent4 2 6" xfId="730" xr:uid="{D865DDE0-97F4-4E7F-A033-FF222A4EFC66}"/>
    <cellStyle name="20% - Accent4 2 7" xfId="731" xr:uid="{DC470952-E84B-43D0-84A4-4E74998CFCE7}"/>
    <cellStyle name="20% - Accent4 2 8" xfId="732" xr:uid="{8B22F8C6-1E75-4357-9356-CFCD4300344C}"/>
    <cellStyle name="20% - Accent4 2 9" xfId="733" xr:uid="{C565948A-02F4-4109-A82E-C0C03ACB72A0}"/>
    <cellStyle name="20% - Accent4 20" xfId="734" xr:uid="{C5C58278-7A5E-4E22-BB6E-C23F12DA3820}"/>
    <cellStyle name="20% - Accent4 21" xfId="735" xr:uid="{9666E048-4B82-48A7-9A7C-DF63F20F02E4}"/>
    <cellStyle name="20% - Accent4 22" xfId="736" xr:uid="{E2906DE6-58A6-4DE8-BB2A-D429D59DAEAA}"/>
    <cellStyle name="20% - Accent4 23" xfId="737" xr:uid="{2986550E-1243-418B-8981-78FA268A4DBC}"/>
    <cellStyle name="20% - Accent4 24" xfId="738" xr:uid="{0D0CC012-7A31-45F0-87B4-952110A04623}"/>
    <cellStyle name="20% - Accent4 25" xfId="739" xr:uid="{ADD9D78D-BA18-4FE5-BCCF-7DC73C828193}"/>
    <cellStyle name="20% - Accent4 26" xfId="740" xr:uid="{3DDB8BE9-A757-4759-951F-EEC5A9DBCC4D}"/>
    <cellStyle name="20% - Accent4 27" xfId="741" xr:uid="{69D54ABB-687F-48B9-BDDA-C03A453A1F50}"/>
    <cellStyle name="20% - Accent4 28" xfId="742" xr:uid="{9E3C99DA-BAFC-49A6-867B-ECE2175D663D}"/>
    <cellStyle name="20% - Accent4 29" xfId="743" xr:uid="{08AB5E35-6F0D-4F40-BD45-1E7D420878D3}"/>
    <cellStyle name="20% - Accent4 3" xfId="60" xr:uid="{91802D28-2D25-43C0-9E42-B34C83FB713D}"/>
    <cellStyle name="20% - Accent4 3 2" xfId="745" xr:uid="{60035C9F-BFEB-4BEE-B74D-2EDC6590A207}"/>
    <cellStyle name="20% - Accent4 3 3" xfId="746" xr:uid="{0332E3A2-8B47-401B-BA18-9AAEF815C6FA}"/>
    <cellStyle name="20% - Accent4 3 4" xfId="747" xr:uid="{CEB458DF-D2E6-4E14-A116-707A04762C4A}"/>
    <cellStyle name="20% - Accent4 3 5" xfId="744" xr:uid="{7DEC6B66-30C5-4E1D-A080-F5604D88DC40}"/>
    <cellStyle name="20% - Accent4 30" xfId="748" xr:uid="{2881DCC5-08A1-4982-9D34-90E4023C4FBF}"/>
    <cellStyle name="20% - Accent4 31" xfId="749" xr:uid="{959014A5-160C-45E2-8D35-32569A06819B}"/>
    <cellStyle name="20% - Accent4 32" xfId="750" xr:uid="{D151C2E4-F1FD-40A3-89F9-511AC332ADC3}"/>
    <cellStyle name="20% - Accent4 33" xfId="751" xr:uid="{58E8930E-1537-4AB1-A76F-C4F9A91D3049}"/>
    <cellStyle name="20% - Accent4 34" xfId="752" xr:uid="{9AA52456-AC5C-4F34-8B98-38645D5FD8CA}"/>
    <cellStyle name="20% - Accent4 35" xfId="753" xr:uid="{82ECAAFA-B501-4AD3-858C-EBFAD00EDE66}"/>
    <cellStyle name="20% - Accent4 36" xfId="754" xr:uid="{3F20A012-15A6-4BB4-BB9E-BDFA3ABC1762}"/>
    <cellStyle name="20% - Accent4 37" xfId="755" xr:uid="{867AD0AE-AC59-479E-B7B4-CBEF0C122F1A}"/>
    <cellStyle name="20% - Accent4 38" xfId="756" xr:uid="{8D7C3D86-0A8A-40FD-B29D-B46A000660B9}"/>
    <cellStyle name="20% - Accent4 39" xfId="757" xr:uid="{39129CB4-2FAC-4A53-B2BB-E92F145633AE}"/>
    <cellStyle name="20% - Accent4 4" xfId="61" xr:uid="{0C2C342A-9685-4AC0-8448-13BEE650DB90}"/>
    <cellStyle name="20% - Accent4 4 2" xfId="759" xr:uid="{5F6E644D-7BB7-4F1F-A6EE-174DD3E78E84}"/>
    <cellStyle name="20% - Accent4 4 2 2" xfId="6542" xr:uid="{0708BA90-3EDC-48C8-ACE9-DB4A08B282FA}"/>
    <cellStyle name="20% - Accent4 4 2 3" xfId="6255" xr:uid="{B6485686-FEF9-4048-9F43-A6DC964BAA18}"/>
    <cellStyle name="20% - Accent4 4 3" xfId="760" xr:uid="{76BE00DD-58CF-4CAC-9842-128929252C97}"/>
    <cellStyle name="20% - Accent4 4 4" xfId="758" xr:uid="{5A48B1E8-2A15-4839-B6D2-8442D14D1632}"/>
    <cellStyle name="20% - Accent4 40" xfId="761" xr:uid="{06E070B8-040C-4154-A5A1-4152196AFBF4}"/>
    <cellStyle name="20% - Accent4 41" xfId="762" xr:uid="{71EBD401-B517-4B43-9CBB-5A742DF557FD}"/>
    <cellStyle name="20% - Accent4 42" xfId="763" xr:uid="{07AACFAC-81E9-4245-917A-9B034D5A1E89}"/>
    <cellStyle name="20% - Accent4 43" xfId="764" xr:uid="{C0BB1664-95BD-4A34-ABD9-54A1E30F0065}"/>
    <cellStyle name="20% - Accent4 44" xfId="497" xr:uid="{99D21C5E-7803-4BB0-87F1-CDE2B04DE884}"/>
    <cellStyle name="20% - Accent4 5" xfId="62" xr:uid="{3A749F69-C1DF-4551-9B62-911911F08D87}"/>
    <cellStyle name="20% - Accent4 5 2" xfId="766" xr:uid="{A46E21AF-6F41-4D32-A257-4DAC0FBA75D7}"/>
    <cellStyle name="20% - Accent4 5 2 2" xfId="6543" xr:uid="{0B6BCA71-80D0-4624-931D-754F3AB20AD8}"/>
    <cellStyle name="20% - Accent4 5 2 3" xfId="6256" xr:uid="{04A02F91-67C0-4FC5-B68A-4AE31FC25C15}"/>
    <cellStyle name="20% - Accent4 5 3" xfId="767" xr:uid="{F8543675-F48C-4273-9508-12DB86DF27CD}"/>
    <cellStyle name="20% - Accent4 5 4" xfId="765" xr:uid="{4014F2B3-E66F-4E3E-9A44-96B114E011D7}"/>
    <cellStyle name="20% - Accent4 6" xfId="404" xr:uid="{10D341D9-6723-48F1-957B-DE42482E69F0}"/>
    <cellStyle name="20% - Accent4 6 2" xfId="769" xr:uid="{58D54DE1-1E9A-449B-87B7-BDCFFA5D56C5}"/>
    <cellStyle name="20% - Accent4 6 3" xfId="770" xr:uid="{1FCB67E8-F151-46D9-BA1E-71F9908FB7BA}"/>
    <cellStyle name="20% - Accent4 6 4" xfId="768" xr:uid="{AC11BD09-9AAD-484A-BA87-F0FB7F9C6023}"/>
    <cellStyle name="20% - Accent4 7" xfId="771" xr:uid="{476804BA-5349-43DC-9856-DE4AD067A7FC}"/>
    <cellStyle name="20% - Accent4 7 2" xfId="772" xr:uid="{C9851A3A-798B-4171-853E-FA0C29E34222}"/>
    <cellStyle name="20% - Accent4 7 3" xfId="773" xr:uid="{5A437AE6-8649-4ECA-B8B3-D672D7E99B31}"/>
    <cellStyle name="20% - Accent4 8" xfId="774" xr:uid="{46A90315-EE92-4EFC-897B-2516A45312D5}"/>
    <cellStyle name="20% - Accent4 8 2" xfId="775" xr:uid="{5C02A853-E582-4343-B290-E63A9F3142DC}"/>
    <cellStyle name="20% - Accent4 8 3" xfId="776" xr:uid="{EE90B622-6A51-4147-B5E6-A41B958938B7}"/>
    <cellStyle name="20% - Accent4 9" xfId="777" xr:uid="{8DC4301B-25DE-40AB-AB5F-9367E7AADF4E}"/>
    <cellStyle name="20% - Accent5" xfId="2" builtinId="46" customBuiltin="1"/>
    <cellStyle name="20% - Accent5 10" xfId="778" xr:uid="{E97E3CA8-417C-4FC5-872D-0FBEE50E7B9F}"/>
    <cellStyle name="20% - Accent5 11" xfId="779" xr:uid="{2DC164AD-7951-4A40-9D19-0635109EF438}"/>
    <cellStyle name="20% - Accent5 12" xfId="780" xr:uid="{643EDE41-DC4E-4577-A579-9B8F7FD6C149}"/>
    <cellStyle name="20% - Accent5 13" xfId="781" xr:uid="{49595985-E0FC-41AE-B154-F6F24C58C94F}"/>
    <cellStyle name="20% - Accent5 14" xfId="782" xr:uid="{0C679975-6429-42A6-BB5B-E75A21C89E87}"/>
    <cellStyle name="20% - Accent5 15" xfId="783" xr:uid="{420FE1EE-2F21-44E1-8799-15045BBFAC03}"/>
    <cellStyle name="20% - Accent5 16" xfId="784" xr:uid="{3E86EC05-C9B5-4E22-AAAE-83963B3AAD14}"/>
    <cellStyle name="20% - Accent5 17" xfId="785" xr:uid="{F8572621-AC68-4C2B-9523-A625BEF5B3A4}"/>
    <cellStyle name="20% - Accent5 18" xfId="786" xr:uid="{21A9D1A5-8990-4EBC-81CD-A9541C7D106D}"/>
    <cellStyle name="20% - Accent5 19" xfId="787" xr:uid="{142670FB-E4EC-4A4C-A885-44515F08F184}"/>
    <cellStyle name="20% - Accent5 2" xfId="63" xr:uid="{16FB94CC-B6BF-4CB6-B89B-1F0BDA7318F3}"/>
    <cellStyle name="20% - Accent5 2 10" xfId="788" xr:uid="{9C3F535F-7DC7-48E2-9BB2-408B50C2929C}"/>
    <cellStyle name="20% - Accent5 2 11" xfId="789" xr:uid="{428D714A-F319-416F-A72B-9922138D4773}"/>
    <cellStyle name="20% - Accent5 2 12" xfId="790" xr:uid="{493C4262-385B-4CA1-87DE-B6DD9DCF3CB6}"/>
    <cellStyle name="20% - Accent5 2 13" xfId="791" xr:uid="{4422A364-A235-4B40-8ED1-4642C1F51626}"/>
    <cellStyle name="20% - Accent5 2 14" xfId="792" xr:uid="{627E9297-566B-4104-9326-67787025D4D8}"/>
    <cellStyle name="20% - Accent5 2 15" xfId="793" xr:uid="{DB13E80C-0EBA-4E03-86CF-EC2FD6394F41}"/>
    <cellStyle name="20% - Accent5 2 2" xfId="794" xr:uid="{A8DD4F30-0046-4E89-BB15-8218BDFA3E54}"/>
    <cellStyle name="20% - Accent5 2 3" xfId="795" xr:uid="{975E0B50-1507-4687-88B1-891BD21E932E}"/>
    <cellStyle name="20% - Accent5 2 4" xfId="796" xr:uid="{1A9DBCD9-355D-4333-9856-6207CC23057D}"/>
    <cellStyle name="20% - Accent5 2 5" xfId="797" xr:uid="{BB19076A-0518-4DEF-9C0F-AED3510E1D9B}"/>
    <cellStyle name="20% - Accent5 2 6" xfId="798" xr:uid="{7A44A0A8-946F-44CA-9318-24671A8CC2BB}"/>
    <cellStyle name="20% - Accent5 2 7" xfId="799" xr:uid="{9285EA9F-5102-434A-8DD0-4BD5158D9F59}"/>
    <cellStyle name="20% - Accent5 2 8" xfId="800" xr:uid="{8C733840-1993-4DC9-84DC-3BA89ADD70E0}"/>
    <cellStyle name="20% - Accent5 2 9" xfId="801" xr:uid="{0D36BA3F-3B57-460E-932C-111B4A84AB35}"/>
    <cellStyle name="20% - Accent5 20" xfId="802" xr:uid="{1DA4C835-B6F7-4960-A468-A57BEBCADC92}"/>
    <cellStyle name="20% - Accent5 21" xfId="803" xr:uid="{80C11585-E9B5-4700-A955-0E2F40C6675C}"/>
    <cellStyle name="20% - Accent5 22" xfId="804" xr:uid="{E1893C6F-967E-41FC-911E-753BDEBC31D5}"/>
    <cellStyle name="20% - Accent5 23" xfId="805" xr:uid="{D58CF140-9186-4057-BBEA-D757A7AF03F0}"/>
    <cellStyle name="20% - Accent5 24" xfId="806" xr:uid="{90C9C7D1-6725-4097-8AC1-44D4FF855A20}"/>
    <cellStyle name="20% - Accent5 25" xfId="807" xr:uid="{F5164100-A2AD-44FC-B8BD-F2AFE20C3A56}"/>
    <cellStyle name="20% - Accent5 26" xfId="808" xr:uid="{EB5D786A-8224-4624-8D5D-7E8AE9CBB801}"/>
    <cellStyle name="20% - Accent5 27" xfId="809" xr:uid="{D00CE0F1-4DF4-491C-B7C6-074B8D1BB965}"/>
    <cellStyle name="20% - Accent5 28" xfId="810" xr:uid="{F0D31FAC-F321-46EA-AC6C-9E5ABD6AB5A8}"/>
    <cellStyle name="20% - Accent5 29" xfId="811" xr:uid="{167CACA4-18C2-4BBD-8EC1-DF5A83F30D98}"/>
    <cellStyle name="20% - Accent5 3" xfId="64" xr:uid="{0B5D6FF3-A963-4594-A16D-5897808729E9}"/>
    <cellStyle name="20% - Accent5 3 2" xfId="812" xr:uid="{5B421C39-DBE0-4199-88F8-26B35C84B1F5}"/>
    <cellStyle name="20% - Accent5 30" xfId="813" xr:uid="{51E64806-71A1-4912-AA83-EA814072C786}"/>
    <cellStyle name="20% - Accent5 31" xfId="814" xr:uid="{DB499BA8-18CB-4BCA-ADF4-F273A5BDBBC7}"/>
    <cellStyle name="20% - Accent5 32" xfId="815" xr:uid="{6BCCE036-2D04-4187-AB9F-E67F2A2052BF}"/>
    <cellStyle name="20% - Accent5 33" xfId="816" xr:uid="{C8DE01E1-71CC-47FF-B5FF-1ADD0B7481B5}"/>
    <cellStyle name="20% - Accent5 34" xfId="817" xr:uid="{87034410-FE94-40B7-B88C-5F3B0102A4AB}"/>
    <cellStyle name="20% - Accent5 35" xfId="818" xr:uid="{E786883B-184D-4436-8653-0CB76AD9A1C5}"/>
    <cellStyle name="20% - Accent5 36" xfId="819" xr:uid="{36DBC75F-F625-4105-8AD6-B48039F7B225}"/>
    <cellStyle name="20% - Accent5 37" xfId="820" xr:uid="{F1EE7A35-DCD6-466A-BAF3-CB94453785B2}"/>
    <cellStyle name="20% - Accent5 38" xfId="821" xr:uid="{E9730107-EA54-449C-9670-B95A0EE506A7}"/>
    <cellStyle name="20% - Accent5 39" xfId="822" xr:uid="{156E1508-9673-4FC3-B598-B7CEA5705A7C}"/>
    <cellStyle name="20% - Accent5 4" xfId="65" xr:uid="{7AF31A26-FCFC-43C5-9763-401A7C91665C}"/>
    <cellStyle name="20% - Accent5 40" xfId="823" xr:uid="{08655576-4BC0-4026-B8A7-28648365E14F}"/>
    <cellStyle name="20% - Accent5 41" xfId="824" xr:uid="{62BCDB08-3617-4C52-BB64-B4A763BE7B23}"/>
    <cellStyle name="20% - Accent5 42" xfId="825" xr:uid="{B9F1B900-463F-4A1F-9ABA-99A04385941A}"/>
    <cellStyle name="20% - Accent5 43" xfId="826" xr:uid="{E41FD4B1-4D0C-47AD-A563-468F0C54C287}"/>
    <cellStyle name="20% - Accent5 44" xfId="499" xr:uid="{704157DD-A2F4-42CF-BF53-F43B169E6E8D}"/>
    <cellStyle name="20% - Accent5 5" xfId="66" xr:uid="{84C3E771-05C3-480D-8C09-8D0CE1ED59B2}"/>
    <cellStyle name="20% - Accent5 6" xfId="405" xr:uid="{63B91F3B-5A32-4270-B6C3-B3C0658C2875}"/>
    <cellStyle name="20% - Accent5 6 2" xfId="827" xr:uid="{306DA888-69C3-497D-9196-78AC80677B58}"/>
    <cellStyle name="20% - Accent5 7" xfId="828" xr:uid="{E0521C07-4A33-4153-8E45-F2B130174E6D}"/>
    <cellStyle name="20% - Accent5 8" xfId="829" xr:uid="{0066EB21-94E5-4D81-B1C0-F5F523E1E2FA}"/>
    <cellStyle name="20% - Accent5 9" xfId="830" xr:uid="{48314B46-4D09-47AE-B37E-4F7198554C66}"/>
    <cellStyle name="20% - Accent5 9 2" xfId="6544" xr:uid="{D17EE281-2A7B-447C-8786-887775FD2F10}"/>
    <cellStyle name="20% - Accent5 9 3" xfId="6535" xr:uid="{2730E7F1-B65B-4AA8-A33A-13CFC8EA3E2C}"/>
    <cellStyle name="20% - Accent6" xfId="39" builtinId="50" customBuiltin="1"/>
    <cellStyle name="20% - Accent6 10" xfId="831" xr:uid="{E8B35F2B-E97E-400B-BA5E-F74746DE2DD0}"/>
    <cellStyle name="20% - Accent6 11" xfId="832" xr:uid="{6A6A429A-A1F2-4E01-AF65-908E8E7751B9}"/>
    <cellStyle name="20% - Accent6 12" xfId="833" xr:uid="{848ACA0D-CD44-4D0C-8196-EACCDCD039B9}"/>
    <cellStyle name="20% - Accent6 13" xfId="834" xr:uid="{9BC9270E-F724-484F-9410-56938030B8AE}"/>
    <cellStyle name="20% - Accent6 14" xfId="835" xr:uid="{02DF3B52-9357-4D31-8E2A-6842D8E42BFD}"/>
    <cellStyle name="20% - Accent6 15" xfId="836" xr:uid="{24B0CDBC-80EC-4122-80C2-51817E54F579}"/>
    <cellStyle name="20% - Accent6 16" xfId="837" xr:uid="{08605202-B189-4702-B90D-523132D93303}"/>
    <cellStyle name="20% - Accent6 17" xfId="838" xr:uid="{EEF31506-F679-434C-959A-757574FB625F}"/>
    <cellStyle name="20% - Accent6 18" xfId="839" xr:uid="{84AEE459-ADEF-4739-9D76-B33526C1DE0A}"/>
    <cellStyle name="20% - Accent6 19" xfId="840" xr:uid="{B85C1464-E8AF-4208-AA98-D0264BA9799C}"/>
    <cellStyle name="20% - Accent6 2" xfId="67" xr:uid="{21512EE1-75A2-41D9-81B2-94A706C4EAC9}"/>
    <cellStyle name="20% - Accent6 2 10" xfId="841" xr:uid="{B926A961-7F59-40D8-9809-DCE006410845}"/>
    <cellStyle name="20% - Accent6 2 11" xfId="842" xr:uid="{328F9622-29AC-4797-8F4B-1951232B93AF}"/>
    <cellStyle name="20% - Accent6 2 12" xfId="843" xr:uid="{222567D1-77F1-4159-8308-7A4CA8B389BE}"/>
    <cellStyle name="20% - Accent6 2 13" xfId="844" xr:uid="{19CD2CF5-450A-45F3-B3D6-9AC8349CA09D}"/>
    <cellStyle name="20% - Accent6 2 14" xfId="845" xr:uid="{92824063-20D7-4767-9E56-87538A7C46BB}"/>
    <cellStyle name="20% - Accent6 2 15" xfId="846" xr:uid="{092C8632-63D0-4916-B9F6-00FC31F2B24B}"/>
    <cellStyle name="20% - Accent6 2 2" xfId="847" xr:uid="{53EC96FE-5D72-43F4-9CA7-8FEFD6CA9C00}"/>
    <cellStyle name="20% - Accent6 2 3" xfId="848" xr:uid="{C53B4AE0-98CD-4E68-8BE9-AA3B3CF0AA3B}"/>
    <cellStyle name="20% - Accent6 2 4" xfId="849" xr:uid="{7105516C-0048-46AC-BD49-CFE6FB86E894}"/>
    <cellStyle name="20% - Accent6 2 5" xfId="850" xr:uid="{DE4A2D15-7B0F-4591-B1C0-C8C0099F2F53}"/>
    <cellStyle name="20% - Accent6 2 6" xfId="851" xr:uid="{4AEFF992-6A51-4303-A673-54B9C374B534}"/>
    <cellStyle name="20% - Accent6 2 7" xfId="852" xr:uid="{F2B439BC-5509-4F39-8AC5-5CFD2284F84D}"/>
    <cellStyle name="20% - Accent6 2 8" xfId="853" xr:uid="{224EA6B5-BFB4-4556-A0D1-6830C8651F56}"/>
    <cellStyle name="20% - Accent6 2 9" xfId="854" xr:uid="{73B51CF0-2950-4CA2-B60D-8B63E0B6BBC6}"/>
    <cellStyle name="20% - Accent6 20" xfId="855" xr:uid="{61F6625F-D1CE-49B9-BA5D-E9A4D254F600}"/>
    <cellStyle name="20% - Accent6 21" xfId="856" xr:uid="{295E3561-4C90-448C-ADF5-B4734E1BA988}"/>
    <cellStyle name="20% - Accent6 22" xfId="857" xr:uid="{D72AB75E-2A81-43B9-BDF8-04B61BE595ED}"/>
    <cellStyle name="20% - Accent6 23" xfId="858" xr:uid="{88EEDB33-A73A-4F28-8525-2273878FA748}"/>
    <cellStyle name="20% - Accent6 24" xfId="859" xr:uid="{5082BB6A-4948-4951-839E-66B02A1D5895}"/>
    <cellStyle name="20% - Accent6 25" xfId="860" xr:uid="{2A9C056C-AF9D-4780-AFE9-CA30CD1D0F51}"/>
    <cellStyle name="20% - Accent6 26" xfId="861" xr:uid="{B21077E9-6FC5-474F-8CB9-53195508CA96}"/>
    <cellStyle name="20% - Accent6 27" xfId="862" xr:uid="{0076FAED-AA61-4ADE-9112-73140A5B5843}"/>
    <cellStyle name="20% - Accent6 28" xfId="863" xr:uid="{D55E0783-7BCE-41E5-BF43-6C5B81816FD6}"/>
    <cellStyle name="20% - Accent6 29" xfId="864" xr:uid="{33354858-0936-4388-8CB6-FEB37352EC4F}"/>
    <cellStyle name="20% - Accent6 3" xfId="68" xr:uid="{062F88E4-0FFD-48D1-8C3B-CEA8084F86E2}"/>
    <cellStyle name="20% - Accent6 3 2" xfId="866" xr:uid="{F10BC26C-6E50-4648-AB7F-ACB3FC558E34}"/>
    <cellStyle name="20% - Accent6 3 3" xfId="867" xr:uid="{CD8D3971-204D-4A89-9835-65696A392B77}"/>
    <cellStyle name="20% - Accent6 3 4" xfId="868" xr:uid="{B2F38C4B-8DCC-43E3-8387-341D21AF171C}"/>
    <cellStyle name="20% - Accent6 3 5" xfId="865" xr:uid="{94D7DAE8-9BA9-417E-856F-69ACD7C65393}"/>
    <cellStyle name="20% - Accent6 30" xfId="869" xr:uid="{A20CFE74-79BE-4DA2-91AE-90465F50236C}"/>
    <cellStyle name="20% - Accent6 31" xfId="870" xr:uid="{190422A7-BC7E-4CE3-A77A-484BD71739DE}"/>
    <cellStyle name="20% - Accent6 32" xfId="871" xr:uid="{C556B1E6-6B55-4CFC-A753-3232AEC43C3C}"/>
    <cellStyle name="20% - Accent6 33" xfId="872" xr:uid="{AA6C7DEF-7F4B-4E6E-9BD7-EF5D928F85C4}"/>
    <cellStyle name="20% - Accent6 34" xfId="873" xr:uid="{FAC7A068-964F-458B-9160-06F9381A95A6}"/>
    <cellStyle name="20% - Accent6 35" xfId="874" xr:uid="{9695F22D-153F-4C34-8BD0-623622691CE2}"/>
    <cellStyle name="20% - Accent6 36" xfId="875" xr:uid="{844ABAB3-F7BC-4CD1-9D2E-EF180414BF98}"/>
    <cellStyle name="20% - Accent6 37" xfId="876" xr:uid="{9DDA93BE-D78E-47FD-ABCC-B671DE94DC2B}"/>
    <cellStyle name="20% - Accent6 38" xfId="877" xr:uid="{B5691D05-A8E3-4006-81D1-494E2D7C32BC}"/>
    <cellStyle name="20% - Accent6 39" xfId="878" xr:uid="{61AE6258-4C13-43E5-82DB-969676752773}"/>
    <cellStyle name="20% - Accent6 4" xfId="69" xr:uid="{B523CC78-9238-4AA8-8F84-49D5F633C336}"/>
    <cellStyle name="20% - Accent6 4 2" xfId="880" xr:uid="{224A3248-B0C5-4293-8087-E3088BC356A9}"/>
    <cellStyle name="20% - Accent6 4 2 2" xfId="6545" xr:uid="{51942807-DCDF-4A50-A28A-8CDF1F5636F5}"/>
    <cellStyle name="20% - Accent6 4 2 3" xfId="6257" xr:uid="{9A88B1C8-A424-4773-AC0A-D340B392573D}"/>
    <cellStyle name="20% - Accent6 4 3" xfId="881" xr:uid="{FC66375C-1732-4A4B-9539-4F3D11DA90B6}"/>
    <cellStyle name="20% - Accent6 4 4" xfId="879" xr:uid="{F956D11F-2B2E-4B80-A39B-AFE3EDA95448}"/>
    <cellStyle name="20% - Accent6 40" xfId="882" xr:uid="{F7F8251F-157D-4E46-86FD-879FF69537B7}"/>
    <cellStyle name="20% - Accent6 41" xfId="883" xr:uid="{65D3A858-69EC-443F-9BA4-F3FAEDCB29DF}"/>
    <cellStyle name="20% - Accent6 42" xfId="884" xr:uid="{7FF6559F-6927-47D1-A0C5-F55E39624AA3}"/>
    <cellStyle name="20% - Accent6 43" xfId="885" xr:uid="{542C7644-226F-4C5A-AAF9-2530A46BA15F}"/>
    <cellStyle name="20% - Accent6 44" xfId="886" xr:uid="{CDAD109E-E91E-4A44-BE41-B0EF93D2DC97}"/>
    <cellStyle name="20% - Accent6 44 2" xfId="887" xr:uid="{6BF60DB7-4E7C-4005-AE93-DFB9CDD25E8A}"/>
    <cellStyle name="20% - Accent6 45" xfId="501" xr:uid="{495CC17C-B383-42CA-AD1A-3271D68BD135}"/>
    <cellStyle name="20% - Accent6 5" xfId="70" xr:uid="{E0E759BC-C783-45C4-B9E1-90E34BD5D9B0}"/>
    <cellStyle name="20% - Accent6 5 2" xfId="889" xr:uid="{1DEBB374-0CFB-46C7-9C0E-611001789327}"/>
    <cellStyle name="20% - Accent6 5 2 2" xfId="6546" xr:uid="{E32AB082-50BD-4D9F-BEB6-05FC69D99237}"/>
    <cellStyle name="20% - Accent6 5 2 3" xfId="6258" xr:uid="{3D4D7F57-4D63-4461-BDFF-994FD02760E6}"/>
    <cellStyle name="20% - Accent6 5 3" xfId="890" xr:uid="{4B296767-906E-4C3B-BA01-A926E27F1A13}"/>
    <cellStyle name="20% - Accent6 5 4" xfId="888" xr:uid="{D98BDDFC-B242-4D65-A891-68B9C57F9401}"/>
    <cellStyle name="20% - Accent6 6" xfId="406" xr:uid="{3C40039F-53B2-4CFB-90BF-FFDD56FF1BA4}"/>
    <cellStyle name="20% - Accent6 6 2" xfId="892" xr:uid="{E36AAE08-D400-46B8-BCA6-D919CF3F4FF2}"/>
    <cellStyle name="20% - Accent6 6 3" xfId="893" xr:uid="{794D50DF-2F3B-41C6-AA27-D618B9B381A1}"/>
    <cellStyle name="20% - Accent6 6 4" xfId="891" xr:uid="{26218DF9-8255-4853-8C24-628DC661E510}"/>
    <cellStyle name="20% - Accent6 7" xfId="894" xr:uid="{3A82ACA7-829E-41D6-8FBC-5FCF9F7857CE}"/>
    <cellStyle name="20% - Accent6 7 2" xfId="895" xr:uid="{7C2FF8F5-8F2C-4A60-9F48-4DE6FD28C38E}"/>
    <cellStyle name="20% - Accent6 7 3" xfId="896" xr:uid="{CBEC9BE3-4161-46A1-9F84-DAF2EB0E46B2}"/>
    <cellStyle name="20% - Accent6 8" xfId="897" xr:uid="{BAAA9A62-456C-48F2-AE0D-06FB3D6BB802}"/>
    <cellStyle name="20% - Accent6 8 2" xfId="898" xr:uid="{B689232F-D13D-4080-81C6-A6B28CC48DC6}"/>
    <cellStyle name="20% - Accent6 8 3" xfId="899" xr:uid="{661C73C0-F653-48E4-B08C-1BB611E96377}"/>
    <cellStyle name="20% - Accent6 9" xfId="900" xr:uid="{DA5C48E8-0424-4247-9FF0-B520D18E238D}"/>
    <cellStyle name="20% - Akzent1" xfId="901" xr:uid="{BC786E1B-0E55-4F8A-A528-71A4BE62A9FE}"/>
    <cellStyle name="20% - Akzent2" xfId="902" xr:uid="{F00D7D48-82BF-4AB2-8A53-AA8C58EAB091}"/>
    <cellStyle name="20% - Akzent3" xfId="903" xr:uid="{A5FCFE96-2B41-4E24-965B-06AA8BD55F75}"/>
    <cellStyle name="20% - Akzent4" xfId="904" xr:uid="{FE1F304E-969A-47BF-ADEE-82E4EC90ACA5}"/>
    <cellStyle name="20% - Akzent5" xfId="905" xr:uid="{D29C01C5-DC37-4E91-B938-C881470002E7}"/>
    <cellStyle name="20% - Akzent6" xfId="906" xr:uid="{94948AEB-E791-47BE-9DA6-45807B82D47E}"/>
    <cellStyle name="2x indented GHG Textfiels" xfId="907" xr:uid="{04D51D2E-2369-4062-A9E4-F9F469DE7162}"/>
    <cellStyle name="40% - 1. jelölőszín" xfId="441" xr:uid="{15E8D7AB-8388-43F9-A184-B52BC63EA662}"/>
    <cellStyle name="40% - 2. jelölőszín" xfId="452" xr:uid="{9471A817-6EE0-4034-A2E0-D39149610FF1}"/>
    <cellStyle name="40% - 3. jelölőszín" xfId="453" xr:uid="{E7EC510D-1718-43CC-B288-95C40520BDC6}"/>
    <cellStyle name="40% - 4. jelölőszín" xfId="442" xr:uid="{ED341758-877C-4041-AE88-BD9666072660}"/>
    <cellStyle name="40% - 5. jelölőszín" xfId="488" xr:uid="{B556815A-864A-4BD1-92A6-A97A6ED75F04}"/>
    <cellStyle name="40% - 6. jelölőszín" xfId="461" xr:uid="{19E38B42-E8CF-4C3A-8E30-230B17639694}"/>
    <cellStyle name="40% - Accent1" xfId="26" builtinId="31" customBuiltin="1"/>
    <cellStyle name="40% - Accent1 10" xfId="908" xr:uid="{9C90B8C6-0536-42F7-872D-15DADB7299AE}"/>
    <cellStyle name="40% - Accent1 11" xfId="909" xr:uid="{8997D96B-AA84-4D95-9756-881B8CAC79D0}"/>
    <cellStyle name="40% - Accent1 12" xfId="910" xr:uid="{C7A87ACF-2A9A-4792-BBA3-5AF7BA9E3132}"/>
    <cellStyle name="40% - Accent1 13" xfId="911" xr:uid="{1A0A7364-9487-4C4C-BA23-8FAEDAF66356}"/>
    <cellStyle name="40% - Accent1 14" xfId="912" xr:uid="{DCA278AF-0F39-46BF-89A6-067915B6BEA1}"/>
    <cellStyle name="40% - Accent1 15" xfId="913" xr:uid="{09637CA8-49A6-4102-91D7-064A95160654}"/>
    <cellStyle name="40% - Accent1 16" xfId="914" xr:uid="{0CAB9B3D-9ABE-4564-B90B-9D2840F2D449}"/>
    <cellStyle name="40% - Accent1 17" xfId="915" xr:uid="{66C92DCC-57C8-4B5A-B5E9-D0DFBFCF2E1A}"/>
    <cellStyle name="40% - Accent1 18" xfId="916" xr:uid="{B4EDB988-BA77-4AA2-A30D-DB8EBCF34F6E}"/>
    <cellStyle name="40% - Accent1 19" xfId="917" xr:uid="{EE6B45C9-4462-42DE-AF54-65000619B3E5}"/>
    <cellStyle name="40% - Accent1 2" xfId="71" xr:uid="{BFFCAD9E-38B2-45E5-AC21-46C8C73B431F}"/>
    <cellStyle name="40% - Accent1 2 10" xfId="918" xr:uid="{3D6E8522-2BA0-4CF4-9503-A535DF3E21E1}"/>
    <cellStyle name="40% - Accent1 2 11" xfId="919" xr:uid="{7EE6B346-A166-4EF9-AF56-3D07282A280C}"/>
    <cellStyle name="40% - Accent1 2 12" xfId="920" xr:uid="{F93F830F-B289-406B-8C64-65B9C2878D95}"/>
    <cellStyle name="40% - Accent1 2 13" xfId="921" xr:uid="{26BDD250-9A4E-408F-B948-B0BEEDD97A67}"/>
    <cellStyle name="40% - Accent1 2 14" xfId="922" xr:uid="{45B1867B-BEA9-40F2-8B3A-A2AE2D2C3FDF}"/>
    <cellStyle name="40% - Accent1 2 15" xfId="923" xr:uid="{C4CC90BA-6376-486C-ADDC-0820EB0C4378}"/>
    <cellStyle name="40% - Accent1 2 2" xfId="924" xr:uid="{954BCD9B-3301-4CDE-96D0-0A47BB20AF48}"/>
    <cellStyle name="40% - Accent1 2 3" xfId="925" xr:uid="{95D7E53C-41EE-43B2-A60E-C6C66822C8AF}"/>
    <cellStyle name="40% - Accent1 2 4" xfId="926" xr:uid="{F5A85C91-1BD5-49CF-8868-7E3C7152DD2C}"/>
    <cellStyle name="40% - Accent1 2 5" xfId="927" xr:uid="{2BBF7067-9FC8-44B9-9D36-1174C9FEC98B}"/>
    <cellStyle name="40% - Accent1 2 6" xfId="928" xr:uid="{7B0F5551-18EC-47B8-B133-F299D100DA35}"/>
    <cellStyle name="40% - Accent1 2 7" xfId="929" xr:uid="{5D3493EC-3F5B-4661-A6FE-28492066C43A}"/>
    <cellStyle name="40% - Accent1 2 8" xfId="930" xr:uid="{CD0B55A1-E8FE-4B4E-B27F-ADBDB5F144A7}"/>
    <cellStyle name="40% - Accent1 2 9" xfId="931" xr:uid="{C894E03E-D8F9-4282-B16A-9504DD7B13EB}"/>
    <cellStyle name="40% - Accent1 20" xfId="932" xr:uid="{2F561F66-5626-4E9B-A9E7-8EAF5A39F767}"/>
    <cellStyle name="40% - Accent1 21" xfId="933" xr:uid="{BB4E2111-2C71-4C7F-9802-C92FF55A94E0}"/>
    <cellStyle name="40% - Accent1 22" xfId="934" xr:uid="{574D9FC3-2B7A-4F02-8819-BB0C6EC72FAE}"/>
    <cellStyle name="40% - Accent1 23" xfId="935" xr:uid="{03612AFE-02E3-4B3A-8B79-C72CF1640A9B}"/>
    <cellStyle name="40% - Accent1 24" xfId="936" xr:uid="{9781FF55-BE00-40E9-9A8D-BA8515337E81}"/>
    <cellStyle name="40% - Accent1 25" xfId="937" xr:uid="{9E16D077-6B98-4B6D-AC11-80DCA5F42A18}"/>
    <cellStyle name="40% - Accent1 26" xfId="938" xr:uid="{6A189847-7122-4664-A38E-175BF8203E00}"/>
    <cellStyle name="40% - Accent1 27" xfId="939" xr:uid="{03857115-5744-491C-A15B-1A3102F27FE4}"/>
    <cellStyle name="40% - Accent1 28" xfId="940" xr:uid="{57646C04-CE1B-4774-A848-EEDB3245DB99}"/>
    <cellStyle name="40% - Accent1 29" xfId="941" xr:uid="{0D527AC4-26BF-4947-A3EA-5AF361FC5FB7}"/>
    <cellStyle name="40% - Accent1 3" xfId="72" xr:uid="{72041693-D5C0-4406-9D30-7203F3A1FE19}"/>
    <cellStyle name="40% - Accent1 3 2" xfId="943" xr:uid="{1A19371E-41BF-4701-953F-DD8F22A1497C}"/>
    <cellStyle name="40% - Accent1 3 3" xfId="944" xr:uid="{1BB13EAF-A493-4D55-B8CD-B65EE20C552F}"/>
    <cellStyle name="40% - Accent1 3 4" xfId="945" xr:uid="{61F47DBC-5D01-4BEE-B2E5-8FC6DDFC0698}"/>
    <cellStyle name="40% - Accent1 3 5" xfId="942" xr:uid="{6C0EFF43-DED7-42D6-8C93-137DDF08A225}"/>
    <cellStyle name="40% - Accent1 30" xfId="946" xr:uid="{B9CB60CC-F40D-4F3E-8F65-2409090EA8F3}"/>
    <cellStyle name="40% - Accent1 31" xfId="947" xr:uid="{20380362-20B4-4A51-8064-7D99902DCB29}"/>
    <cellStyle name="40% - Accent1 32" xfId="948" xr:uid="{E95DDD90-747D-4553-B076-459C78D7EF30}"/>
    <cellStyle name="40% - Accent1 33" xfId="949" xr:uid="{3FFB9740-4FA9-40F9-8368-B41421660BE3}"/>
    <cellStyle name="40% - Accent1 34" xfId="950" xr:uid="{05BE1B74-478B-4698-AC28-EC3D2ACADD6E}"/>
    <cellStyle name="40% - Accent1 35" xfId="951" xr:uid="{1D873384-2428-4DE8-9D1A-8B11A4250A7B}"/>
    <cellStyle name="40% - Accent1 36" xfId="952" xr:uid="{85270501-15C5-4C90-9410-67B3F7AE92E2}"/>
    <cellStyle name="40% - Accent1 37" xfId="953" xr:uid="{D98FB3E3-3AED-446A-8532-59468C254283}"/>
    <cellStyle name="40% - Accent1 38" xfId="954" xr:uid="{D0A641EC-0217-471F-BE86-C6A1C7CBBACF}"/>
    <cellStyle name="40% - Accent1 39" xfId="955" xr:uid="{9D2568F2-01AD-41CA-99C1-C3463A125DFE}"/>
    <cellStyle name="40% - Accent1 4" xfId="73" xr:uid="{C9C18279-5588-433C-84EA-2CBFF6281465}"/>
    <cellStyle name="40% - Accent1 4 2" xfId="957" xr:uid="{7B992D7F-D81B-4EA1-88A8-73EEA77B495B}"/>
    <cellStyle name="40% - Accent1 4 2 2" xfId="6547" xr:uid="{AF4BFE90-B341-44FC-A75E-BC2AB117E27C}"/>
    <cellStyle name="40% - Accent1 4 2 3" xfId="6259" xr:uid="{658603DC-DECF-4D19-9B01-FB53A0EC6185}"/>
    <cellStyle name="40% - Accent1 4 3" xfId="958" xr:uid="{49E3709B-4BCB-4575-A0AA-549A73709048}"/>
    <cellStyle name="40% - Accent1 4 4" xfId="956" xr:uid="{9F03B196-640A-4339-BF8A-489D53017E7C}"/>
    <cellStyle name="40% - Accent1 40" xfId="959" xr:uid="{471AD269-1095-4501-A7D1-9E1B6CC1E962}"/>
    <cellStyle name="40% - Accent1 41" xfId="960" xr:uid="{FDD955BC-93DF-4BDD-BA1A-2E0677F30374}"/>
    <cellStyle name="40% - Accent1 42" xfId="961" xr:uid="{6852D34E-D250-46AE-AF63-C552B3036428}"/>
    <cellStyle name="40% - Accent1 43" xfId="962" xr:uid="{0522BD8F-FA02-4943-A5F0-267C2A165162}"/>
    <cellStyle name="40% - Accent1 44" xfId="492" xr:uid="{8AA67AF2-AFC9-4B98-A13D-81C81D828DC6}"/>
    <cellStyle name="40% - Accent1 5" xfId="74" xr:uid="{62C12D47-A288-4CE8-BE44-B5A56FBB3949}"/>
    <cellStyle name="40% - Accent1 5 2" xfId="964" xr:uid="{CB645690-B741-4566-8460-9AD36013B803}"/>
    <cellStyle name="40% - Accent1 5 2 2" xfId="6548" xr:uid="{822D0660-BA1B-4368-867F-B24E27FA452C}"/>
    <cellStyle name="40% - Accent1 5 2 3" xfId="6260" xr:uid="{D7278399-404F-4D06-80CF-58411EA87659}"/>
    <cellStyle name="40% - Accent1 5 3" xfId="965" xr:uid="{1745594B-51A7-44F5-8533-6442644EAB77}"/>
    <cellStyle name="40% - Accent1 5 4" xfId="963" xr:uid="{D7DCACAA-0D00-44FF-A648-61FE20120EBF}"/>
    <cellStyle name="40% - Accent1 6" xfId="407" xr:uid="{EA63F3C4-2FE3-4510-8C3F-B3A38AEA3B03}"/>
    <cellStyle name="40% - Accent1 6 2" xfId="967" xr:uid="{64604B8C-F201-4C09-A5CC-496EC432FDE9}"/>
    <cellStyle name="40% - Accent1 6 3" xfId="968" xr:uid="{D7268C40-2841-4B91-B69B-FBC5C93046F3}"/>
    <cellStyle name="40% - Accent1 6 4" xfId="966" xr:uid="{99EFF38F-561E-495D-94A5-CB1F579F85F0}"/>
    <cellStyle name="40% - Accent1 7" xfId="969" xr:uid="{67A899AC-2077-4AE7-A3F5-EAF2B9146CB6}"/>
    <cellStyle name="40% - Accent1 7 2" xfId="970" xr:uid="{AC54388F-3C1E-447F-A5E1-D6A3024E79D1}"/>
    <cellStyle name="40% - Accent1 7 3" xfId="971" xr:uid="{867AC08A-4535-4AE4-87A7-8829DAEF983B}"/>
    <cellStyle name="40% - Accent1 8" xfId="972" xr:uid="{DDAE6E54-308E-4719-8832-8FF4BC473B3E}"/>
    <cellStyle name="40% - Accent1 8 2" xfId="973" xr:uid="{25969ADE-7B8E-4CFB-85B3-0D2861AC3A52}"/>
    <cellStyle name="40% - Accent1 8 3" xfId="974" xr:uid="{6E30A1FB-8C84-4677-B5CC-36E5BACF115A}"/>
    <cellStyle name="40% - Accent1 9" xfId="975" xr:uid="{B4E370EE-0859-4E08-AB45-9BB48666493F}"/>
    <cellStyle name="40% - Accent2" xfId="29" builtinId="35" customBuiltin="1"/>
    <cellStyle name="40% - Accent2 10" xfId="976" xr:uid="{E43B61BB-BB5C-4A3D-9625-9828DDCCA6BF}"/>
    <cellStyle name="40% - Accent2 11" xfId="977" xr:uid="{B9B6B14C-E0BB-4C3D-B5E2-99FF7EB5B75C}"/>
    <cellStyle name="40% - Accent2 12" xfId="978" xr:uid="{DECB39BB-3B2E-4E2C-BD0E-248EE1FF5539}"/>
    <cellStyle name="40% - Accent2 13" xfId="979" xr:uid="{CA669231-8A51-410B-82DF-8D6D083E16D8}"/>
    <cellStyle name="40% - Accent2 14" xfId="980" xr:uid="{BA01D305-D8A4-4EC8-A41E-229BFC077C34}"/>
    <cellStyle name="40% - Accent2 15" xfId="981" xr:uid="{E4C02ECD-A067-45C1-B517-2B020B128752}"/>
    <cellStyle name="40% - Accent2 16" xfId="982" xr:uid="{C9F538D1-10B9-4468-A17D-A737BDD72E3E}"/>
    <cellStyle name="40% - Accent2 17" xfId="983" xr:uid="{7454A527-5587-4F47-A9B7-5E1803FE6064}"/>
    <cellStyle name="40% - Accent2 18" xfId="984" xr:uid="{8DCABB43-7862-4954-BA88-7D6542EFC47F}"/>
    <cellStyle name="40% - Accent2 19" xfId="985" xr:uid="{E20DCF0A-16BB-4514-ACE9-853D44967159}"/>
    <cellStyle name="40% - Accent2 2" xfId="75" xr:uid="{2091A4C1-EA16-44A8-9BCF-A230C0FB44A8}"/>
    <cellStyle name="40% - Accent2 2 10" xfId="986" xr:uid="{64184653-0B6C-44E5-971C-50B6EB1CA6C6}"/>
    <cellStyle name="40% - Accent2 2 11" xfId="987" xr:uid="{1954D962-0B45-4247-AACD-41B410636CD0}"/>
    <cellStyle name="40% - Accent2 2 12" xfId="988" xr:uid="{1EAB7601-01C4-4A60-A08C-0E4EFBCBC108}"/>
    <cellStyle name="40% - Accent2 2 13" xfId="989" xr:uid="{D38C6C0E-D667-4823-ABB2-6CF0E21815C1}"/>
    <cellStyle name="40% - Accent2 2 14" xfId="990" xr:uid="{C51162C2-4EC3-4DCE-A300-E37DCECE90D8}"/>
    <cellStyle name="40% - Accent2 2 15" xfId="991" xr:uid="{8361F4C6-599F-4E9E-A0EC-1E84AE955C64}"/>
    <cellStyle name="40% - Accent2 2 2" xfId="455" xr:uid="{9183B027-F80C-44E5-B7AA-452E4FD159D1}"/>
    <cellStyle name="40% - Accent2 2 2 2" xfId="992" xr:uid="{C2B560A1-D477-4EEB-B33A-AF244A05D4D0}"/>
    <cellStyle name="40% - Accent2 2 3" xfId="449" xr:uid="{B6126044-BB24-40FF-9790-A2852E38F2A9}"/>
    <cellStyle name="40% - Accent2 2 3 2" xfId="993" xr:uid="{AD1C6DE3-4516-4D7B-BDFD-921C3200A373}"/>
    <cellStyle name="40% - Accent2 2 4" xfId="994" xr:uid="{9AA75931-804F-4D4F-BD42-2A01B4E6ACB9}"/>
    <cellStyle name="40% - Accent2 2 5" xfId="995" xr:uid="{3DA5DDA5-6163-4049-9A3F-144D9667A688}"/>
    <cellStyle name="40% - Accent2 2 6" xfId="996" xr:uid="{2933C676-2CCC-479B-8960-AA4819700052}"/>
    <cellStyle name="40% - Accent2 2 7" xfId="997" xr:uid="{533BE86B-C1F6-41E6-813A-0A2464843175}"/>
    <cellStyle name="40% - Accent2 2 8" xfId="998" xr:uid="{B371FB86-8369-4FF3-8966-43A279FD4EF3}"/>
    <cellStyle name="40% - Accent2 2 9" xfId="999" xr:uid="{DD6FABFA-D748-482B-8EFB-744BC76C98E0}"/>
    <cellStyle name="40% - Accent2 20" xfId="1000" xr:uid="{1461B653-DF60-4BA0-BA10-E3E72F1184F6}"/>
    <cellStyle name="40% - Accent2 21" xfId="1001" xr:uid="{522059D2-13DA-47AA-A0B0-03460A88CC70}"/>
    <cellStyle name="40% - Accent2 22" xfId="1002" xr:uid="{EEC9A232-B5F6-4E53-BF31-4E8837CEE4E0}"/>
    <cellStyle name="40% - Accent2 23" xfId="1003" xr:uid="{3D4AFF0D-D07C-4265-AB72-15E280B34F00}"/>
    <cellStyle name="40% - Accent2 24" xfId="1004" xr:uid="{6D48CEF5-BE46-4F77-ADB5-765F97BA96CA}"/>
    <cellStyle name="40% - Accent2 25" xfId="1005" xr:uid="{5BC0822A-B2D7-48C9-9B61-A99EF2CD09B6}"/>
    <cellStyle name="40% - Accent2 26" xfId="1006" xr:uid="{44DFEC80-C1CB-43CA-92AF-929A82E58C5E}"/>
    <cellStyle name="40% - Accent2 27" xfId="1007" xr:uid="{1E36E4F4-5DC4-4694-BABE-21DFC6B2DBB0}"/>
    <cellStyle name="40% - Accent2 28" xfId="1008" xr:uid="{4D2D2E2F-FB9B-4420-8F9D-4919ADEDA32C}"/>
    <cellStyle name="40% - Accent2 29" xfId="1009" xr:uid="{8CC905CA-D9FB-448D-ACAF-B5BF6C9F6AAA}"/>
    <cellStyle name="40% - Accent2 3" xfId="76" xr:uid="{899A933A-1F02-45A0-912E-76358A6FB2EC}"/>
    <cellStyle name="40% - Accent2 3 2" xfId="1010" xr:uid="{A1437D87-47BB-44F6-940E-A8B114CDF8BD}"/>
    <cellStyle name="40% - Accent2 30" xfId="1011" xr:uid="{F73940E8-A528-4250-B0BF-574C0A6AB838}"/>
    <cellStyle name="40% - Accent2 31" xfId="1012" xr:uid="{2E651B51-EA7B-4896-8FBA-FFF39C62812A}"/>
    <cellStyle name="40% - Accent2 32" xfId="1013" xr:uid="{DE2A6E9B-86EF-4EA5-BB12-241573AD731C}"/>
    <cellStyle name="40% - Accent2 33" xfId="1014" xr:uid="{428C98B8-96A3-4DE5-8432-163802B36D1A}"/>
    <cellStyle name="40% - Accent2 34" xfId="1015" xr:uid="{80E70FCB-C131-4335-9DBC-6E3662C331BA}"/>
    <cellStyle name="40% - Accent2 35" xfId="1016" xr:uid="{0BCB6CFE-E2A0-4D7B-978F-47B48F87041E}"/>
    <cellStyle name="40% - Accent2 36" xfId="1017" xr:uid="{EA26ACB1-5C28-4412-9C4E-529AEDBFB19C}"/>
    <cellStyle name="40% - Accent2 37" xfId="1018" xr:uid="{FAD0AB13-ED1C-4BC6-ADFC-55938D2BFD78}"/>
    <cellStyle name="40% - Accent2 38" xfId="1019" xr:uid="{88E12BE3-BE35-42E6-B192-0702E4C32807}"/>
    <cellStyle name="40% - Accent2 39" xfId="1020" xr:uid="{E0FF6F41-529B-44FC-8454-318EE55DB797}"/>
    <cellStyle name="40% - Accent2 4" xfId="77" xr:uid="{5AC2DCB7-B693-468B-97C9-500F3A6A15CA}"/>
    <cellStyle name="40% - Accent2 40" xfId="1021" xr:uid="{55081B11-EB1A-4F12-A058-486A7562867A}"/>
    <cellStyle name="40% - Accent2 41" xfId="1022" xr:uid="{057F25A3-26DD-4CCA-8556-CEE2AA42CD7C}"/>
    <cellStyle name="40% - Accent2 42" xfId="1023" xr:uid="{2935E6D5-D2AE-4B82-B447-3D31D8346552}"/>
    <cellStyle name="40% - Accent2 43" xfId="1024" xr:uid="{E0CCF064-ABB9-44D9-AC58-B482B64539FC}"/>
    <cellStyle name="40% - Accent2 44" xfId="494" xr:uid="{AC02418D-42CA-43D9-AD85-4A9323BB41BC}"/>
    <cellStyle name="40% - Accent2 5" xfId="78" xr:uid="{08099346-E67B-4A52-8F1C-E52BF871A7A8}"/>
    <cellStyle name="40% - Accent2 6" xfId="408" xr:uid="{251E3D03-D6CE-4B54-B634-5C6C2EC01377}"/>
    <cellStyle name="40% - Accent2 6 2" xfId="1025" xr:uid="{D5AAEE29-EE4C-463D-9EED-C4719C5D0242}"/>
    <cellStyle name="40% - Accent2 7" xfId="1026" xr:uid="{2413A70A-FCCA-4B2B-AC91-3711078A74F6}"/>
    <cellStyle name="40% - Accent2 8" xfId="1027" xr:uid="{C3552565-42C2-4880-AF94-9DCB9BA80855}"/>
    <cellStyle name="40% - Accent2 9" xfId="1028" xr:uid="{C02F53D5-495F-48A6-8F71-6225172FFD1D}"/>
    <cellStyle name="40% - Accent3" xfId="32" builtinId="39" customBuiltin="1"/>
    <cellStyle name="40% - Accent3 10" xfId="1029" xr:uid="{C53F472F-D65C-4636-9A06-EDC8BEA8E2A7}"/>
    <cellStyle name="40% - Accent3 11" xfId="1030" xr:uid="{CA9690E4-90AE-4187-8B55-8A9E24880F7A}"/>
    <cellStyle name="40% - Accent3 12" xfId="1031" xr:uid="{67DA1E42-9A85-4588-BA90-FF42898F81BB}"/>
    <cellStyle name="40% - Accent3 13" xfId="1032" xr:uid="{92187C34-D4CE-47D5-89E5-2687D07E52AA}"/>
    <cellStyle name="40% - Accent3 14" xfId="1033" xr:uid="{8B07E6AC-02A2-4E82-8947-C1FCDF02131B}"/>
    <cellStyle name="40% - Accent3 15" xfId="1034" xr:uid="{E3E186EC-C41C-4236-9DDB-1A807778ECF4}"/>
    <cellStyle name="40% - Accent3 16" xfId="1035" xr:uid="{364B8E38-BFC4-4CBC-BFFE-99A22EA3C01E}"/>
    <cellStyle name="40% - Accent3 17" xfId="1036" xr:uid="{293CD67B-6383-446E-8C65-4D1409E9129A}"/>
    <cellStyle name="40% - Accent3 18" xfId="1037" xr:uid="{0B3FD690-D9FC-46BF-B4C0-88F50BF410A6}"/>
    <cellStyle name="40% - Accent3 19" xfId="1038" xr:uid="{01BBE1DE-E7B2-454B-A922-75EF4D0B53F1}"/>
    <cellStyle name="40% - Accent3 2" xfId="79" xr:uid="{E73E6A4B-4EB1-4667-995D-6E35788B1DA4}"/>
    <cellStyle name="40% - Accent3 2 10" xfId="1039" xr:uid="{DCD93940-98F0-494E-B3D7-424021A58FA4}"/>
    <cellStyle name="40% - Accent3 2 11" xfId="1040" xr:uid="{01C48646-5EBA-4558-87DE-F70FB0FF3592}"/>
    <cellStyle name="40% - Accent3 2 12" xfId="1041" xr:uid="{14E8D88B-2EDC-4DA0-BEA6-C30D74CA6DDC}"/>
    <cellStyle name="40% - Accent3 2 13" xfId="1042" xr:uid="{18BFDE19-C50F-492B-A749-15E5836E0934}"/>
    <cellStyle name="40% - Accent3 2 14" xfId="1043" xr:uid="{E11BFC73-F921-4D03-8270-A81D30CEE57D}"/>
    <cellStyle name="40% - Accent3 2 15" xfId="1044" xr:uid="{DAA6B92D-44DB-4C67-BA4D-CB217C5B2001}"/>
    <cellStyle name="40% - Accent3 2 2" xfId="1045" xr:uid="{BCEB6493-3B3C-4CE7-854E-6AB41F98698B}"/>
    <cellStyle name="40% - Accent3 2 3" xfId="1046" xr:uid="{6704A9D8-D97D-41E1-B323-7A0D10FB1797}"/>
    <cellStyle name="40% - Accent3 2 4" xfId="1047" xr:uid="{88E14E08-7C7B-47B9-9D8C-B02F92D23F9C}"/>
    <cellStyle name="40% - Accent3 2 5" xfId="1048" xr:uid="{5BA35945-0872-4211-AB21-98D77A7FCC2E}"/>
    <cellStyle name="40% - Accent3 2 6" xfId="1049" xr:uid="{0A3523C7-F9DC-4151-8D5C-E6B80B150A06}"/>
    <cellStyle name="40% - Accent3 2 7" xfId="1050" xr:uid="{9FE0702E-2B3F-4784-AEFC-554D43E44C4E}"/>
    <cellStyle name="40% - Accent3 2 8" xfId="1051" xr:uid="{145CB62D-841A-4E54-919F-1BEF7792EA5F}"/>
    <cellStyle name="40% - Accent3 2 9" xfId="1052" xr:uid="{5E10A3DF-3DAB-4090-9F1E-6696CA4B2101}"/>
    <cellStyle name="40% - Accent3 20" xfId="1053" xr:uid="{640E6737-7CCE-45D0-9655-86110CD54208}"/>
    <cellStyle name="40% - Accent3 21" xfId="1054" xr:uid="{2135558F-59B9-4D21-BF6D-914FFAF65F6A}"/>
    <cellStyle name="40% - Accent3 22" xfId="1055" xr:uid="{353A1509-5ABB-4BDF-8A63-26F4797FB138}"/>
    <cellStyle name="40% - Accent3 23" xfId="1056" xr:uid="{845A9206-20C6-47D3-9A5B-EDBE7FC307ED}"/>
    <cellStyle name="40% - Accent3 24" xfId="1057" xr:uid="{DB7650E5-5313-4A15-8333-09F9C92CA5E4}"/>
    <cellStyle name="40% - Accent3 25" xfId="1058" xr:uid="{4462B7C3-EC9C-4831-8514-DF3E473B26D8}"/>
    <cellStyle name="40% - Accent3 26" xfId="1059" xr:uid="{8FA11005-F19B-4841-8A22-EB9FD39E999D}"/>
    <cellStyle name="40% - Accent3 27" xfId="1060" xr:uid="{46EC0F35-9F44-40D8-A5D9-42F3074DA3B5}"/>
    <cellStyle name="40% - Accent3 28" xfId="1061" xr:uid="{D2280DC8-99C4-4A79-9928-B4A2F262A984}"/>
    <cellStyle name="40% - Accent3 29" xfId="1062" xr:uid="{72B08EBE-8717-4F2B-920F-559060B916BA}"/>
    <cellStyle name="40% - Accent3 3" xfId="80" xr:uid="{618C0208-893A-43E0-A93B-5F6FA3123762}"/>
    <cellStyle name="40% - Accent3 3 2" xfId="1064" xr:uid="{229384F5-D5A1-48A5-AFF4-34CA1BDB5BA8}"/>
    <cellStyle name="40% - Accent3 3 3" xfId="1065" xr:uid="{819DAB65-3BC0-4737-BDD1-C4283BE55F35}"/>
    <cellStyle name="40% - Accent3 3 4" xfId="1066" xr:uid="{57DF5086-AB72-4B5D-85F0-30A1A9472D02}"/>
    <cellStyle name="40% - Accent3 3 5" xfId="1063" xr:uid="{6E384C47-2848-445B-9722-913C6A25F928}"/>
    <cellStyle name="40% - Accent3 30" xfId="1067" xr:uid="{E9764621-8549-4D76-9752-E13B9189B937}"/>
    <cellStyle name="40% - Accent3 31" xfId="1068" xr:uid="{871D3270-3CA7-463F-AF1C-EB9A22604A85}"/>
    <cellStyle name="40% - Accent3 32" xfId="1069" xr:uid="{10945F7F-4002-47D0-A6DE-2F57EDAEA7B1}"/>
    <cellStyle name="40% - Accent3 33" xfId="1070" xr:uid="{403AB19A-B20E-4B7D-8B60-03694ADBDA17}"/>
    <cellStyle name="40% - Accent3 34" xfId="1071" xr:uid="{5C10F926-A41B-4698-899E-7D49639036C1}"/>
    <cellStyle name="40% - Accent3 35" xfId="1072" xr:uid="{A05669DF-46C6-4DA3-9D0C-A9B21676617F}"/>
    <cellStyle name="40% - Accent3 36" xfId="1073" xr:uid="{DAFAF6C5-DDBE-4C8B-9633-8F510EDF5F0F}"/>
    <cellStyle name="40% - Accent3 37" xfId="1074" xr:uid="{07888C61-5554-44F3-8F5F-CCF219FCE97D}"/>
    <cellStyle name="40% - Accent3 38" xfId="1075" xr:uid="{5496C44A-7332-401A-AEB4-19C5A3AF3076}"/>
    <cellStyle name="40% - Accent3 39" xfId="1076" xr:uid="{99D550F8-BFE9-449F-AC7A-ED115C8917DD}"/>
    <cellStyle name="40% - Accent3 4" xfId="81" xr:uid="{AB69EBF8-5492-4D66-B8C0-166EF6C0506A}"/>
    <cellStyle name="40% - Accent3 4 2" xfId="1078" xr:uid="{5ADBBC54-768D-4991-A736-C6A7D19799ED}"/>
    <cellStyle name="40% - Accent3 4 2 2" xfId="6549" xr:uid="{DA7E03D8-FF15-45A3-A4B8-9AA71660C768}"/>
    <cellStyle name="40% - Accent3 4 2 3" xfId="6261" xr:uid="{8F813DA6-B7D5-4742-A3B3-BC8E0D456F65}"/>
    <cellStyle name="40% - Accent3 4 3" xfId="1079" xr:uid="{259AD851-2DB5-4280-B21F-346885170056}"/>
    <cellStyle name="40% - Accent3 4 4" xfId="1077" xr:uid="{2016A60B-4634-472F-B1FB-3B9D79690859}"/>
    <cellStyle name="40% - Accent3 40" xfId="1080" xr:uid="{798A1A41-A784-4995-A6A1-95D0C196FC9C}"/>
    <cellStyle name="40% - Accent3 41" xfId="1081" xr:uid="{3D1F7FFC-58AB-4703-8427-AEF1FB8CAF6B}"/>
    <cellStyle name="40% - Accent3 42" xfId="1082" xr:uid="{DF1E0EAE-2C01-4821-9D53-3CBFA0C77D72}"/>
    <cellStyle name="40% - Accent3 43" xfId="1083" xr:uid="{68B30B47-8B0E-4FA4-B9B1-D3947B42D6DB}"/>
    <cellStyle name="40% - Accent3 44" xfId="496" xr:uid="{0600DE5E-8E93-4744-90EE-49EBA22FA31E}"/>
    <cellStyle name="40% - Accent3 5" xfId="82" xr:uid="{920DF019-195D-4E38-80F2-EED03CB55CD2}"/>
    <cellStyle name="40% - Accent3 5 2" xfId="1085" xr:uid="{8F5A4B74-734E-4EF3-9F55-3CBB196C001A}"/>
    <cellStyle name="40% - Accent3 5 2 2" xfId="6550" xr:uid="{F0DFC9DD-D50F-4E6C-BDF8-086FED667296}"/>
    <cellStyle name="40% - Accent3 5 2 3" xfId="6262" xr:uid="{C40B8B33-835F-4F29-8EBE-38EAF7FABD8A}"/>
    <cellStyle name="40% - Accent3 5 3" xfId="1086" xr:uid="{476EEB98-D94E-4780-BEB5-6F1BE40433F7}"/>
    <cellStyle name="40% - Accent3 5 4" xfId="1084" xr:uid="{21E1E2EE-DFF0-4C3D-B1B7-CC4005867B3A}"/>
    <cellStyle name="40% - Accent3 6" xfId="409" xr:uid="{3D045EE8-3E95-4B81-A7DC-A51BB1C5CDAC}"/>
    <cellStyle name="40% - Accent3 6 2" xfId="1088" xr:uid="{260BFD2D-5386-40CD-AE7B-14CA1D9A3E8A}"/>
    <cellStyle name="40% - Accent3 6 3" xfId="1089" xr:uid="{DB23B817-7B76-468B-B080-09F1816C7EDD}"/>
    <cellStyle name="40% - Accent3 6 4" xfId="1087" xr:uid="{295730E2-D104-4308-8EB0-BFFE1578F083}"/>
    <cellStyle name="40% - Accent3 7" xfId="1090" xr:uid="{F814C411-A2C0-472C-BC73-9BF9869377AD}"/>
    <cellStyle name="40% - Accent3 7 2" xfId="1091" xr:uid="{C0581CC6-5542-48DD-A79F-D721D26EE9AB}"/>
    <cellStyle name="40% - Accent3 7 3" xfId="1092" xr:uid="{22A9769C-AD04-4DE0-9E85-DAFB9B95D0EC}"/>
    <cellStyle name="40% - Accent3 8" xfId="1093" xr:uid="{2DC936D9-59D2-4665-8A9A-BC2B0419B938}"/>
    <cellStyle name="40% - Accent3 8 2" xfId="1094" xr:uid="{C8845E46-BEEB-4E26-818B-79902A0B33EE}"/>
    <cellStyle name="40% - Accent3 8 3" xfId="1095" xr:uid="{986D2322-A374-4345-903D-F32E7D75043D}"/>
    <cellStyle name="40% - Accent3 9" xfId="1096" xr:uid="{1DDFEB8E-B283-4707-99D0-15F7CBB40688}"/>
    <cellStyle name="40% - Accent4" xfId="35" builtinId="43" customBuiltin="1"/>
    <cellStyle name="40% - Accent4 10" xfId="1097" xr:uid="{BB49923B-63FB-4F16-A08E-F7CBD9126F4F}"/>
    <cellStyle name="40% - Accent4 11" xfId="1098" xr:uid="{4C815B77-F2F0-4BCE-B0D5-A019B87DE49E}"/>
    <cellStyle name="40% - Accent4 12" xfId="1099" xr:uid="{0ABA0654-1F3C-4F17-B6E0-D83997144660}"/>
    <cellStyle name="40% - Accent4 13" xfId="1100" xr:uid="{9FA02235-FDF8-45F2-BE4B-E5A982E4443A}"/>
    <cellStyle name="40% - Accent4 14" xfId="1101" xr:uid="{A8FE272D-010B-4A59-8B67-DCD345E33508}"/>
    <cellStyle name="40% - Accent4 15" xfId="1102" xr:uid="{5246DC50-4599-484C-8BC7-B48F9523D1B6}"/>
    <cellStyle name="40% - Accent4 16" xfId="1103" xr:uid="{E6C6EFC2-3A9B-4A35-8162-D15E0C2D0439}"/>
    <cellStyle name="40% - Accent4 17" xfId="1104" xr:uid="{764CC24C-4C36-4B77-BBC4-51CB3D67696C}"/>
    <cellStyle name="40% - Accent4 18" xfId="1105" xr:uid="{2437B11F-59EA-4AD7-B646-DA4B16208B7C}"/>
    <cellStyle name="40% - Accent4 19" xfId="1106" xr:uid="{EDCEF4F1-285D-4ADE-9D97-116147AB403B}"/>
    <cellStyle name="40% - Accent4 2" xfId="83" xr:uid="{10ADBA5F-02BC-419E-93D9-EA10483D8C3F}"/>
    <cellStyle name="40% - Accent4 2 10" xfId="1107" xr:uid="{F4819C75-019D-41FF-B66A-1B6938F673FE}"/>
    <cellStyle name="40% - Accent4 2 11" xfId="1108" xr:uid="{9F1FD248-6FC9-43E9-8DA1-27702CCD7C99}"/>
    <cellStyle name="40% - Accent4 2 12" xfId="1109" xr:uid="{D7864ACC-14B3-4320-A25D-D1F62B68E0C2}"/>
    <cellStyle name="40% - Accent4 2 13" xfId="1110" xr:uid="{DE4575E0-55A3-48AF-85D8-50692A6812F7}"/>
    <cellStyle name="40% - Accent4 2 14" xfId="1111" xr:uid="{0EEC294A-96AE-42E5-976D-3D7D8B1F1647}"/>
    <cellStyle name="40% - Accent4 2 15" xfId="1112" xr:uid="{7C6A3CAB-DEC7-4075-AB66-9D09115109E8}"/>
    <cellStyle name="40% - Accent4 2 2" xfId="1113" xr:uid="{48214AC0-4A28-4067-B84B-3DA47BCCE02C}"/>
    <cellStyle name="40% - Accent4 2 3" xfId="1114" xr:uid="{16EEA4D4-549C-47B0-9622-CA0F20037336}"/>
    <cellStyle name="40% - Accent4 2 4" xfId="1115" xr:uid="{19E37D5E-AFF2-497E-92A9-F529801E5CEB}"/>
    <cellStyle name="40% - Accent4 2 5" xfId="1116" xr:uid="{4054C8BA-A607-44F9-A0DF-86A8F9FA06B8}"/>
    <cellStyle name="40% - Accent4 2 6" xfId="1117" xr:uid="{A7045673-D5B8-4750-B886-CA36FE3C5B6B}"/>
    <cellStyle name="40% - Accent4 2 7" xfId="1118" xr:uid="{DDE37DDA-5F0E-4DC8-9182-D236F42B7B10}"/>
    <cellStyle name="40% - Accent4 2 8" xfId="1119" xr:uid="{F1C61210-3716-4E88-B351-2ACC2205AB49}"/>
    <cellStyle name="40% - Accent4 2 9" xfId="1120" xr:uid="{4DC25040-BEEE-4BD8-80B8-AEA47CD594EA}"/>
    <cellStyle name="40% - Accent4 20" xfId="1121" xr:uid="{7CECF7B7-EA63-419D-BA1E-148C90F4B692}"/>
    <cellStyle name="40% - Accent4 21" xfId="1122" xr:uid="{0697F158-C5BC-4F59-885D-05A74D677F7C}"/>
    <cellStyle name="40% - Accent4 22" xfId="1123" xr:uid="{420CE4FC-FCCB-4BD2-9CF5-B21BF19D28AF}"/>
    <cellStyle name="40% - Accent4 23" xfId="1124" xr:uid="{C61E63A4-025C-4D22-A932-F5F1D0784429}"/>
    <cellStyle name="40% - Accent4 24" xfId="1125" xr:uid="{5D7E1E3D-B1EB-496F-ACD7-37F84BE5A041}"/>
    <cellStyle name="40% - Accent4 25" xfId="1126" xr:uid="{21EC302B-BABA-4F5E-B726-A846022BD8A7}"/>
    <cellStyle name="40% - Accent4 26" xfId="1127" xr:uid="{4391C4D7-4077-4F06-B293-F272F2D90A31}"/>
    <cellStyle name="40% - Accent4 27" xfId="1128" xr:uid="{8D4F120F-102C-411D-9611-36EE2987FE14}"/>
    <cellStyle name="40% - Accent4 28" xfId="1129" xr:uid="{1CA5B5AA-DE36-47E9-8C26-B5887A0B1DC7}"/>
    <cellStyle name="40% - Accent4 29" xfId="1130" xr:uid="{4ECC55B9-484B-4867-9657-7C5CDAC7B8D8}"/>
    <cellStyle name="40% - Accent4 3" xfId="84" xr:uid="{E15383F9-EAD7-4327-9946-CBB23349901E}"/>
    <cellStyle name="40% - Accent4 3 2" xfId="1132" xr:uid="{6A29E94D-D9E8-4F78-946B-B22D328DEB5D}"/>
    <cellStyle name="40% - Accent4 3 3" xfId="1133" xr:uid="{120FEAD3-D6F4-4FE7-9AD8-B4EC406B2903}"/>
    <cellStyle name="40% - Accent4 3 4" xfId="1134" xr:uid="{0B4C1F59-FE70-4B3D-871A-CF720637A931}"/>
    <cellStyle name="40% - Accent4 3 5" xfId="1131" xr:uid="{74D1309D-A248-4085-A1E8-875120EECBF1}"/>
    <cellStyle name="40% - Accent4 30" xfId="1135" xr:uid="{BEC8EF8D-77C2-4935-9E41-349BA96174D2}"/>
    <cellStyle name="40% - Accent4 31" xfId="1136" xr:uid="{627E3ED2-7B7D-46D0-ABED-E3B88F6E6519}"/>
    <cellStyle name="40% - Accent4 32" xfId="1137" xr:uid="{98F4CC97-8378-4E1B-9216-155A32D3C24A}"/>
    <cellStyle name="40% - Accent4 33" xfId="1138" xr:uid="{55DA6A0C-960C-4972-8288-7F1E7C8936A7}"/>
    <cellStyle name="40% - Accent4 34" xfId="1139" xr:uid="{6CA62BEE-E5AC-44B5-AED5-6F317860F418}"/>
    <cellStyle name="40% - Accent4 35" xfId="1140" xr:uid="{184B3B92-6B99-4E07-933B-8412CD484689}"/>
    <cellStyle name="40% - Accent4 36" xfId="1141" xr:uid="{4910AAD3-6050-4566-B287-1475AD96E2A8}"/>
    <cellStyle name="40% - Accent4 37" xfId="1142" xr:uid="{4FE8866C-B095-44FB-A399-C5D3AF1800A6}"/>
    <cellStyle name="40% - Accent4 38" xfId="1143" xr:uid="{4AECD467-9BBE-42EC-B42C-FF9D3648C26E}"/>
    <cellStyle name="40% - Accent4 39" xfId="1144" xr:uid="{17527439-EBA6-4B5B-A671-1949CCC7B8CA}"/>
    <cellStyle name="40% - Accent4 4" xfId="85" xr:uid="{3009C097-99CF-4375-B6D7-74041C01C454}"/>
    <cellStyle name="40% - Accent4 4 2" xfId="1146" xr:uid="{0038369C-7A4D-4D8B-8A51-39355FC07B92}"/>
    <cellStyle name="40% - Accent4 4 2 2" xfId="6551" xr:uid="{B156B511-0B92-4CF6-84B5-C2289F323AE8}"/>
    <cellStyle name="40% - Accent4 4 2 3" xfId="6263" xr:uid="{EC7368FD-3270-444E-8BAD-0A703A003CC0}"/>
    <cellStyle name="40% - Accent4 4 3" xfId="1147" xr:uid="{B432DF28-4BD7-4BD8-97A4-A77701DD3280}"/>
    <cellStyle name="40% - Accent4 4 4" xfId="1145" xr:uid="{17F4973D-0AF1-401B-90CC-10CAA2B8B4B1}"/>
    <cellStyle name="40% - Accent4 40" xfId="1148" xr:uid="{85F2E3E9-353C-4BEB-8E39-4E1E65A3D96F}"/>
    <cellStyle name="40% - Accent4 41" xfId="1149" xr:uid="{A5041A90-97DF-4E14-BD35-D7CC7A23DDA6}"/>
    <cellStyle name="40% - Accent4 42" xfId="1150" xr:uid="{04D29E32-3C35-45AA-81D6-7BF97148B13F}"/>
    <cellStyle name="40% - Accent4 43" xfId="1151" xr:uid="{E68CCF5D-BA19-4DAC-97A5-D62122B62E52}"/>
    <cellStyle name="40% - Accent4 44" xfId="498" xr:uid="{F523C058-86B9-47F5-9B11-888BC5B18D8F}"/>
    <cellStyle name="40% - Accent4 5" xfId="86" xr:uid="{E3240637-E861-4DB3-9FEC-15753D9DE7D5}"/>
    <cellStyle name="40% - Accent4 5 2" xfId="1153" xr:uid="{69710D15-32AF-4824-BFB4-44F849FD2F6F}"/>
    <cellStyle name="40% - Accent4 5 2 2" xfId="6552" xr:uid="{6D878724-B7FC-43C8-AD50-75D6F53B3F66}"/>
    <cellStyle name="40% - Accent4 5 2 3" xfId="6264" xr:uid="{5149F661-C8CA-4FB3-88A9-B946780F511A}"/>
    <cellStyle name="40% - Accent4 5 3" xfId="1154" xr:uid="{31667B84-1A50-447C-A7AC-8B85D569F881}"/>
    <cellStyle name="40% - Accent4 5 4" xfId="1152" xr:uid="{97B1F645-AAEF-43D5-928D-AAE70A518739}"/>
    <cellStyle name="40% - Accent4 6" xfId="410" xr:uid="{7C854CA2-652B-48C0-AE1E-D6CDB10BA969}"/>
    <cellStyle name="40% - Accent4 6 2" xfId="1156" xr:uid="{29C2145F-520A-4A44-8191-66F404705701}"/>
    <cellStyle name="40% - Accent4 6 3" xfId="1157" xr:uid="{401A7B37-B0CA-481F-A43A-511EEECCD6E8}"/>
    <cellStyle name="40% - Accent4 6 4" xfId="1155" xr:uid="{D98B95D4-BAC8-4E3F-89E6-CA187F9711B8}"/>
    <cellStyle name="40% - Accent4 7" xfId="1158" xr:uid="{2C3BF96D-A285-486D-9162-C4A0B910E80F}"/>
    <cellStyle name="40% - Accent4 7 2" xfId="1159" xr:uid="{E3FF2F10-4EC3-4A41-81CD-6F8CFFAF9BE8}"/>
    <cellStyle name="40% - Accent4 7 3" xfId="1160" xr:uid="{852F1871-4C00-4E81-AA04-A3A4EF0AC991}"/>
    <cellStyle name="40% - Accent4 8" xfId="1161" xr:uid="{B5FF249F-CB9A-41D2-B59C-32FB9BCC35D1}"/>
    <cellStyle name="40% - Accent4 8 2" xfId="1162" xr:uid="{8D5B4659-251D-4885-A13F-F5CAE5E756AE}"/>
    <cellStyle name="40% - Accent4 8 3" xfId="1163" xr:uid="{5BEC930F-AEA0-4EFF-AC77-23639662CD2B}"/>
    <cellStyle name="40% - Accent4 9" xfId="1164" xr:uid="{0604E91B-3163-478D-B6AF-EF5A0A519E06}"/>
    <cellStyle name="40% - Accent5" xfId="37" builtinId="47" customBuiltin="1"/>
    <cellStyle name="40% - Accent5 10" xfId="1165" xr:uid="{373EF65A-BA18-49DC-9ED0-5156261F7CA7}"/>
    <cellStyle name="40% - Accent5 11" xfId="1166" xr:uid="{F7AF5822-C9DD-4374-893F-BD1B4A8636C2}"/>
    <cellStyle name="40% - Accent5 12" xfId="1167" xr:uid="{E4FB751E-5E7E-4EB1-B86F-0BBF8BA8BDD0}"/>
    <cellStyle name="40% - Accent5 13" xfId="1168" xr:uid="{D0433702-65CE-41BF-A49C-44AEDADCD1A2}"/>
    <cellStyle name="40% - Accent5 14" xfId="1169" xr:uid="{12D722C5-49C1-4E46-B2EF-C22579A8F7A2}"/>
    <cellStyle name="40% - Accent5 15" xfId="1170" xr:uid="{D1524CF8-87F8-49C9-9D49-F58E998791D3}"/>
    <cellStyle name="40% - Accent5 16" xfId="1171" xr:uid="{1A76A7A5-2A64-4D3D-90DF-674E97DC9EAE}"/>
    <cellStyle name="40% - Accent5 17" xfId="1172" xr:uid="{00674CC8-5654-4F37-B195-E899B4B7C938}"/>
    <cellStyle name="40% - Accent5 18" xfId="1173" xr:uid="{157DAA45-F86B-4456-920E-8FFF4102EBB6}"/>
    <cellStyle name="40% - Accent5 19" xfId="1174" xr:uid="{5B32A01D-2F68-4A8E-B7FF-135635CEFB58}"/>
    <cellStyle name="40% - Accent5 2" xfId="87" xr:uid="{EC7B8157-6F2A-41F7-AA73-A736F6C19E67}"/>
    <cellStyle name="40% - Accent5 2 10" xfId="1175" xr:uid="{F8F3430F-EFB6-4831-8B8C-5D84E137FB69}"/>
    <cellStyle name="40% - Accent5 2 11" xfId="1176" xr:uid="{448AB436-BC68-4848-A72A-6EE66E219C3F}"/>
    <cellStyle name="40% - Accent5 2 12" xfId="1177" xr:uid="{21F39DC7-78A1-4EDA-BC16-4226E3F5A864}"/>
    <cellStyle name="40% - Accent5 2 13" xfId="1178" xr:uid="{5744D9CC-B7CF-4B65-8D1A-FD91D2B8CCDD}"/>
    <cellStyle name="40% - Accent5 2 14" xfId="1179" xr:uid="{101621DD-CF1A-4249-89EA-699D8462AC74}"/>
    <cellStyle name="40% - Accent5 2 15" xfId="1180" xr:uid="{51BD6C79-F874-4EDF-9263-F952EE17D643}"/>
    <cellStyle name="40% - Accent5 2 2" xfId="1181" xr:uid="{3AA85EED-225D-4698-AC96-461BB5A62BCB}"/>
    <cellStyle name="40% - Accent5 2 3" xfId="1182" xr:uid="{E2B6A858-9F0C-4D01-A42D-6BBDC2674BD8}"/>
    <cellStyle name="40% - Accent5 2 4" xfId="1183" xr:uid="{487E2E3D-4BC6-4A2E-B9A8-19C91B7EC9F5}"/>
    <cellStyle name="40% - Accent5 2 5" xfId="1184" xr:uid="{074E66CF-E3C1-49C4-986A-83FA22829829}"/>
    <cellStyle name="40% - Accent5 2 6" xfId="1185" xr:uid="{1A697ABC-D9B8-4460-8495-E62DF505C0A4}"/>
    <cellStyle name="40% - Accent5 2 7" xfId="1186" xr:uid="{EF2A0102-1767-41D7-BF59-FC78D84C4FB9}"/>
    <cellStyle name="40% - Accent5 2 8" xfId="1187" xr:uid="{986859C1-5F61-4A13-991C-F023F4ADA435}"/>
    <cellStyle name="40% - Accent5 2 9" xfId="1188" xr:uid="{D485702B-397F-4DD6-8F8B-DB24D0849B13}"/>
    <cellStyle name="40% - Accent5 20" xfId="1189" xr:uid="{D9E0D880-FCA5-4CD5-8E3F-826E096C7C68}"/>
    <cellStyle name="40% - Accent5 21" xfId="1190" xr:uid="{AF795AEA-E05A-4A6D-8322-9AB73911F0B0}"/>
    <cellStyle name="40% - Accent5 22" xfId="1191" xr:uid="{F12E875A-485F-4032-9912-F83D87FAB782}"/>
    <cellStyle name="40% - Accent5 23" xfId="1192" xr:uid="{78EFA919-DF38-4270-9FEF-1822FFB83B87}"/>
    <cellStyle name="40% - Accent5 24" xfId="1193" xr:uid="{D3F05C5F-55A7-47A4-9BA9-9DF2438409BD}"/>
    <cellStyle name="40% - Accent5 25" xfId="1194" xr:uid="{775F7133-F762-4E51-B2CA-CDC488B6CF35}"/>
    <cellStyle name="40% - Accent5 26" xfId="1195" xr:uid="{43464783-B8A3-4AA3-8916-A2FE0E33C17A}"/>
    <cellStyle name="40% - Accent5 27" xfId="1196" xr:uid="{4806C374-1CF1-4878-900D-A186AA2FB6AA}"/>
    <cellStyle name="40% - Accent5 28" xfId="1197" xr:uid="{73708427-630D-4A86-8549-F726138FFCDD}"/>
    <cellStyle name="40% - Accent5 29" xfId="1198" xr:uid="{36644018-9800-4E9A-8FB9-972C25DAD49F}"/>
    <cellStyle name="40% - Accent5 3" xfId="88" xr:uid="{CB95B26D-495A-47AA-A8C6-B86076A2C250}"/>
    <cellStyle name="40% - Accent5 3 2" xfId="1200" xr:uid="{0E76EDB1-1956-4CE2-A52B-0FE99BE026FC}"/>
    <cellStyle name="40% - Accent5 3 3" xfId="1201" xr:uid="{4F24BA53-8D60-4B77-809E-C8A694D75B49}"/>
    <cellStyle name="40% - Accent5 3 4" xfId="1202" xr:uid="{14E9C14D-1E23-432D-81B9-ED8861669EF2}"/>
    <cellStyle name="40% - Accent5 3 5" xfId="1199" xr:uid="{3A397833-8FFE-4564-B1D7-97B99AA72A05}"/>
    <cellStyle name="40% - Accent5 30" xfId="1203" xr:uid="{553B5C9F-0F20-4977-82A4-7D8121B110B0}"/>
    <cellStyle name="40% - Accent5 31" xfId="1204" xr:uid="{772362B2-252E-4F07-9D24-38F1E1786170}"/>
    <cellStyle name="40% - Accent5 32" xfId="1205" xr:uid="{A3F5A497-4DF9-46E9-8CDD-3C240DD9325F}"/>
    <cellStyle name="40% - Accent5 33" xfId="1206" xr:uid="{9EE05F47-9E59-4A91-8DE0-732A9413283D}"/>
    <cellStyle name="40% - Accent5 34" xfId="1207" xr:uid="{C88E1FBE-13F7-4580-A0EE-B5BA05BBA0B6}"/>
    <cellStyle name="40% - Accent5 35" xfId="1208" xr:uid="{1804EF76-884D-4702-B932-6E64F24C31DA}"/>
    <cellStyle name="40% - Accent5 36" xfId="1209" xr:uid="{CC54B34B-B64A-4F1F-A703-3115B488AA23}"/>
    <cellStyle name="40% - Accent5 37" xfId="1210" xr:uid="{5C285E68-EAC3-4B8E-A8BA-B0AD3A355494}"/>
    <cellStyle name="40% - Accent5 38" xfId="1211" xr:uid="{A557C134-F2D3-4ACA-A19C-5EB64451BD01}"/>
    <cellStyle name="40% - Accent5 39" xfId="1212" xr:uid="{1ED0BA21-F5BB-4775-ABDC-DA90D099112C}"/>
    <cellStyle name="40% - Accent5 4" xfId="89" xr:uid="{21958E48-24FC-46F0-B85B-1007CFA1224A}"/>
    <cellStyle name="40% - Accent5 4 2" xfId="1214" xr:uid="{06708BFE-689D-44DD-A9D8-5780A95B2913}"/>
    <cellStyle name="40% - Accent5 4 2 2" xfId="6553" xr:uid="{0BDA7792-7777-4EE6-8358-4E21485EF0C1}"/>
    <cellStyle name="40% - Accent5 4 2 3" xfId="6265" xr:uid="{A830E8B4-CDEF-47FA-B42A-1C6250B0F0CA}"/>
    <cellStyle name="40% - Accent5 4 3" xfId="1215" xr:uid="{833374BF-1764-4DCD-ACCD-D7EDE0831D2B}"/>
    <cellStyle name="40% - Accent5 4 4" xfId="1213" xr:uid="{25B72782-2205-4741-A352-EC852DFD4E77}"/>
    <cellStyle name="40% - Accent5 40" xfId="1216" xr:uid="{75629B0F-26C9-438E-9AC3-0400CEACE7B9}"/>
    <cellStyle name="40% - Accent5 41" xfId="1217" xr:uid="{140DCB13-7F41-44D2-8499-556DFB370C02}"/>
    <cellStyle name="40% - Accent5 42" xfId="1218" xr:uid="{9E717058-A1F4-409C-91D4-E76C7E5D1A5F}"/>
    <cellStyle name="40% - Accent5 43" xfId="1219" xr:uid="{4DA6061F-0341-44CC-B991-84FC413988F9}"/>
    <cellStyle name="40% - Accent5 44" xfId="500" xr:uid="{6B07D4D0-4B88-4EB5-AB36-1430C78AFB5C}"/>
    <cellStyle name="40% - Accent5 5" xfId="90" xr:uid="{2929D1CB-AD8E-43F4-BF83-667090A966C2}"/>
    <cellStyle name="40% - Accent5 5 2" xfId="1221" xr:uid="{87FA4A07-D732-4790-ABB7-DCECD664F2B1}"/>
    <cellStyle name="40% - Accent5 5 2 2" xfId="6554" xr:uid="{6C588655-B8E8-4BB7-8041-5F916C4C5BA5}"/>
    <cellStyle name="40% - Accent5 5 2 3" xfId="6266" xr:uid="{1851167D-34C7-4081-B1B4-F6A97C5D229E}"/>
    <cellStyle name="40% - Accent5 5 3" xfId="1222" xr:uid="{8FE4268E-2953-4C05-B793-52BAA129B99A}"/>
    <cellStyle name="40% - Accent5 5 4" xfId="1220" xr:uid="{2F320170-A0D0-47FF-BE79-6E6DA70C5A20}"/>
    <cellStyle name="40% - Accent5 6" xfId="411" xr:uid="{DB53497F-1352-4852-AF37-BC8575E6DB3E}"/>
    <cellStyle name="40% - Accent5 6 2" xfId="1224" xr:uid="{9A27131A-0389-46A8-BB3D-1EF500A69541}"/>
    <cellStyle name="40% - Accent5 6 3" xfId="1225" xr:uid="{359AC14E-1757-4F79-841E-50CCFB4D1F96}"/>
    <cellStyle name="40% - Accent5 6 4" xfId="1223" xr:uid="{22BFC6A9-72FD-419D-AC10-04CB6F61BAB5}"/>
    <cellStyle name="40% - Accent5 7" xfId="1226" xr:uid="{4612675B-04A5-401D-BBB8-36E7F783AE2B}"/>
    <cellStyle name="40% - Accent5 7 2" xfId="1227" xr:uid="{EAA0BFAA-BA41-4641-9CC5-C94F4599DBD5}"/>
    <cellStyle name="40% - Accent5 7 3" xfId="1228" xr:uid="{25D45475-0967-4744-94B7-32A402E54E96}"/>
    <cellStyle name="40% - Accent5 8" xfId="1229" xr:uid="{8C2C10E6-56B8-4CD1-9303-BD58BC6CF062}"/>
    <cellStyle name="40% - Accent5 8 2" xfId="1230" xr:uid="{D9EB6CEB-4C07-40A2-B970-7B3D4BE894A0}"/>
    <cellStyle name="40% - Accent5 8 3" xfId="1231" xr:uid="{65AFE84D-9D4E-440A-9B41-570F9E20D448}"/>
    <cellStyle name="40% - Accent5 9" xfId="1232" xr:uid="{226A79D8-6B13-4072-B911-95595E89A473}"/>
    <cellStyle name="40% - Accent6" xfId="40" builtinId="51" customBuiltin="1"/>
    <cellStyle name="40% - Accent6 10" xfId="1233" xr:uid="{4BCB8AA7-FB8D-47C5-B44B-2239CD172D08}"/>
    <cellStyle name="40% - Accent6 11" xfId="1234" xr:uid="{FC8EC1DB-443F-42B3-9D4E-7176C396460F}"/>
    <cellStyle name="40% - Accent6 12" xfId="1235" xr:uid="{45DCCF5D-7B10-4B6D-8E4C-269BD4DF3D74}"/>
    <cellStyle name="40% - Accent6 13" xfId="1236" xr:uid="{2348D5DD-A7D1-475F-83E5-457E219C6210}"/>
    <cellStyle name="40% - Accent6 14" xfId="1237" xr:uid="{C3ECD0E8-28FC-4653-BD21-97FA028A8BEE}"/>
    <cellStyle name="40% - Accent6 15" xfId="1238" xr:uid="{DF2158A6-CE64-4B73-9F1E-C739DEBC8F12}"/>
    <cellStyle name="40% - Accent6 16" xfId="1239" xr:uid="{04A61E4F-4258-4183-A5FE-28B386C9967C}"/>
    <cellStyle name="40% - Accent6 17" xfId="1240" xr:uid="{00A061C9-C8E3-4CEC-B101-CC5C62902D39}"/>
    <cellStyle name="40% - Accent6 18" xfId="1241" xr:uid="{5570CD85-B2DD-45D8-A1A8-B309679ADBFB}"/>
    <cellStyle name="40% - Accent6 19" xfId="1242" xr:uid="{2E3022E6-14CF-4CAA-83A3-581A06DBED79}"/>
    <cellStyle name="40% - Accent6 2" xfId="91" xr:uid="{C115C322-40A7-4071-937A-48BD1E44B997}"/>
    <cellStyle name="40% - Accent6 2 10" xfId="1243" xr:uid="{FA47B8FD-C1A3-4320-92ED-7D6945F09328}"/>
    <cellStyle name="40% - Accent6 2 11" xfId="1244" xr:uid="{BB8DE302-EFF4-42A5-ADA5-E96902621AA5}"/>
    <cellStyle name="40% - Accent6 2 12" xfId="1245" xr:uid="{F82CE5E9-C54C-4286-8849-1936F2493366}"/>
    <cellStyle name="40% - Accent6 2 13" xfId="1246" xr:uid="{262FD48B-FFC2-45D6-8C6D-43092ED18499}"/>
    <cellStyle name="40% - Accent6 2 14" xfId="1247" xr:uid="{D47EE571-B82F-4723-BCE5-C408D2285D93}"/>
    <cellStyle name="40% - Accent6 2 15" xfId="1248" xr:uid="{6098ABDE-DFE0-4520-AD75-ED921582CCB5}"/>
    <cellStyle name="40% - Accent6 2 2" xfId="1249" xr:uid="{00B00BFF-26BC-4B11-8586-22A829DE690D}"/>
    <cellStyle name="40% - Accent6 2 3" xfId="1250" xr:uid="{F98DEF3D-AA30-47C2-B504-E186E81B2C24}"/>
    <cellStyle name="40% - Accent6 2 4" xfId="1251" xr:uid="{F6905A83-1EBB-4673-B554-B37599128415}"/>
    <cellStyle name="40% - Accent6 2 5" xfId="1252" xr:uid="{14AD1B34-2E95-4AB0-A8A2-050478C7B323}"/>
    <cellStyle name="40% - Accent6 2 6" xfId="1253" xr:uid="{B9BDCF77-7942-4053-A58F-062178E4A023}"/>
    <cellStyle name="40% - Accent6 2 7" xfId="1254" xr:uid="{0C5427E6-3FD9-454D-8B24-E62F3F642002}"/>
    <cellStyle name="40% - Accent6 2 8" xfId="1255" xr:uid="{EDBA44ED-E404-4C13-9749-213112DF7C76}"/>
    <cellStyle name="40% - Accent6 2 9" xfId="1256" xr:uid="{F47A8EE7-BAB2-49AD-ADDA-9E828A4C62DC}"/>
    <cellStyle name="40% - Accent6 20" xfId="1257" xr:uid="{510A7506-1B80-4F4D-B2AE-940B922A6CEA}"/>
    <cellStyle name="40% - Accent6 21" xfId="1258" xr:uid="{A30DE852-FFD6-494F-AE0E-ACD8A0CBC5DA}"/>
    <cellStyle name="40% - Accent6 22" xfId="1259" xr:uid="{23694A42-F868-4DC4-89EE-1F04E1D9C730}"/>
    <cellStyle name="40% - Accent6 23" xfId="1260" xr:uid="{628F9668-B94B-41AD-BDA4-01F44D407FC1}"/>
    <cellStyle name="40% - Accent6 24" xfId="1261" xr:uid="{7E4AABA0-A031-4481-BA1A-903D3AB55ADF}"/>
    <cellStyle name="40% - Accent6 25" xfId="1262" xr:uid="{861C922B-141A-4418-BBC5-2D630E6121FD}"/>
    <cellStyle name="40% - Accent6 26" xfId="1263" xr:uid="{F03A22C3-7F59-443E-8F16-17CC05931A31}"/>
    <cellStyle name="40% - Accent6 27" xfId="1264" xr:uid="{80F554DF-907B-42A5-9070-376021B08BF2}"/>
    <cellStyle name="40% - Accent6 28" xfId="1265" xr:uid="{887B6FF3-FF8F-405C-BB81-A4A6F7C349C4}"/>
    <cellStyle name="40% - Accent6 29" xfId="1266" xr:uid="{569531EF-2180-4C9B-A8E6-5A030767973F}"/>
    <cellStyle name="40% - Accent6 3" xfId="92" xr:uid="{A1D0ED4D-9700-4606-8051-8EB11BC7A5DE}"/>
    <cellStyle name="40% - Accent6 3 2" xfId="1268" xr:uid="{0C57CF18-877A-4588-8B1A-FCE57971E7F3}"/>
    <cellStyle name="40% - Accent6 3 3" xfId="1269" xr:uid="{7F7F2A71-0CC9-4FF9-B2B8-ADF1627D9772}"/>
    <cellStyle name="40% - Accent6 3 4" xfId="1270" xr:uid="{29473C31-1820-492B-82FF-16FE95EAC3F8}"/>
    <cellStyle name="40% - Accent6 3 5" xfId="1267" xr:uid="{457A9342-FBB3-4D54-A08A-6A5EDD5B1078}"/>
    <cellStyle name="40% - Accent6 30" xfId="1271" xr:uid="{25A47576-3556-4B34-ADF2-9BE506A01D2A}"/>
    <cellStyle name="40% - Accent6 31" xfId="1272" xr:uid="{04C52A78-EE6A-4D21-A13F-083AA774CBE3}"/>
    <cellStyle name="40% - Accent6 32" xfId="1273" xr:uid="{D44C6B83-7D3D-428B-BA76-62F8DE68B459}"/>
    <cellStyle name="40% - Accent6 33" xfId="1274" xr:uid="{1B44A6AB-60D1-41DA-8253-9AD6EA8D5EED}"/>
    <cellStyle name="40% - Accent6 34" xfId="1275" xr:uid="{AC47E5F7-C6ED-4675-9EA4-30E6FF9F98CF}"/>
    <cellStyle name="40% - Accent6 35" xfId="1276" xr:uid="{B7FD824E-805E-452D-AE6C-B5AA92E8BDF4}"/>
    <cellStyle name="40% - Accent6 36" xfId="1277" xr:uid="{4CEF5A5A-A4E8-43C4-A829-911CE959C484}"/>
    <cellStyle name="40% - Accent6 37" xfId="1278" xr:uid="{29735DEB-F73E-4D3E-B486-EF0CDD585B79}"/>
    <cellStyle name="40% - Accent6 38" xfId="1279" xr:uid="{47E86DBB-14A9-4C8A-A2C4-983946EEFBBF}"/>
    <cellStyle name="40% - Accent6 39" xfId="1280" xr:uid="{D7EABED5-71DE-4138-A300-7C55A2737470}"/>
    <cellStyle name="40% - Accent6 4" xfId="93" xr:uid="{B5D8E4D3-AF1C-4D47-9976-A5793BEE052B}"/>
    <cellStyle name="40% - Accent6 4 2" xfId="1282" xr:uid="{D3FAF1F8-7C6D-4E5C-8DAC-6DCF7FAB7773}"/>
    <cellStyle name="40% - Accent6 4 2 2" xfId="6555" xr:uid="{1C266058-EE53-4B49-BE26-251E4AEC3635}"/>
    <cellStyle name="40% - Accent6 4 2 3" xfId="6267" xr:uid="{889FD33A-EDEB-4F85-9910-B777492078F4}"/>
    <cellStyle name="40% - Accent6 4 3" xfId="1283" xr:uid="{638B56A3-433E-4A10-827D-7AD90F0D2B77}"/>
    <cellStyle name="40% - Accent6 4 4" xfId="1281" xr:uid="{9E78D8A6-FFCC-419F-BE95-E6AFB417A521}"/>
    <cellStyle name="40% - Accent6 40" xfId="1284" xr:uid="{E6119417-55CB-4C4E-AE75-E9C85418BBD4}"/>
    <cellStyle name="40% - Accent6 41" xfId="1285" xr:uid="{69B6B98A-F75F-4637-9331-0B81CD48E193}"/>
    <cellStyle name="40% - Accent6 42" xfId="1286" xr:uid="{A1F47D6E-F33D-4B96-8E5B-105885BCADDE}"/>
    <cellStyle name="40% - Accent6 43" xfId="1287" xr:uid="{5BDEF03C-E7DB-4597-BC47-676A2BA42F3B}"/>
    <cellStyle name="40% - Accent6 44" xfId="502" xr:uid="{8F2DAFED-4D47-49E6-AB8A-4BA6DDF913E0}"/>
    <cellStyle name="40% - Accent6 5" xfId="94" xr:uid="{ABB8B16C-1BA6-4439-B18F-E87A325F7452}"/>
    <cellStyle name="40% - Accent6 5 2" xfId="1289" xr:uid="{7BC0BBB3-E1D7-41E1-9CEC-1FC6F5F8CDCF}"/>
    <cellStyle name="40% - Accent6 5 2 2" xfId="6556" xr:uid="{428C939C-1327-457D-9A33-083856F66D41}"/>
    <cellStyle name="40% - Accent6 5 2 3" xfId="6268" xr:uid="{4FB1D1F9-B672-44B9-847E-73FB17D83557}"/>
    <cellStyle name="40% - Accent6 5 3" xfId="1290" xr:uid="{BEF27D38-715C-4288-B201-99DEEBAD65EE}"/>
    <cellStyle name="40% - Accent6 5 4" xfId="1288" xr:uid="{E1BB826E-24DC-45AC-A07D-5D1442D9A1B4}"/>
    <cellStyle name="40% - Accent6 6" xfId="412" xr:uid="{EF11D8A2-54C5-4C02-9622-AC1C4AC39CE8}"/>
    <cellStyle name="40% - Accent6 6 2" xfId="1292" xr:uid="{2A76902A-92BC-4C69-A0D3-07B2433B62A6}"/>
    <cellStyle name="40% - Accent6 6 3" xfId="1293" xr:uid="{8ACD6170-5AA7-49F0-975A-FD3607A191E7}"/>
    <cellStyle name="40% - Accent6 6 4" xfId="1291" xr:uid="{11959F43-BD75-4115-A9CC-5286D6021EB5}"/>
    <cellStyle name="40% - Accent6 7" xfId="1294" xr:uid="{5FB1B8A5-26B6-4402-8C29-F6A8B484DA15}"/>
    <cellStyle name="40% - Accent6 7 2" xfId="1295" xr:uid="{60929AF2-C467-4D35-94BE-42E86E7259F9}"/>
    <cellStyle name="40% - Accent6 7 3" xfId="1296" xr:uid="{49A385BB-B644-4EC7-ABF2-04967DFA6523}"/>
    <cellStyle name="40% - Accent6 8" xfId="1297" xr:uid="{5D74D895-5D57-46C8-8C97-723611C2D51F}"/>
    <cellStyle name="40% - Accent6 8 2" xfId="1298" xr:uid="{7614F966-0B94-40F7-8BF9-F619AA991D2D}"/>
    <cellStyle name="40% - Accent6 8 3" xfId="1299" xr:uid="{96CD9930-D1A8-4B09-AC31-BFC578C842D4}"/>
    <cellStyle name="40% - Accent6 9" xfId="1300" xr:uid="{303E92C6-9566-4B66-8EA2-818FD905B0B2}"/>
    <cellStyle name="40% - Akzent1" xfId="1301" xr:uid="{3387ADF8-7E7E-42FD-8DCE-45CCAEFB2377}"/>
    <cellStyle name="40% - Akzent2" xfId="1302" xr:uid="{90EBC5C9-093E-43E1-94FF-674C8F870461}"/>
    <cellStyle name="40% - Akzent3" xfId="1303" xr:uid="{595430E5-DD6C-4AFD-AD97-74DC0EFA06A8}"/>
    <cellStyle name="40% - Akzent4" xfId="1304" xr:uid="{0568C6C0-BAF5-4D98-98AF-157A6FC5DF11}"/>
    <cellStyle name="40% - Akzent5" xfId="1305" xr:uid="{C038B71E-40AB-4554-9D2C-F7FB0206C8AA}"/>
    <cellStyle name="40% - Akzent6" xfId="1306" xr:uid="{89EA18D1-E444-402B-A92A-CEEB7114FD02}"/>
    <cellStyle name="5x indented GHG Textfiels" xfId="95" xr:uid="{EE46BD77-23CC-4A7F-B076-7D5552FE461F}"/>
    <cellStyle name="60% - 1. jelölőszín" xfId="458" xr:uid="{9FC04670-6C59-4136-943C-827055681B92}"/>
    <cellStyle name="60% - 2. jelölőszín" xfId="444" xr:uid="{3D8CD7B4-ECEC-4134-BED8-9084D66FE682}"/>
    <cellStyle name="60% - 3. jelölőszín" xfId="443" xr:uid="{C5E29740-9D22-4123-8EB9-FBEE29EB96E7}"/>
    <cellStyle name="60% - 4. jelölőszín" xfId="448" xr:uid="{7D5607A9-2959-4727-AA08-FFE78340ADCD}"/>
    <cellStyle name="60% - 5. jelölőszín" xfId="437" xr:uid="{9D19E2CF-E0DE-4C67-A575-E2EE7757FAF9}"/>
    <cellStyle name="60% - 6. jelölőszín" xfId="456" xr:uid="{F573B05B-0E5E-4CA4-A14F-95C24AF80E76}"/>
    <cellStyle name="60% - Accent1 10" xfId="1307" xr:uid="{B390B10A-AA85-485B-A256-A03E46EE968C}"/>
    <cellStyle name="60% - Accent1 11" xfId="1308" xr:uid="{773F63EC-57AE-4E26-A075-ABECFF6A2C4E}"/>
    <cellStyle name="60% - Accent1 12" xfId="1309" xr:uid="{3EE320FF-A7E3-4ABA-9A9F-36A783746EC6}"/>
    <cellStyle name="60% - Accent1 13" xfId="1310" xr:uid="{045EFD4C-C6F1-4D9A-8A4B-E5F128B61A57}"/>
    <cellStyle name="60% - Accent1 14" xfId="1311" xr:uid="{0DB02227-A6DD-4CB5-97E0-34DE97262074}"/>
    <cellStyle name="60% - Accent1 15" xfId="1312" xr:uid="{962B6D7E-94D5-4950-9C39-D9E65B255547}"/>
    <cellStyle name="60% - Accent1 16" xfId="1313" xr:uid="{77D5BDE1-1CAD-4301-9464-D2F4AB5B4234}"/>
    <cellStyle name="60% - Accent1 17" xfId="1314" xr:uid="{C9D1D43A-45AB-440B-B804-2661DAEE6373}"/>
    <cellStyle name="60% - Accent1 18" xfId="1315" xr:uid="{770E22C9-8CF3-4F81-A873-EA16CC4269B6}"/>
    <cellStyle name="60% - Accent1 19" xfId="1316" xr:uid="{15A97FF1-EC0E-45FE-8607-C46F1627E15D}"/>
    <cellStyle name="60% - Accent1 2" xfId="97" xr:uid="{02595B0E-9D23-4486-AF12-8D4F197E7E25}"/>
    <cellStyle name="60% - Accent1 2 10" xfId="1318" xr:uid="{E285F2A1-F02A-4750-A7CB-D8E76CD43BC3}"/>
    <cellStyle name="60% - Accent1 2 11" xfId="1317" xr:uid="{A24BE757-EB61-4D21-B105-D6D7117A16BE}"/>
    <cellStyle name="60% - Accent1 2 2" xfId="388" xr:uid="{E669A29F-245D-44B4-B7DB-E6BC245D0AA6}"/>
    <cellStyle name="60% - Accent1 2 2 2" xfId="1319" xr:uid="{68748285-15D4-4BB2-9900-578FC346FCD2}"/>
    <cellStyle name="60% - Accent1 2 2 2 2" xfId="6309" xr:uid="{C5CCD289-CA9B-4161-A45E-C20B048CB594}"/>
    <cellStyle name="60% - Accent1 2 3" xfId="1320" xr:uid="{13B69487-384F-4673-983B-3ADE0164045E}"/>
    <cellStyle name="60% - Accent1 2 4" xfId="1321" xr:uid="{FCD8A10E-49CA-4CF2-89AD-4665F274A672}"/>
    <cellStyle name="60% - Accent1 2 5" xfId="1322" xr:uid="{02950976-E4D6-4A0C-B836-17C3BF8343E3}"/>
    <cellStyle name="60% - Accent1 2 6" xfId="1323" xr:uid="{52615CC4-1074-4018-843C-E7D27672E8B5}"/>
    <cellStyle name="60% - Accent1 2 7" xfId="1324" xr:uid="{5E4C714A-D18D-44F7-B277-7145393B3EA5}"/>
    <cellStyle name="60% - Accent1 2 8" xfId="1325" xr:uid="{421C0ABD-F7E0-4069-93E7-F3B2D1138994}"/>
    <cellStyle name="60% - Accent1 2 9" xfId="1326" xr:uid="{606FBA01-2BA0-40F9-A49F-D1F84E92422C}"/>
    <cellStyle name="60% - Accent1 20" xfId="1327" xr:uid="{438AF9C0-BC51-4455-A309-011FFEC51A8A}"/>
    <cellStyle name="60% - Accent1 21" xfId="1328" xr:uid="{BABF1330-F41D-4F5B-9168-9AD37122DDB2}"/>
    <cellStyle name="60% - Accent1 22" xfId="1329" xr:uid="{D666114F-1664-4CA6-AEA5-47C7B143897D}"/>
    <cellStyle name="60% - Accent1 23" xfId="1330" xr:uid="{74161762-9CBD-440A-A90B-C8E0BF46EBD8}"/>
    <cellStyle name="60% - Accent1 24" xfId="1331" xr:uid="{9186EF0C-6AD0-4B24-96D6-C680347A60BF}"/>
    <cellStyle name="60% - Accent1 25" xfId="1332" xr:uid="{76B404F2-0A76-433F-829E-BB50238D9012}"/>
    <cellStyle name="60% - Accent1 26" xfId="1333" xr:uid="{474E9732-2ABE-4840-9610-FB67C22ECA17}"/>
    <cellStyle name="60% - Accent1 27" xfId="1334" xr:uid="{D01DAAB6-FC11-440E-A36F-D65B7DC90F01}"/>
    <cellStyle name="60% - Accent1 28" xfId="1335" xr:uid="{AF864204-E2AC-4EAC-B56A-136EA2C4CA97}"/>
    <cellStyle name="60% - Accent1 29" xfId="1336" xr:uid="{6CDA5160-F3B1-4014-9E71-9A64865727AA}"/>
    <cellStyle name="60% - Accent1 3" xfId="98" xr:uid="{56DA7BD1-EBB9-4163-9786-E995D88C149F}"/>
    <cellStyle name="60% - Accent1 3 2" xfId="1338" xr:uid="{6AC37B53-621C-4E07-96F4-9907D7966905}"/>
    <cellStyle name="60% - Accent1 3 3" xfId="1339" xr:uid="{BD14FB35-2035-4746-9EC7-154F02250691}"/>
    <cellStyle name="60% - Accent1 3 4" xfId="1340" xr:uid="{1A18BF12-5B85-408D-9F66-F97420396C06}"/>
    <cellStyle name="60% - Accent1 3 5" xfId="1337" xr:uid="{CBD84B56-459D-48D9-9D94-0E3AE855ED33}"/>
    <cellStyle name="60% - Accent1 30" xfId="1341" xr:uid="{AC1CADCC-A15C-41A3-9BA8-24D0810AF82C}"/>
    <cellStyle name="60% - Accent1 31" xfId="1342" xr:uid="{6F57AB5B-A577-4413-85DE-EC8E4A91C218}"/>
    <cellStyle name="60% - Accent1 32" xfId="1343" xr:uid="{01F6ABEB-E172-4054-B9FC-6DE1A67846E0}"/>
    <cellStyle name="60% - Accent1 33" xfId="1344" xr:uid="{864E071E-E7A1-4830-91C3-EA3A35D24D3E}"/>
    <cellStyle name="60% - Accent1 34" xfId="1345" xr:uid="{7D5D49F4-2169-4B76-9091-A1E4403F2F05}"/>
    <cellStyle name="60% - Accent1 35" xfId="1346" xr:uid="{0BD5C32B-F75C-40B8-BCFA-75EA0FDF0C22}"/>
    <cellStyle name="60% - Accent1 36" xfId="1347" xr:uid="{A6E5694A-54FF-41E5-875F-C86C8B51D612}"/>
    <cellStyle name="60% - Accent1 37" xfId="1348" xr:uid="{878A88CB-F266-45AB-BFC5-81C0F2179C81}"/>
    <cellStyle name="60% - Accent1 38" xfId="1349" xr:uid="{F8DFC352-7D59-4145-8096-C23A6474EE01}"/>
    <cellStyle name="60% - Accent1 39" xfId="1350" xr:uid="{127C038F-564A-42D2-A873-A7D3AC9F0682}"/>
    <cellStyle name="60% - Accent1 4" xfId="99" xr:uid="{32742AD7-52CE-478F-9865-1E555193D931}"/>
    <cellStyle name="60% - Accent1 40" xfId="1351" xr:uid="{1C545177-708E-48AF-8804-7530BDECB4A1}"/>
    <cellStyle name="60% - Accent1 41" xfId="1352" xr:uid="{B796C2A9-316D-4BF3-A278-9367637E34AF}"/>
    <cellStyle name="60% - Accent1 42" xfId="1353" xr:uid="{B136309C-F74A-406D-B3CF-622149636E19}"/>
    <cellStyle name="60% - Accent1 43" xfId="1354" xr:uid="{7FA08975-F452-47B8-8240-6086FE96324B}"/>
    <cellStyle name="60% - Accent1 5" xfId="100" xr:uid="{9853BCFE-6CB8-4DA9-9B65-2CC2E7664217}"/>
    <cellStyle name="60% - Accent1 6" xfId="96" xr:uid="{32834F1F-386B-4EFB-B69E-BCBCC3911889}"/>
    <cellStyle name="60% - Accent1 6 2" xfId="1355" xr:uid="{FEE64BB8-15FF-47CA-AAE1-45ECEB5171E7}"/>
    <cellStyle name="60% - Accent1 7" xfId="1356" xr:uid="{209A878F-7F9F-4756-A9F1-8C39D3880039}"/>
    <cellStyle name="60% - Accent1 8" xfId="1357" xr:uid="{043E47AB-CB49-42B1-A806-3D459AE5F618}"/>
    <cellStyle name="60% - Accent1 9" xfId="1358" xr:uid="{CE81781E-1AE4-421F-996F-BF5C302201D9}"/>
    <cellStyle name="60% - Accent2 10" xfId="1359" xr:uid="{5EF97183-4D6F-4212-9879-4A58A242FADE}"/>
    <cellStyle name="60% - Accent2 11" xfId="1360" xr:uid="{BE51E5F2-C2F6-4EFA-A589-9CFFDA03009C}"/>
    <cellStyle name="60% - Accent2 12" xfId="1361" xr:uid="{298AF014-C707-4E71-BE7B-A0BB72F62D6E}"/>
    <cellStyle name="60% - Accent2 13" xfId="1362" xr:uid="{C4347A7C-0BCF-48D9-871E-B206A942D60A}"/>
    <cellStyle name="60% - Accent2 14" xfId="1363" xr:uid="{B2CA69BD-EB90-43CF-B42C-84D554596FFF}"/>
    <cellStyle name="60% - Accent2 15" xfId="1364" xr:uid="{D7E16FA6-9784-43B4-858A-41039C9DE289}"/>
    <cellStyle name="60% - Accent2 16" xfId="1365" xr:uid="{BBF917E4-205A-46AD-8391-344CD9627E05}"/>
    <cellStyle name="60% - Accent2 17" xfId="1366" xr:uid="{D1570BBC-3D84-4F79-A865-8304179189E3}"/>
    <cellStyle name="60% - Accent2 18" xfId="1367" xr:uid="{5C6F9CDF-5AC3-423E-B4A3-36C8A071758A}"/>
    <cellStyle name="60% - Accent2 19" xfId="1368" xr:uid="{046E0479-7D0F-475B-8390-1E64E84AE753}"/>
    <cellStyle name="60% - Accent2 2" xfId="102" xr:uid="{7DC05088-64D9-48B1-A03B-80BB31B7078D}"/>
    <cellStyle name="60% - Accent2 2 10" xfId="1370" xr:uid="{1A4D500B-269A-402B-940C-E5E121FCF293}"/>
    <cellStyle name="60% - Accent2 2 11" xfId="1369" xr:uid="{2D732F03-2E21-4E74-8540-EC0046842541}"/>
    <cellStyle name="60% - Accent2 2 2" xfId="387" xr:uid="{45BAB43C-5FB8-45CA-B355-5214BD3572C7}"/>
    <cellStyle name="60% - Accent2 2 2 2" xfId="1371" xr:uid="{D04F00F9-A3BD-40A0-8690-580CF8CC3B30}"/>
    <cellStyle name="60% - Accent2 2 2 2 2" xfId="6308" xr:uid="{30E25558-9486-43A9-BD5C-EC2084B07DA7}"/>
    <cellStyle name="60% - Accent2 2 3" xfId="1372" xr:uid="{273643E2-6ADD-428E-9727-14716171B6F9}"/>
    <cellStyle name="60% - Accent2 2 4" xfId="1373" xr:uid="{BF2D7D5E-9453-4F66-9189-5AD2FBBDB999}"/>
    <cellStyle name="60% - Accent2 2 5" xfId="1374" xr:uid="{0BB8C637-D170-4674-B76C-34D9FD445189}"/>
    <cellStyle name="60% - Accent2 2 6" xfId="1375" xr:uid="{C86AB64F-18BC-44DD-A727-C60B06CEDBA9}"/>
    <cellStyle name="60% - Accent2 2 7" xfId="1376" xr:uid="{3D897F48-B7C9-49B0-812D-0A157549496E}"/>
    <cellStyle name="60% - Accent2 2 8" xfId="1377" xr:uid="{9348139B-DA42-457B-830A-69B9D40E169A}"/>
    <cellStyle name="60% - Accent2 2 9" xfId="1378" xr:uid="{03301F98-79EF-4A0B-97E8-C1844065A0B8}"/>
    <cellStyle name="60% - Accent2 20" xfId="1379" xr:uid="{68C9045F-F08B-418F-BF4E-42420D5CD20E}"/>
    <cellStyle name="60% - Accent2 21" xfId="1380" xr:uid="{2AFE3446-3269-45E7-85AA-99F78280077B}"/>
    <cellStyle name="60% - Accent2 22" xfId="1381" xr:uid="{3CF48865-5C4F-4F1A-BD39-85FFF62AD59F}"/>
    <cellStyle name="60% - Accent2 23" xfId="1382" xr:uid="{3820903A-B025-4149-B324-EE02F00FFE07}"/>
    <cellStyle name="60% - Accent2 24" xfId="1383" xr:uid="{535E81B3-EEF2-4C26-9CAB-920D8C5C4DD9}"/>
    <cellStyle name="60% - Accent2 25" xfId="1384" xr:uid="{9E991C1C-249B-444B-BFD3-D101BD7D79FF}"/>
    <cellStyle name="60% - Accent2 26" xfId="1385" xr:uid="{1DE5BE3D-0FD8-447C-9C44-8F7D247B9B43}"/>
    <cellStyle name="60% - Accent2 27" xfId="1386" xr:uid="{32E546C7-AD5D-4C4E-83E4-65595AAEF4F5}"/>
    <cellStyle name="60% - Accent2 28" xfId="1387" xr:uid="{BA2E24B9-F47F-4789-9A56-A5EDCF1F055D}"/>
    <cellStyle name="60% - Accent2 29" xfId="1388" xr:uid="{C42DF29A-522A-4E0B-AC9C-9288BF852DF1}"/>
    <cellStyle name="60% - Accent2 3" xfId="103" xr:uid="{B2ED4248-0314-4B9A-B7D5-82D17C6D8E8F}"/>
    <cellStyle name="60% - Accent2 3 2" xfId="1390" xr:uid="{24AD0E09-48C1-4EE3-8FF6-33D3FC111516}"/>
    <cellStyle name="60% - Accent2 3 3" xfId="1391" xr:uid="{39B9AB79-062D-4E07-8BA3-7D65125B2B3A}"/>
    <cellStyle name="60% - Accent2 3 4" xfId="1392" xr:uid="{7787B495-CE59-43D9-ADED-84EF72E52073}"/>
    <cellStyle name="60% - Accent2 3 5" xfId="1389" xr:uid="{7D82DBF9-BA38-447E-A59A-FC4EE878AD81}"/>
    <cellStyle name="60% - Accent2 30" xfId="1393" xr:uid="{F62F1B45-68AD-45A5-904E-31E2A475137B}"/>
    <cellStyle name="60% - Accent2 31" xfId="1394" xr:uid="{2E0A7F36-99A1-4E8A-A939-B2203817AC01}"/>
    <cellStyle name="60% - Accent2 32" xfId="1395" xr:uid="{96E1D153-5455-419B-B853-AEE117C4229A}"/>
    <cellStyle name="60% - Accent2 33" xfId="1396" xr:uid="{1CF144EB-DAEB-45E4-8F64-31752052551D}"/>
    <cellStyle name="60% - Accent2 34" xfId="1397" xr:uid="{A3B750B9-4054-4A38-87D2-8D35C11B5C2C}"/>
    <cellStyle name="60% - Accent2 35" xfId="1398" xr:uid="{B5037CB0-6E29-4B59-9575-3688C56A2D0C}"/>
    <cellStyle name="60% - Accent2 36" xfId="1399" xr:uid="{77463A38-9164-42F5-AE44-5CAA4614BA6E}"/>
    <cellStyle name="60% - Accent2 37" xfId="1400" xr:uid="{B154D96E-0F82-4B79-8746-63F3DE002281}"/>
    <cellStyle name="60% - Accent2 38" xfId="1401" xr:uid="{C1AA4CA7-4D95-4434-B29D-020BABA80113}"/>
    <cellStyle name="60% - Accent2 39" xfId="1402" xr:uid="{3F745C49-CF0D-460F-B42A-E88275A5343D}"/>
    <cellStyle name="60% - Accent2 4" xfId="104" xr:uid="{B9C08CD9-E953-4053-8A6D-CE85C5C874E0}"/>
    <cellStyle name="60% - Accent2 40" xfId="1403" xr:uid="{63CEF77F-D668-4A29-8614-BE1242519EC7}"/>
    <cellStyle name="60% - Accent2 41" xfId="1404" xr:uid="{7CA1325C-2F6C-4EC3-B18D-6401CE866CDD}"/>
    <cellStyle name="60% - Accent2 42" xfId="1405" xr:uid="{FAD1CA17-E9D4-4E6D-B77D-309BAFF68E77}"/>
    <cellStyle name="60% - Accent2 43" xfId="1406" xr:uid="{430A6762-6F52-4F5E-A427-23D193559427}"/>
    <cellStyle name="60% - Accent2 5" xfId="105" xr:uid="{FF98F398-5337-46BB-968E-9C556D2C273E}"/>
    <cellStyle name="60% - Accent2 6" xfId="101" xr:uid="{3187D4F0-BFC7-4D9B-919D-24E696C74604}"/>
    <cellStyle name="60% - Accent2 6 2" xfId="1407" xr:uid="{D032C0A5-BCF4-4B7C-BDF4-1DA12C87395E}"/>
    <cellStyle name="60% - Accent2 7" xfId="1408" xr:uid="{20231682-20F5-4AFF-8DC7-34C62DCB66FA}"/>
    <cellStyle name="60% - Accent2 8" xfId="1409" xr:uid="{7DC1EF4A-B704-404D-8B40-37B606B077DE}"/>
    <cellStyle name="60% - Accent2 9" xfId="1410" xr:uid="{27033D19-488D-405C-A935-E44B6B263E07}"/>
    <cellStyle name="60% - Accent3 10" xfId="1411" xr:uid="{C79842E3-72EE-4329-A1FE-D069469E25C8}"/>
    <cellStyle name="60% - Accent3 11" xfId="1412" xr:uid="{8DAAA237-5EEA-4FC1-9A56-9B6EB1A1F57A}"/>
    <cellStyle name="60% - Accent3 12" xfId="1413" xr:uid="{10B200BD-2E1D-49EF-8BAF-485CDC707593}"/>
    <cellStyle name="60% - Accent3 13" xfId="1414" xr:uid="{1FAD8516-10FD-4A20-A516-58628491BD4A}"/>
    <cellStyle name="60% - Accent3 14" xfId="1415" xr:uid="{AEED0510-6E7E-44A5-9707-C5E0DDDB97A5}"/>
    <cellStyle name="60% - Accent3 15" xfId="1416" xr:uid="{7AC52D0C-7DD4-4FC6-9083-CFFFB030DABB}"/>
    <cellStyle name="60% - Accent3 16" xfId="1417" xr:uid="{A2DA216F-593D-49D7-A492-562384167AAD}"/>
    <cellStyle name="60% - Accent3 17" xfId="1418" xr:uid="{A15BC7EA-239B-4755-B32B-229303DC462D}"/>
    <cellStyle name="60% - Accent3 18" xfId="1419" xr:uid="{667CEAAD-77C8-4ED7-A131-63DAEBB68FD8}"/>
    <cellStyle name="60% - Accent3 19" xfId="1420" xr:uid="{86829275-6A78-4771-8F6B-0DD37AAD96A7}"/>
    <cellStyle name="60% - Accent3 2" xfId="107" xr:uid="{6292D38F-0427-46A9-8788-C62EF4505BCD}"/>
    <cellStyle name="60% - Accent3 2 10" xfId="1422" xr:uid="{3055C968-D93F-45E1-B6F6-5AB1102A1B28}"/>
    <cellStyle name="60% - Accent3 2 11" xfId="1421" xr:uid="{673D038F-B99F-40F7-816B-B789802C6E2F}"/>
    <cellStyle name="60% - Accent3 2 2" xfId="386" xr:uid="{BD2F085F-9227-4396-ABF5-ED44AA1E1324}"/>
    <cellStyle name="60% - Accent3 2 2 2" xfId="1423" xr:uid="{898F9C99-7A5B-4BF5-B59A-3122708F1057}"/>
    <cellStyle name="60% - Accent3 2 2 2 2" xfId="6307" xr:uid="{48E2FD1C-0E16-46E5-A503-7704594D780E}"/>
    <cellStyle name="60% - Accent3 2 3" xfId="1424" xr:uid="{1AB04EBB-DD0A-4027-81A1-310AE40A97D6}"/>
    <cellStyle name="60% - Accent3 2 4" xfId="1425" xr:uid="{926D0AA1-B0F6-4B30-8796-332D05663D14}"/>
    <cellStyle name="60% - Accent3 2 5" xfId="1426" xr:uid="{C14956B0-3690-42C5-9BDB-22E9B11F93E1}"/>
    <cellStyle name="60% - Accent3 2 6" xfId="1427" xr:uid="{91A381C1-3F2B-454B-B8AC-32646FF82FFB}"/>
    <cellStyle name="60% - Accent3 2 7" xfId="1428" xr:uid="{ECA79C9B-684F-46E5-85D0-0DD57768AC66}"/>
    <cellStyle name="60% - Accent3 2 8" xfId="1429" xr:uid="{9BD67BD1-3793-4836-923B-320813C2E9DE}"/>
    <cellStyle name="60% - Accent3 2 9" xfId="1430" xr:uid="{46FF83D7-5404-4289-99F6-F321A40639C3}"/>
    <cellStyle name="60% - Accent3 20" xfId="1431" xr:uid="{2F376CA6-0535-4C94-8B7E-D148124DE36F}"/>
    <cellStyle name="60% - Accent3 21" xfId="1432" xr:uid="{984110AE-EE2D-4861-9C4E-D5DE3FFAE234}"/>
    <cellStyle name="60% - Accent3 22" xfId="1433" xr:uid="{789A65AD-FFAF-42E8-829C-609B4AC4D9BD}"/>
    <cellStyle name="60% - Accent3 23" xfId="1434" xr:uid="{93A44C69-D4B9-4084-A2FB-F5BFAE3E8D6B}"/>
    <cellStyle name="60% - Accent3 24" xfId="1435" xr:uid="{88720C76-45CB-421E-B084-ED6B76CC2732}"/>
    <cellStyle name="60% - Accent3 25" xfId="1436" xr:uid="{7D2A823C-2AF4-4DBF-AED8-C39DF1248996}"/>
    <cellStyle name="60% - Accent3 26" xfId="1437" xr:uid="{B5091323-2675-4B74-8F2E-A7CA4FFD865A}"/>
    <cellStyle name="60% - Accent3 27" xfId="1438" xr:uid="{9DADBC85-7735-479B-8E1F-9E6FF5B13668}"/>
    <cellStyle name="60% - Accent3 28" xfId="1439" xr:uid="{D10FE4DF-7BD2-4CEE-8C68-0EB8543C3D0F}"/>
    <cellStyle name="60% - Accent3 29" xfId="1440" xr:uid="{4FB49F19-5A48-4742-82BD-2EC2ACD7F95F}"/>
    <cellStyle name="60% - Accent3 3" xfId="108" xr:uid="{12060440-F357-4932-AD3C-72ABFED62F9E}"/>
    <cellStyle name="60% - Accent3 3 2" xfId="1442" xr:uid="{CFA2ADC4-2F1A-4E47-B7BB-0A4A07C6A0D3}"/>
    <cellStyle name="60% - Accent3 3 3" xfId="1443" xr:uid="{69CF6948-71F6-4D62-9F01-4D8425FFA6CB}"/>
    <cellStyle name="60% - Accent3 3 4" xfId="1444" xr:uid="{6C35FE75-1DE5-49B5-B21D-0B9706DD7F64}"/>
    <cellStyle name="60% - Accent3 3 5" xfId="1441" xr:uid="{A1EC42D7-D9CD-4814-A574-E60CBAE8DBA5}"/>
    <cellStyle name="60% - Accent3 30" xfId="1445" xr:uid="{3E8B970A-ADDD-4426-BCE0-19944DBBA5BD}"/>
    <cellStyle name="60% - Accent3 31" xfId="1446" xr:uid="{24DD0D32-DAD0-4DE6-8962-2ECD01107C5C}"/>
    <cellStyle name="60% - Accent3 32" xfId="1447" xr:uid="{DDD300D3-4992-442D-847D-0914F3F9AD22}"/>
    <cellStyle name="60% - Accent3 33" xfId="1448" xr:uid="{87394E57-53F7-4BD5-827C-B7E65C45E179}"/>
    <cellStyle name="60% - Accent3 34" xfId="1449" xr:uid="{894AE89B-084E-4F51-8D7F-BBA7FAAB1C32}"/>
    <cellStyle name="60% - Accent3 35" xfId="1450" xr:uid="{D0BB6E07-DF40-4E2B-BF27-959FD24D4602}"/>
    <cellStyle name="60% - Accent3 36" xfId="1451" xr:uid="{39FFF3A4-9668-4B02-9E6F-6496034686C0}"/>
    <cellStyle name="60% - Accent3 37" xfId="1452" xr:uid="{11C37A2C-E73D-4538-95DD-86B18E0E9969}"/>
    <cellStyle name="60% - Accent3 38" xfId="1453" xr:uid="{CE945E89-048D-40B1-811E-7B1CA6FD7FA0}"/>
    <cellStyle name="60% - Accent3 39" xfId="1454" xr:uid="{661E463B-2B9E-4461-B1E9-FA0D6655C6BE}"/>
    <cellStyle name="60% - Accent3 4" xfId="109" xr:uid="{10F049C3-0873-4B7C-BBEE-3849EFE2AC3A}"/>
    <cellStyle name="60% - Accent3 40" xfId="1455" xr:uid="{89957168-5E5D-451B-B092-8C81343B8009}"/>
    <cellStyle name="60% - Accent3 41" xfId="1456" xr:uid="{9F88682C-035E-480E-AF26-7771A7422A00}"/>
    <cellStyle name="60% - Accent3 42" xfId="1457" xr:uid="{836AB013-BFA0-4862-B461-EE3E008576FA}"/>
    <cellStyle name="60% - Accent3 43" xfId="1458" xr:uid="{A36277B1-5FB5-43AD-AA1A-D9FFBD558B94}"/>
    <cellStyle name="60% - Accent3 5" xfId="110" xr:uid="{00AF28F1-F34A-42B6-A0C9-661C3771EEF4}"/>
    <cellStyle name="60% - Accent3 6" xfId="106" xr:uid="{59C5DC50-975C-4F86-AB21-06E95CD9F096}"/>
    <cellStyle name="60% - Accent3 6 2" xfId="1459" xr:uid="{9A7D9A2C-4604-41D8-BD31-CC376E96588D}"/>
    <cellStyle name="60% - Accent3 7" xfId="1460" xr:uid="{7F6DCD9D-4825-48DF-A1A0-A1B48FEA1A11}"/>
    <cellStyle name="60% - Accent3 8" xfId="1461" xr:uid="{A6A386DB-FA0D-475F-A59D-2308D174B8FA}"/>
    <cellStyle name="60% - Accent3 9" xfId="1462" xr:uid="{F70AE7FD-45C0-45F7-B9B2-7B2F4660EEAE}"/>
    <cellStyle name="60% - Accent4 10" xfId="1463" xr:uid="{EA783145-109D-4BAC-B848-E4F962AE9953}"/>
    <cellStyle name="60% - Accent4 11" xfId="1464" xr:uid="{AF53401B-BF9E-40A8-90D8-864C0ABC68A9}"/>
    <cellStyle name="60% - Accent4 12" xfId="1465" xr:uid="{C9770B4A-13A9-4E3A-BB22-44B593E1037B}"/>
    <cellStyle name="60% - Accent4 13" xfId="1466" xr:uid="{D712E444-95FF-4991-B52A-D496DA28FAE5}"/>
    <cellStyle name="60% - Accent4 14" xfId="1467" xr:uid="{5430C1EB-66FF-4159-814E-7959ED3E290A}"/>
    <cellStyle name="60% - Accent4 15" xfId="1468" xr:uid="{C9A596A5-BAEB-41FF-AC6F-4D32A88F263A}"/>
    <cellStyle name="60% - Accent4 16" xfId="1469" xr:uid="{F0BA40B1-0CEB-4F06-8BED-DD116C7D6B87}"/>
    <cellStyle name="60% - Accent4 17" xfId="1470" xr:uid="{42DCB0FC-B2B6-434B-B1ED-FBF9177C541D}"/>
    <cellStyle name="60% - Accent4 18" xfId="1471" xr:uid="{4320D0F3-4531-421C-85F8-B7FD43ADB9CC}"/>
    <cellStyle name="60% - Accent4 19" xfId="1472" xr:uid="{757E3971-155C-47FD-A7D5-885D68F536DB}"/>
    <cellStyle name="60% - Accent4 2" xfId="112" xr:uid="{10F0D5DF-ABE2-418A-8E13-7DF53E426358}"/>
    <cellStyle name="60% - Accent4 2 10" xfId="1474" xr:uid="{B56F9EF3-19F0-4280-A9B7-1CB4E5B94BC6}"/>
    <cellStyle name="60% - Accent4 2 11" xfId="1473" xr:uid="{BDB610C8-245D-45AE-9F44-10F44F7F0A1B}"/>
    <cellStyle name="60% - Accent4 2 2" xfId="385" xr:uid="{04B7670A-9DCB-4BAF-ACAD-2D90727862E9}"/>
    <cellStyle name="60% - Accent4 2 2 2" xfId="1475" xr:uid="{BB4FEDAB-F330-4DB0-A00A-ED28257C0055}"/>
    <cellStyle name="60% - Accent4 2 2 2 2" xfId="6306" xr:uid="{D4382323-B71D-43F0-BC72-45D2D9D89A7E}"/>
    <cellStyle name="60% - Accent4 2 3" xfId="1476" xr:uid="{16AC7273-03E1-41C4-9696-22D71DDDE41A}"/>
    <cellStyle name="60% - Accent4 2 4" xfId="1477" xr:uid="{69430A4C-0C58-4FB0-838D-2FD76126ACAF}"/>
    <cellStyle name="60% - Accent4 2 5" xfId="1478" xr:uid="{3C2073C8-24F6-4703-BAEC-F7B09A858421}"/>
    <cellStyle name="60% - Accent4 2 6" xfId="1479" xr:uid="{8BFF07AD-9E73-4688-AD5E-F4274FCC4585}"/>
    <cellStyle name="60% - Accent4 2 7" xfId="1480" xr:uid="{C1A52C7D-FF27-4C3B-9D32-34138DC630E5}"/>
    <cellStyle name="60% - Accent4 2 8" xfId="1481" xr:uid="{58007408-BE78-4E0A-BBA1-998907498062}"/>
    <cellStyle name="60% - Accent4 2 9" xfId="1482" xr:uid="{1F880462-2461-48A5-A2F3-E860530F194C}"/>
    <cellStyle name="60% - Accent4 20" xfId="1483" xr:uid="{A25895EC-D490-486F-996F-0DB4341590FC}"/>
    <cellStyle name="60% - Accent4 21" xfId="1484" xr:uid="{D74D975F-B898-4010-A3E5-DBAEAA1960EB}"/>
    <cellStyle name="60% - Accent4 22" xfId="1485" xr:uid="{26176DAC-1D3B-48DF-B174-5170A4F339C1}"/>
    <cellStyle name="60% - Accent4 23" xfId="1486" xr:uid="{3065BD18-88FD-438D-ADEC-AABD3997E94E}"/>
    <cellStyle name="60% - Accent4 24" xfId="1487" xr:uid="{2EC81EF3-029A-452A-8646-4CEFC426C993}"/>
    <cellStyle name="60% - Accent4 25" xfId="1488" xr:uid="{03F2DA7F-E50F-4C11-81EC-58E8D9B06BF7}"/>
    <cellStyle name="60% - Accent4 26" xfId="1489" xr:uid="{82CD08C9-18F2-4E64-94EE-3404278BD3B8}"/>
    <cellStyle name="60% - Accent4 27" xfId="1490" xr:uid="{F5F01956-95DE-401C-ACAA-A790BEF11D27}"/>
    <cellStyle name="60% - Accent4 28" xfId="1491" xr:uid="{1862485C-0122-41D0-96B4-93E379720EE8}"/>
    <cellStyle name="60% - Accent4 29" xfId="1492" xr:uid="{A30DD455-8D40-48D4-8A90-7CE611D670F4}"/>
    <cellStyle name="60% - Accent4 3" xfId="113" xr:uid="{7F4F805E-C092-435B-9C3A-CD3D1ADC5EC1}"/>
    <cellStyle name="60% - Accent4 3 2" xfId="1494" xr:uid="{93223E15-AC26-40CA-B5E8-A2612F3CF834}"/>
    <cellStyle name="60% - Accent4 3 3" xfId="1495" xr:uid="{CC005B7C-5256-4498-9CC5-1329124426D3}"/>
    <cellStyle name="60% - Accent4 3 4" xfId="1496" xr:uid="{ADD655B6-A212-4360-B15E-3CA6D5A37A67}"/>
    <cellStyle name="60% - Accent4 3 5" xfId="1493" xr:uid="{ACD7235B-1F98-4B36-A56D-7D00AB45E677}"/>
    <cellStyle name="60% - Accent4 30" xfId="1497" xr:uid="{38B48543-5D0E-40C6-A97C-43EB53BEA5A3}"/>
    <cellStyle name="60% - Accent4 31" xfId="1498" xr:uid="{22C8E580-0732-4CFA-8DDF-A03BD4B0EBDA}"/>
    <cellStyle name="60% - Accent4 32" xfId="1499" xr:uid="{B975A94A-180C-4318-B01B-AEBF4DBA962E}"/>
    <cellStyle name="60% - Accent4 33" xfId="1500" xr:uid="{6225684C-563A-455E-95C2-EC6CA38E0BFA}"/>
    <cellStyle name="60% - Accent4 34" xfId="1501" xr:uid="{60FC7F43-2727-4962-A119-CEED51F910C2}"/>
    <cellStyle name="60% - Accent4 35" xfId="1502" xr:uid="{4802466A-DBA6-4D26-AE61-0757E26BB0EB}"/>
    <cellStyle name="60% - Accent4 36" xfId="1503" xr:uid="{A2E38599-D6AA-444C-87F4-254AA5B583CA}"/>
    <cellStyle name="60% - Accent4 37" xfId="1504" xr:uid="{A59904EA-5886-41DA-BA8C-937658AAE122}"/>
    <cellStyle name="60% - Accent4 38" xfId="1505" xr:uid="{323E93B2-6150-4009-867B-31640BB4A5E4}"/>
    <cellStyle name="60% - Accent4 39" xfId="1506" xr:uid="{A17A3828-F637-4E22-8413-F13429BC5E0B}"/>
    <cellStyle name="60% - Accent4 4" xfId="114" xr:uid="{FB0FD0BC-F1BA-46A6-91FB-67C234A3FD92}"/>
    <cellStyle name="60% - Accent4 40" xfId="1507" xr:uid="{22F7B1A4-F6A1-4E26-AE40-6EBC915CDB7C}"/>
    <cellStyle name="60% - Accent4 41" xfId="1508" xr:uid="{4C442230-AE3B-4F7C-A047-E56979B38E46}"/>
    <cellStyle name="60% - Accent4 42" xfId="1509" xr:uid="{FBE6777A-D39D-47AC-85C8-7400457FF15B}"/>
    <cellStyle name="60% - Accent4 43" xfId="1510" xr:uid="{16F58C7B-E5C9-451E-945F-46C54EFB7E6F}"/>
    <cellStyle name="60% - Accent4 5" xfId="115" xr:uid="{2C9726F8-3C85-496B-A178-D21FB9F9B703}"/>
    <cellStyle name="60% - Accent4 6" xfId="111" xr:uid="{38B7E535-26DC-44EB-858D-052A1AC509E7}"/>
    <cellStyle name="60% - Accent4 6 2" xfId="1511" xr:uid="{DDCCD96C-F3C8-43AC-B082-80754F5A381A}"/>
    <cellStyle name="60% - Accent4 7" xfId="1512" xr:uid="{E2E09EF3-BE6A-4324-A595-D8880E82D6EE}"/>
    <cellStyle name="60% - Accent4 8" xfId="1513" xr:uid="{39D9E7AB-2493-40A7-906C-764BD2AFB310}"/>
    <cellStyle name="60% - Accent4 9" xfId="1514" xr:uid="{B90412FB-1F8D-497B-BC48-0719CF45D2B3}"/>
    <cellStyle name="60% - Accent5 10" xfId="1515" xr:uid="{BD51B3BC-9226-4E53-B5EA-9FCA1D7B0F89}"/>
    <cellStyle name="60% - Accent5 11" xfId="1516" xr:uid="{64E02CDB-88AB-429D-B8C4-0DA4492F100C}"/>
    <cellStyle name="60% - Accent5 12" xfId="1517" xr:uid="{F9E49A38-C10D-468B-9A89-B5A7AD555AC4}"/>
    <cellStyle name="60% - Accent5 13" xfId="1518" xr:uid="{50439AC5-F18C-42D1-8A74-7DEC7274950D}"/>
    <cellStyle name="60% - Accent5 14" xfId="1519" xr:uid="{1DD1AACE-BD5B-4AF4-82A5-32433871DED2}"/>
    <cellStyle name="60% - Accent5 15" xfId="1520" xr:uid="{3633F6A9-9EAB-47F3-B5E7-5E44A2A6BB2E}"/>
    <cellStyle name="60% - Accent5 16" xfId="1521" xr:uid="{0FEFC6A3-B22D-4D22-A665-4B043B7B107F}"/>
    <cellStyle name="60% - Accent5 17" xfId="1522" xr:uid="{6052BDA7-05B3-4D6E-AED7-A9E85CB156A5}"/>
    <cellStyle name="60% - Accent5 18" xfId="1523" xr:uid="{5A6EC065-34BF-45D1-BB6B-5785FEE2AAEB}"/>
    <cellStyle name="60% - Accent5 19" xfId="1524" xr:uid="{2A1EB134-E49F-4733-BDE6-DED4844371F5}"/>
    <cellStyle name="60% - Accent5 2" xfId="117" xr:uid="{FA7AFB55-A344-4EAB-B6C9-875868777F6E}"/>
    <cellStyle name="60% - Accent5 2 10" xfId="1526" xr:uid="{B5D808E1-ACD4-4913-B9BB-A71CB164AD45}"/>
    <cellStyle name="60% - Accent5 2 11" xfId="1525" xr:uid="{F5680EE4-9959-4C29-9157-A0C741E2364F}"/>
    <cellStyle name="60% - Accent5 2 2" xfId="384" xr:uid="{1A791B39-7EB1-4BA8-B179-1C24BE0DADA4}"/>
    <cellStyle name="60% - Accent5 2 2 2" xfId="1527" xr:uid="{79537828-E72B-40E9-AA8C-2D027F872358}"/>
    <cellStyle name="60% - Accent5 2 2 2 2" xfId="6305" xr:uid="{0BCA0E38-270E-48DB-AD6B-6EDDC76C44FE}"/>
    <cellStyle name="60% - Accent5 2 3" xfId="1528" xr:uid="{A695E9BF-4315-4E82-91D8-0C47683CF75A}"/>
    <cellStyle name="60% - Accent5 2 4" xfId="1529" xr:uid="{C930BA0A-7958-43C0-9E50-0AEAC95127B3}"/>
    <cellStyle name="60% - Accent5 2 5" xfId="1530" xr:uid="{42CE835B-EC08-4AA1-9CCC-673BAC7A40CC}"/>
    <cellStyle name="60% - Accent5 2 6" xfId="1531" xr:uid="{FDC28F24-1A8E-4860-AFB2-DA9530E92FBB}"/>
    <cellStyle name="60% - Accent5 2 7" xfId="1532" xr:uid="{361FA89F-999A-4062-A5F7-DB997EF4F236}"/>
    <cellStyle name="60% - Accent5 2 8" xfId="1533" xr:uid="{EB4AD188-0CE3-47A4-B764-065537B4B4D7}"/>
    <cellStyle name="60% - Accent5 2 9" xfId="1534" xr:uid="{14FF7F66-F01E-491E-85F4-E4EA75D7AC20}"/>
    <cellStyle name="60% - Accent5 20" xfId="1535" xr:uid="{A9A63BF0-B55C-4459-B8F3-4415AF8A809C}"/>
    <cellStyle name="60% - Accent5 21" xfId="1536" xr:uid="{4AEEEF60-EFDE-44A3-9069-2B380E7DC42D}"/>
    <cellStyle name="60% - Accent5 22" xfId="1537" xr:uid="{30CAE9DE-CF37-4D6F-B35B-B95B243C3191}"/>
    <cellStyle name="60% - Accent5 23" xfId="1538" xr:uid="{FA968FF3-C3C4-41DF-A6BE-ADFF75E3C431}"/>
    <cellStyle name="60% - Accent5 24" xfId="1539" xr:uid="{DC8B12A6-88C4-48A6-8517-1FF133962420}"/>
    <cellStyle name="60% - Accent5 25" xfId="1540" xr:uid="{4C38F072-F367-41D1-91B7-22E6B7ADA0A9}"/>
    <cellStyle name="60% - Accent5 26" xfId="1541" xr:uid="{2FC4BDC0-A20F-44D2-B0E2-D545FCFAE10C}"/>
    <cellStyle name="60% - Accent5 27" xfId="1542" xr:uid="{BD721711-89B0-4299-AD73-43E0B48298AF}"/>
    <cellStyle name="60% - Accent5 28" xfId="1543" xr:uid="{D2D5911D-A9E2-4A17-8A74-C9F1B1AFE041}"/>
    <cellStyle name="60% - Accent5 29" xfId="1544" xr:uid="{030AD4A1-E88F-4881-A7B5-43C8C94A8E3D}"/>
    <cellStyle name="60% - Accent5 3" xfId="118" xr:uid="{C93066CF-41AC-49DF-96D9-21BB2AA72333}"/>
    <cellStyle name="60% - Accent5 3 2" xfId="1546" xr:uid="{5CA1E631-D026-4C70-B236-E7D429DB0CC7}"/>
    <cellStyle name="60% - Accent5 3 3" xfId="1547" xr:uid="{C3F92779-2D3D-42E9-AC21-D53FE0B4E044}"/>
    <cellStyle name="60% - Accent5 3 4" xfId="1548" xr:uid="{B930B569-A035-4688-B793-89F96481E364}"/>
    <cellStyle name="60% - Accent5 3 5" xfId="1545" xr:uid="{FF129666-B339-4580-B2EC-DEE31A73CFF0}"/>
    <cellStyle name="60% - Accent5 30" xfId="1549" xr:uid="{088704B3-A110-4D43-911F-983C43F3FD3D}"/>
    <cellStyle name="60% - Accent5 31" xfId="1550" xr:uid="{B85E5F8A-0B0C-4BD4-A063-1E71439297AD}"/>
    <cellStyle name="60% - Accent5 32" xfId="1551" xr:uid="{0EA511D9-E86A-4016-AC86-ED9F75CE766A}"/>
    <cellStyle name="60% - Accent5 33" xfId="1552" xr:uid="{6F0926F2-7F87-477D-8C1A-998943FB18FF}"/>
    <cellStyle name="60% - Accent5 34" xfId="1553" xr:uid="{EA2221B0-8A8E-495B-BA6F-B6A7DC697CFA}"/>
    <cellStyle name="60% - Accent5 35" xfId="1554" xr:uid="{B9709D25-CAB2-4E35-B9AF-688ECF1EEF48}"/>
    <cellStyle name="60% - Accent5 36" xfId="1555" xr:uid="{5CD6E36C-8F4A-4C41-9844-FC1747093D8E}"/>
    <cellStyle name="60% - Accent5 37" xfId="1556" xr:uid="{EAC2E876-F3DC-443C-97B4-3C129CFDDC1E}"/>
    <cellStyle name="60% - Accent5 38" xfId="1557" xr:uid="{A6448A7A-410D-41DC-AF8B-5CA183670AEB}"/>
    <cellStyle name="60% - Accent5 39" xfId="1558" xr:uid="{10BE819E-7678-4916-BAC4-3DE592FB5475}"/>
    <cellStyle name="60% - Accent5 4" xfId="119" xr:uid="{9B1EE60E-5C6B-46B0-881C-96CE48D4A317}"/>
    <cellStyle name="60% - Accent5 40" xfId="1559" xr:uid="{F36549CB-F4B9-446C-A2AA-11524CD18756}"/>
    <cellStyle name="60% - Accent5 41" xfId="1560" xr:uid="{DC018670-92DF-41B6-8789-CB79F73821B9}"/>
    <cellStyle name="60% - Accent5 42" xfId="1561" xr:uid="{A11038EC-25C6-4DFF-8787-FEA80C7A80A8}"/>
    <cellStyle name="60% - Accent5 43" xfId="1562" xr:uid="{C6D1DC70-BE7E-4E4A-8435-058E0420EE12}"/>
    <cellStyle name="60% - Accent5 5" xfId="120" xr:uid="{EF7B7188-E131-4174-AB53-3B102480922B}"/>
    <cellStyle name="60% - Accent5 6" xfId="116" xr:uid="{8AA4D8DA-ECBF-4590-A73E-ABA16A837217}"/>
    <cellStyle name="60% - Accent5 6 2" xfId="1563" xr:uid="{DA692B74-775F-4CE8-9309-F833CF68EEC3}"/>
    <cellStyle name="60% - Accent5 7" xfId="1564" xr:uid="{C04CBEE4-9252-42F2-A6DC-E0CD8A873D12}"/>
    <cellStyle name="60% - Accent5 8" xfId="1565" xr:uid="{26E3D45E-7619-4CE9-8068-6AC9BD51D008}"/>
    <cellStyle name="60% - Accent5 9" xfId="1566" xr:uid="{363301B2-D15F-4AED-B853-D867EBC9AD24}"/>
    <cellStyle name="60% - Accent6 10" xfId="1567" xr:uid="{D8B88365-5C8C-4355-8796-72358A64AD01}"/>
    <cellStyle name="60% - Accent6 11" xfId="1568" xr:uid="{8A2F6951-F3D9-45BB-A17D-5F57A38EA045}"/>
    <cellStyle name="60% - Accent6 12" xfId="1569" xr:uid="{382CC84E-D7D8-41CB-BA33-031653338E90}"/>
    <cellStyle name="60% - Accent6 13" xfId="1570" xr:uid="{B86B3ED7-77E2-406F-A327-5144C34EC668}"/>
    <cellStyle name="60% - Accent6 14" xfId="1571" xr:uid="{CEFE217F-4129-45B8-8B40-C1A9E4C2D825}"/>
    <cellStyle name="60% - Accent6 15" xfId="1572" xr:uid="{7FDFB315-F4C9-45FD-A964-F113DDB7CAE9}"/>
    <cellStyle name="60% - Accent6 16" xfId="1573" xr:uid="{9FF00A3C-5DD2-49A2-945D-EF4CF26A7C73}"/>
    <cellStyle name="60% - Accent6 17" xfId="1574" xr:uid="{CD00D569-B27B-4425-926D-726570179305}"/>
    <cellStyle name="60% - Accent6 18" xfId="1575" xr:uid="{232EA752-88B2-49DC-A679-304726DE91A5}"/>
    <cellStyle name="60% - Accent6 19" xfId="1576" xr:uid="{15A1CCFB-1813-4360-A636-9CA252C68C8C}"/>
    <cellStyle name="60% - Accent6 2" xfId="122" xr:uid="{5CFBC963-65DF-4532-9E26-AFF8943D809A}"/>
    <cellStyle name="60% - Accent6 2 10" xfId="1578" xr:uid="{8D093781-4E96-4463-BF6D-AFAF1655E93A}"/>
    <cellStyle name="60% - Accent6 2 11" xfId="1577" xr:uid="{9D35721D-ADFF-4C73-8277-DEFA395656DB}"/>
    <cellStyle name="60% - Accent6 2 2" xfId="383" xr:uid="{CEC94370-4BCF-48A7-83B8-09CE832117CB}"/>
    <cellStyle name="60% - Accent6 2 2 2" xfId="1579" xr:uid="{94882C17-9BBE-4BDE-9EC3-84B83EF0A8F4}"/>
    <cellStyle name="60% - Accent6 2 2 2 2" xfId="6304" xr:uid="{6AA44F8E-5A54-4E03-A399-285F206F123A}"/>
    <cellStyle name="60% - Accent6 2 3" xfId="1580" xr:uid="{F15E9106-A392-4BD2-A1B1-64BAF7349030}"/>
    <cellStyle name="60% - Accent6 2 4" xfId="1581" xr:uid="{4B94A8BC-4799-48DA-9CC3-6EF73C3D12E6}"/>
    <cellStyle name="60% - Accent6 2 5" xfId="1582" xr:uid="{3F9ADAD7-7FBC-4138-9D4F-636EDE2B9375}"/>
    <cellStyle name="60% - Accent6 2 6" xfId="1583" xr:uid="{20BBE6C2-6335-461E-A205-8E0B7F2A3BE8}"/>
    <cellStyle name="60% - Accent6 2 7" xfId="1584" xr:uid="{66F896C1-1C6A-4557-BB23-CA838DC1E3DF}"/>
    <cellStyle name="60% - Accent6 2 8" xfId="1585" xr:uid="{30B9E5AB-F8AC-459F-9601-CF6F386EDE2E}"/>
    <cellStyle name="60% - Accent6 2 9" xfId="1586" xr:uid="{6AC446BB-E86A-4CBD-A3FE-A43EFEA773CE}"/>
    <cellStyle name="60% - Accent6 20" xfId="1587" xr:uid="{F88DA0AF-C086-4CFD-B620-8A42640F5FAF}"/>
    <cellStyle name="60% - Accent6 21" xfId="1588" xr:uid="{3EE043FB-E99F-475D-8097-EAF8F34114B3}"/>
    <cellStyle name="60% - Accent6 22" xfId="1589" xr:uid="{6C80CE9D-6147-4DF2-B95A-C0BD42D6F15A}"/>
    <cellStyle name="60% - Accent6 23" xfId="1590" xr:uid="{AE7B761A-33ED-431C-B7D8-51A9709F8932}"/>
    <cellStyle name="60% - Accent6 24" xfId="1591" xr:uid="{A338F543-7C78-48A5-BF1D-D7DD4209573B}"/>
    <cellStyle name="60% - Accent6 25" xfId="1592" xr:uid="{51A50A3F-FA9D-45D7-973A-BB21A460F5D9}"/>
    <cellStyle name="60% - Accent6 26" xfId="1593" xr:uid="{A07DEF0D-2BAA-497C-9546-213ABD744829}"/>
    <cellStyle name="60% - Accent6 27" xfId="1594" xr:uid="{19F7A70D-DF71-4984-8A6F-F49936E7D395}"/>
    <cellStyle name="60% - Accent6 28" xfId="1595" xr:uid="{2762FDFA-F35B-4C87-BC54-7FE7F6474B94}"/>
    <cellStyle name="60% - Accent6 29" xfId="1596" xr:uid="{0B0E8439-D535-4371-88E3-498AF5F3EB57}"/>
    <cellStyle name="60% - Accent6 3" xfId="123" xr:uid="{85B9BAED-B533-4341-ADFD-A750B1A1D851}"/>
    <cellStyle name="60% - Accent6 3 2" xfId="1598" xr:uid="{C1001627-69F7-4DB5-A139-229063E366A7}"/>
    <cellStyle name="60% - Accent6 3 3" xfId="1599" xr:uid="{92E19DE0-3560-4839-9D85-3D8A33272CCB}"/>
    <cellStyle name="60% - Accent6 3 4" xfId="1600" xr:uid="{25AD0D37-FB18-4091-8510-38C279877B28}"/>
    <cellStyle name="60% - Accent6 3 5" xfId="1597" xr:uid="{CBE6B77F-7E2F-401E-9CD7-635CC189DB70}"/>
    <cellStyle name="60% - Accent6 30" xfId="1601" xr:uid="{00EC726D-71E8-449F-BBA5-691D27476F0D}"/>
    <cellStyle name="60% - Accent6 31" xfId="1602" xr:uid="{0A8603EA-0F52-4435-9343-699D8E942E7C}"/>
    <cellStyle name="60% - Accent6 32" xfId="1603" xr:uid="{4876338B-77A4-45D1-9DF0-0CE03AFD437C}"/>
    <cellStyle name="60% - Accent6 33" xfId="1604" xr:uid="{03C0991B-1287-4271-A22A-7F359C1FB71D}"/>
    <cellStyle name="60% - Accent6 34" xfId="1605" xr:uid="{97FA332B-6313-428E-A469-5DB5E4F07FBE}"/>
    <cellStyle name="60% - Accent6 35" xfId="1606" xr:uid="{35597744-6EC7-4761-B64C-DE05796732E4}"/>
    <cellStyle name="60% - Accent6 36" xfId="1607" xr:uid="{C9179CE2-177C-4124-B836-5C16C03D5DB1}"/>
    <cellStyle name="60% - Accent6 37" xfId="1608" xr:uid="{D71A3316-2C84-4BCC-B96C-59B56F5DC78E}"/>
    <cellStyle name="60% - Accent6 38" xfId="1609" xr:uid="{BDC346F0-0018-4944-AA0D-8B7DE7934E1A}"/>
    <cellStyle name="60% - Accent6 39" xfId="1610" xr:uid="{9021D21A-3FE8-4654-B31B-AB332C485373}"/>
    <cellStyle name="60% - Accent6 4" xfId="124" xr:uid="{B2AC346F-331A-4237-856E-991B5C8FAFE3}"/>
    <cellStyle name="60% - Accent6 40" xfId="1611" xr:uid="{0DA0092F-6048-4F66-9CCB-86DC5B89BF4A}"/>
    <cellStyle name="60% - Accent6 41" xfId="1612" xr:uid="{E95DFF38-86A8-428F-839A-E306A5BE6923}"/>
    <cellStyle name="60% - Accent6 42" xfId="1613" xr:uid="{51D8BEF3-9296-4551-8D67-A19F04B8136E}"/>
    <cellStyle name="60% - Accent6 43" xfId="1614" xr:uid="{4F569A91-90C6-4DC5-9495-96DCD90B1C30}"/>
    <cellStyle name="60% - Accent6 5" xfId="125" xr:uid="{1165FBDA-B042-4E1F-A377-E839FFAD10D9}"/>
    <cellStyle name="60% - Accent6 6" xfId="121" xr:uid="{A57741BE-C13F-4BA3-8378-8A8EB2A4DF9C}"/>
    <cellStyle name="60% - Accent6 6 2" xfId="1615" xr:uid="{6E6A6215-F967-43A7-9D5F-A07A5A3F7C62}"/>
    <cellStyle name="60% - Accent6 7" xfId="1616" xr:uid="{EE8B3480-2FB7-4328-B63A-B10F48C99DB3}"/>
    <cellStyle name="60% - Accent6 8" xfId="1617" xr:uid="{A551E74C-A06F-4014-9BF3-B6330F6BC28A}"/>
    <cellStyle name="60% - Accent6 9" xfId="1618" xr:uid="{7B6D0A02-650B-4B8C-968D-B38BD7138D2A}"/>
    <cellStyle name="60% - Akzent1" xfId="1619" xr:uid="{2E1F9FCB-D0A3-4600-B576-D2EF18F764BD}"/>
    <cellStyle name="60% - Akzent2" xfId="1620" xr:uid="{BD74A26C-854A-462D-A229-4F38B3381D61}"/>
    <cellStyle name="60% - Akzent3" xfId="1621" xr:uid="{9902D793-890E-4227-8C9F-5A9B414A3E99}"/>
    <cellStyle name="60% - Akzent4" xfId="1622" xr:uid="{496A7E35-B8F9-43BF-9138-EC208C90DDA1}"/>
    <cellStyle name="60% - Akzent5" xfId="1623" xr:uid="{6174144E-AF79-4D87-9B1C-8A8AECD6F50B}"/>
    <cellStyle name="60% - Akzent6" xfId="1624" xr:uid="{B7B35412-A4A5-4DC7-8727-5ACDA93EDE9E}"/>
    <cellStyle name="60% - Cor4 2" xfId="1625" xr:uid="{8B736444-318A-438B-8D9D-76A3F316092F}"/>
    <cellStyle name="Accent1" xfId="1" builtinId="29" customBuiltin="1"/>
    <cellStyle name="Accent1 10" xfId="1626" xr:uid="{7FD071B9-EC7D-40DD-B490-BB5E0396785E}"/>
    <cellStyle name="Accent1 11" xfId="1627" xr:uid="{14273246-20D2-4DC9-A836-81720D39F05F}"/>
    <cellStyle name="Accent1 12" xfId="1628" xr:uid="{44D4E46E-5F1F-4AA6-85E8-B3C45ADAA65D}"/>
    <cellStyle name="Accent1 13" xfId="1629" xr:uid="{9CF3FCB8-BC55-4184-B754-1B34B428512A}"/>
    <cellStyle name="Accent1 14" xfId="1630" xr:uid="{A05289E5-33C6-47A3-AFBF-BEF98375537A}"/>
    <cellStyle name="Accent1 15" xfId="1631" xr:uid="{9F7CA6E2-6FD4-4FE5-AAC4-5DEC36055684}"/>
    <cellStyle name="Accent1 16" xfId="1632" xr:uid="{946CE536-9D7A-4D08-B3FB-4482E0122007}"/>
    <cellStyle name="Accent1 17" xfId="1633" xr:uid="{B071C7AE-3E0D-42E1-A52F-6DD7D674957D}"/>
    <cellStyle name="Accent1 18" xfId="1634" xr:uid="{9708C323-DC4D-44C6-A7A2-7D2F080C8C3C}"/>
    <cellStyle name="Accent1 19" xfId="1635" xr:uid="{DA7BC5C0-6105-4020-BA7C-9D687571951E}"/>
    <cellStyle name="Accent1 2" xfId="126" xr:uid="{004BC076-552C-43A3-B436-4155DE8936DA}"/>
    <cellStyle name="Accent1 2 10" xfId="1636" xr:uid="{CDAF91D1-AB62-4F4D-9C12-4C92D49E89CB}"/>
    <cellStyle name="Accent1 2 2" xfId="1637" xr:uid="{CB73E7BD-B003-4038-B2D2-38F86B280716}"/>
    <cellStyle name="Accent1 2 3" xfId="1638" xr:uid="{2F3CC8A7-1520-4C2F-8C63-D611033DF75A}"/>
    <cellStyle name="Accent1 2 4" xfId="1639" xr:uid="{B592159E-CDCE-46E1-94D5-284F9AA7747C}"/>
    <cellStyle name="Accent1 2 5" xfId="1640" xr:uid="{95C72619-5DFE-44F4-B243-38E49ADC4CF2}"/>
    <cellStyle name="Accent1 2 6" xfId="1641" xr:uid="{85B07D5A-3AD3-4692-A917-8ABEFFF42550}"/>
    <cellStyle name="Accent1 2 7" xfId="1642" xr:uid="{FC465214-2FFD-4D9F-B031-770A1FC1B0FF}"/>
    <cellStyle name="Accent1 2 8" xfId="1643" xr:uid="{2DBB79CB-50EB-41CE-AD31-91B5ACB4A80D}"/>
    <cellStyle name="Accent1 2 9" xfId="1644" xr:uid="{483677C7-DD72-4F9D-8B8C-1D50E492403A}"/>
    <cellStyle name="Accent1 20" xfId="1645" xr:uid="{60928E45-E078-44CF-9220-2776A70B33E1}"/>
    <cellStyle name="Accent1 21" xfId="1646" xr:uid="{9563489E-3E4C-4A05-AEEB-9063AC803DE4}"/>
    <cellStyle name="Accent1 22" xfId="1647" xr:uid="{50076506-4A32-4BEF-A4E2-EFE33E38CDEA}"/>
    <cellStyle name="Accent1 23" xfId="1648" xr:uid="{E04D7BE9-AE59-4CBC-8E59-FABE268C8194}"/>
    <cellStyle name="Accent1 24" xfId="1649" xr:uid="{E5A320A2-66FF-4788-8F6F-4667DDBC4A16}"/>
    <cellStyle name="Accent1 25" xfId="1650" xr:uid="{9297B98A-72BC-4EC3-9BAE-9D7CA5105351}"/>
    <cellStyle name="Accent1 26" xfId="1651" xr:uid="{BA4D566E-0583-43D5-97C5-7B8BF8AF8B29}"/>
    <cellStyle name="Accent1 27" xfId="1652" xr:uid="{43902C5D-75AC-482A-9A0A-079F989EA248}"/>
    <cellStyle name="Accent1 28" xfId="1653" xr:uid="{6FE5B1CF-42E7-457B-A7CA-C2F5056B47BA}"/>
    <cellStyle name="Accent1 29" xfId="1654" xr:uid="{42CB1F0E-6A3A-49CF-B753-485B3348AA21}"/>
    <cellStyle name="Accent1 3" xfId="127" xr:uid="{C4B92E5A-5F4C-4D67-A9DB-9D4DB9E153B6}"/>
    <cellStyle name="Accent1 3 2" xfId="1656" xr:uid="{A167153F-E6E6-4A64-B76C-74E5E64526C8}"/>
    <cellStyle name="Accent1 3 3" xfId="1657" xr:uid="{EE861EB9-46DB-4B43-AF7D-04CF88660A8D}"/>
    <cellStyle name="Accent1 3 4" xfId="1658" xr:uid="{1BE2C09B-080D-45BC-A065-1FAE4958A033}"/>
    <cellStyle name="Accent1 3 5" xfId="1655" xr:uid="{172FE139-BAA3-45A6-B0BF-C4A5D144EA88}"/>
    <cellStyle name="Accent1 30" xfId="1659" xr:uid="{E2016235-C5BD-430D-8221-AE33753FBF4B}"/>
    <cellStyle name="Accent1 31" xfId="1660" xr:uid="{C83930D3-465A-4B70-BBBE-8C3685277C2F}"/>
    <cellStyle name="Accent1 32" xfId="1661" xr:uid="{2886B35B-686F-4D4D-8376-EF8C0E4324F0}"/>
    <cellStyle name="Accent1 33" xfId="1662" xr:uid="{2751CA40-4E69-42A8-ADB5-72BBD0AC9BFD}"/>
    <cellStyle name="Accent1 34" xfId="1663" xr:uid="{8CB3F944-8EAC-4508-B716-44AD5D470CFA}"/>
    <cellStyle name="Accent1 35" xfId="1664" xr:uid="{FED9B825-99E0-4CB4-AE33-8F1A8587C42B}"/>
    <cellStyle name="Accent1 36" xfId="1665" xr:uid="{4FA9CBF5-C808-46A1-9981-D2A335A746BE}"/>
    <cellStyle name="Accent1 37" xfId="1666" xr:uid="{37A4D0B0-EBD1-4C98-9E06-A658C171818B}"/>
    <cellStyle name="Accent1 38" xfId="1667" xr:uid="{EC002E86-B7C9-425B-90F8-D0C1194A52DE}"/>
    <cellStyle name="Accent1 39" xfId="1668" xr:uid="{6E0DD58D-C05C-4EF7-A87B-0A7723619152}"/>
    <cellStyle name="Accent1 4" xfId="128" xr:uid="{FF4E9916-B82B-42AA-B0C6-F9D95F4277D5}"/>
    <cellStyle name="Accent1 40" xfId="1669" xr:uid="{51614EA2-EA6B-4BB5-8E83-68AD373003FE}"/>
    <cellStyle name="Accent1 41" xfId="1670" xr:uid="{C3BA8D5D-1250-45BD-A105-5C9B42966386}"/>
    <cellStyle name="Accent1 42" xfId="1671" xr:uid="{326C4EA1-31F5-440B-AC55-57B4B67E4FB3}"/>
    <cellStyle name="Accent1 43" xfId="1672" xr:uid="{873C8B99-734D-4D12-A849-BBF287E4A3C0}"/>
    <cellStyle name="Accent1 5" xfId="129" xr:uid="{1955BFCC-858E-4969-9260-EC89CE8491DE}"/>
    <cellStyle name="Accent1 6" xfId="1673" xr:uid="{3A37A4CC-BDE3-45E6-9C03-86959E074CD1}"/>
    <cellStyle name="Accent1 7" xfId="1674" xr:uid="{EDA864E1-5AE9-4570-8384-622B67434D60}"/>
    <cellStyle name="Accent1 8" xfId="1675" xr:uid="{059A8086-8B42-4BBC-B454-944ADD119476}"/>
    <cellStyle name="Accent1 9" xfId="1676" xr:uid="{838C4C02-EDD9-4DE8-8FA2-861269ACE0AC}"/>
    <cellStyle name="Accent2" xfId="27" builtinId="33" customBuiltin="1"/>
    <cellStyle name="Accent2 10" xfId="1677" xr:uid="{13B831AD-4DB3-492F-A15A-182D8AF2F0A4}"/>
    <cellStyle name="Accent2 11" xfId="1678" xr:uid="{95189887-E1E8-424F-B0F7-DDF4BAAAFD0E}"/>
    <cellStyle name="Accent2 12" xfId="1679" xr:uid="{0526CC77-A514-4236-A203-A6199A6CCF4D}"/>
    <cellStyle name="Accent2 13" xfId="1680" xr:uid="{8D797CDF-28BD-4635-9DC9-4044B61622DF}"/>
    <cellStyle name="Accent2 14" xfId="1681" xr:uid="{2D4CD597-576C-4097-8F11-43AE113E3A53}"/>
    <cellStyle name="Accent2 15" xfId="1682" xr:uid="{2AAAC8D7-6EB0-4788-9E26-7C365CBBBCCC}"/>
    <cellStyle name="Accent2 16" xfId="1683" xr:uid="{442A7837-B2A2-4799-817C-05707E7CD7E5}"/>
    <cellStyle name="Accent2 17" xfId="1684" xr:uid="{A8D087B9-403F-4924-999D-A3BA7595A20B}"/>
    <cellStyle name="Accent2 18" xfId="1685" xr:uid="{6B6764D7-E91C-4173-BB37-5D74E2559FDE}"/>
    <cellStyle name="Accent2 19" xfId="1686" xr:uid="{47F1DC0E-E4CE-45F9-AA12-651D12DFFB4C}"/>
    <cellStyle name="Accent2 2" xfId="130" xr:uid="{F3B8A4C2-DB6D-41C4-88E7-A0C056FCB995}"/>
    <cellStyle name="Accent2 2 10" xfId="1687" xr:uid="{DE24A23A-F784-4195-ADEF-7C0E3FDD6E94}"/>
    <cellStyle name="Accent2 2 2" xfId="1688" xr:uid="{329FEC5B-053D-4DE9-9F36-DFEB28686448}"/>
    <cellStyle name="Accent2 2 3" xfId="1689" xr:uid="{FBF6D7F1-2683-4EF9-A464-73E7A9C81899}"/>
    <cellStyle name="Accent2 2 4" xfId="1690" xr:uid="{CFAA5E92-5EFE-4596-850D-7567214F57F3}"/>
    <cellStyle name="Accent2 2 5" xfId="1691" xr:uid="{B5773758-1F5F-49B2-9298-5E32E5898746}"/>
    <cellStyle name="Accent2 2 6" xfId="1692" xr:uid="{56B9EF8D-77F1-4F49-82C3-94F9681F7978}"/>
    <cellStyle name="Accent2 2 7" xfId="1693" xr:uid="{00EF0EFE-3F33-422B-8C3C-E8BF15582B8A}"/>
    <cellStyle name="Accent2 2 8" xfId="1694" xr:uid="{960C3080-BF67-472F-82BD-E7461CF111B9}"/>
    <cellStyle name="Accent2 2 9" xfId="1695" xr:uid="{56D3F495-2B1A-4C82-8D76-FD20569B4A1C}"/>
    <cellStyle name="Accent2 20" xfId="1696" xr:uid="{EC7916D2-39BE-4E20-9CED-34C5B948015F}"/>
    <cellStyle name="Accent2 21" xfId="1697" xr:uid="{D0743D2A-245B-4ADA-9767-A7DE71A9EC01}"/>
    <cellStyle name="Accent2 22" xfId="1698" xr:uid="{C6BA6EAD-3932-4CFE-8C3E-FA92D8C94DB1}"/>
    <cellStyle name="Accent2 23" xfId="1699" xr:uid="{AC558AAB-B9FB-4531-9A7E-F88627020C17}"/>
    <cellStyle name="Accent2 24" xfId="1700" xr:uid="{11133151-1B9A-4F1B-823A-B3FDDBD71480}"/>
    <cellStyle name="Accent2 25" xfId="1701" xr:uid="{DF891D2F-D74A-426F-BCEA-C893A8DB4116}"/>
    <cellStyle name="Accent2 26" xfId="1702" xr:uid="{0617B43F-0E3A-4CCE-A92B-85281644D79A}"/>
    <cellStyle name="Accent2 27" xfId="1703" xr:uid="{815351FD-77E5-4B1E-A72B-AF5C46DBEFC1}"/>
    <cellStyle name="Accent2 28" xfId="1704" xr:uid="{4A3CA183-875D-445B-9B92-BB3148228FD5}"/>
    <cellStyle name="Accent2 29" xfId="1705" xr:uid="{581FEADF-4BEA-4268-BDEB-16BADCFFA5FB}"/>
    <cellStyle name="Accent2 3" xfId="131" xr:uid="{75DEFEA0-5BBA-4F85-AFCF-43000BEE4975}"/>
    <cellStyle name="Accent2 3 2" xfId="1707" xr:uid="{87D0EA95-5E5F-46F9-9DB7-C755B8671908}"/>
    <cellStyle name="Accent2 3 3" xfId="1708" xr:uid="{D1D8ACD5-D88C-47D4-8910-960A01DA9C7F}"/>
    <cellStyle name="Accent2 3 4" xfId="1709" xr:uid="{B05C053D-DF0B-4A81-941F-338AC201A71E}"/>
    <cellStyle name="Accent2 3 5" xfId="1706" xr:uid="{304E810B-CD60-4107-8552-D0BB576320E4}"/>
    <cellStyle name="Accent2 30" xfId="1710" xr:uid="{F003A013-613F-4EEB-9985-30FDA1E2E780}"/>
    <cellStyle name="Accent2 31" xfId="1711" xr:uid="{C6A9A5E0-8DB9-4524-B805-D29F0BA7DDDC}"/>
    <cellStyle name="Accent2 32" xfId="1712" xr:uid="{989F7851-028B-4FD0-9E24-AC1A5E91B5E6}"/>
    <cellStyle name="Accent2 33" xfId="1713" xr:uid="{9873C97B-417B-4FD0-8B41-EDD6A7392DB9}"/>
    <cellStyle name="Accent2 34" xfId="1714" xr:uid="{EC5299DD-40A8-4D83-8175-242DD8839585}"/>
    <cellStyle name="Accent2 35" xfId="1715" xr:uid="{A2529F40-3F11-4536-97F9-315B7C28D753}"/>
    <cellStyle name="Accent2 36" xfId="1716" xr:uid="{0D80CABC-9069-4F8D-8336-85159509199E}"/>
    <cellStyle name="Accent2 37" xfId="1717" xr:uid="{04EC01CA-9725-4400-BBBA-82288C742230}"/>
    <cellStyle name="Accent2 38" xfId="1718" xr:uid="{27715858-4BBA-4F80-AF40-3F1ECE50A38B}"/>
    <cellStyle name="Accent2 39" xfId="1719" xr:uid="{19A1B8D7-A686-4665-A6C0-159E0ACEB433}"/>
    <cellStyle name="Accent2 4" xfId="132" xr:uid="{6D6CD2AD-D1F3-47AD-B79E-59D3A2F26788}"/>
    <cellStyle name="Accent2 40" xfId="1720" xr:uid="{8C95DF10-D494-42CC-B539-1668F0D7F0D9}"/>
    <cellStyle name="Accent2 41" xfId="1721" xr:uid="{441884A3-FCB7-49AC-B616-1543D2A4C1BD}"/>
    <cellStyle name="Accent2 42" xfId="1722" xr:uid="{B9D31F73-3037-4A41-8DC6-514AB9BD458E}"/>
    <cellStyle name="Accent2 43" xfId="1723" xr:uid="{E6F42527-4149-47E0-9DC0-F77D6AA8DE4A}"/>
    <cellStyle name="Accent2 5" xfId="133" xr:uid="{BF3C9858-7EAC-4AF6-AFCC-255BF4DCEAF9}"/>
    <cellStyle name="Accent2 6" xfId="1724" xr:uid="{A6E3B6DE-8F93-48E2-A670-0C033AA255E9}"/>
    <cellStyle name="Accent2 7" xfId="1725" xr:uid="{47EFDF46-5362-454D-AD44-894A9A42FA6B}"/>
    <cellStyle name="Accent2 8" xfId="1726" xr:uid="{62C4E6CE-CFC3-477D-9E2D-7138672FF39A}"/>
    <cellStyle name="Accent2 9" xfId="1727" xr:uid="{61EED1E4-7495-49A7-BC86-08D8C4AB6874}"/>
    <cellStyle name="Accent3" xfId="30" builtinId="37" customBuiltin="1"/>
    <cellStyle name="Accent3 10" xfId="1728" xr:uid="{89B6EB8C-FDF9-4970-B91C-EB0856222E3E}"/>
    <cellStyle name="Accent3 11" xfId="1729" xr:uid="{4DEBFCC3-AE57-4B2F-84A6-BBFC73675A78}"/>
    <cellStyle name="Accent3 12" xfId="1730" xr:uid="{759C79A2-460B-4C55-9644-8F4C516FA5F8}"/>
    <cellStyle name="Accent3 13" xfId="1731" xr:uid="{18BC0805-3120-4570-8026-A89CBAFD4977}"/>
    <cellStyle name="Accent3 14" xfId="1732" xr:uid="{058938B7-BDF5-497F-839B-1E7697603748}"/>
    <cellStyle name="Accent3 15" xfId="1733" xr:uid="{E8CE5071-69FB-46D9-AE6D-1548552BF2FB}"/>
    <cellStyle name="Accent3 16" xfId="1734" xr:uid="{345ECAF2-CC6A-4FC0-9655-7866565C4953}"/>
    <cellStyle name="Accent3 17" xfId="1735" xr:uid="{0562E697-6D01-41EF-A2D8-3D1D086870FE}"/>
    <cellStyle name="Accent3 18" xfId="1736" xr:uid="{02921C4F-9974-4EBF-A0B6-EC2DB9A228E8}"/>
    <cellStyle name="Accent3 19" xfId="1737" xr:uid="{C7C545F7-67FE-4370-A4E5-84F43BCA4ED6}"/>
    <cellStyle name="Accent3 2" xfId="134" xr:uid="{97098BF1-3C1E-48EC-872E-0E3DCE2F5893}"/>
    <cellStyle name="Accent3 2 10" xfId="1738" xr:uid="{F0A9EF72-7D85-406C-AE6D-FF22A5F52BB8}"/>
    <cellStyle name="Accent3 2 2" xfId="1739" xr:uid="{F0BFF097-9E9C-4681-AC2B-27061D6595F4}"/>
    <cellStyle name="Accent3 2 3" xfId="1740" xr:uid="{240D581E-6116-4E97-BCCD-14F1A2C46055}"/>
    <cellStyle name="Accent3 2 4" xfId="1741" xr:uid="{21B75514-A240-4C65-9C51-9CCB96508B7F}"/>
    <cellStyle name="Accent3 2 5" xfId="1742" xr:uid="{4C570A28-8D06-4FF6-AAA8-AA55E9D272EF}"/>
    <cellStyle name="Accent3 2 6" xfId="1743" xr:uid="{758DFE42-2095-4740-9C25-0FECA1F74132}"/>
    <cellStyle name="Accent3 2 7" xfId="1744" xr:uid="{84E97C31-78E2-4571-BDD8-455F65F7BE23}"/>
    <cellStyle name="Accent3 2 8" xfId="1745" xr:uid="{8A84C66C-9932-40F4-84EC-FF96A2835C99}"/>
    <cellStyle name="Accent3 2 9" xfId="1746" xr:uid="{AF350E57-CC8E-4C5C-A948-F14815AC6CC0}"/>
    <cellStyle name="Accent3 20" xfId="1747" xr:uid="{B4C7EB8F-0FC7-41B7-8494-583DE4F22562}"/>
    <cellStyle name="Accent3 21" xfId="1748" xr:uid="{F03217FD-7CA0-4D17-8837-3C73C52BA96F}"/>
    <cellStyle name="Accent3 22" xfId="1749" xr:uid="{0C9FD342-7270-4198-9344-13F74D8D007B}"/>
    <cellStyle name="Accent3 23" xfId="1750" xr:uid="{42D9E652-A6E9-4125-BF4A-919CA051AE69}"/>
    <cellStyle name="Accent3 24" xfId="1751" xr:uid="{BAD466D9-7B28-4177-A13C-5F7FBBB5B108}"/>
    <cellStyle name="Accent3 25" xfId="1752" xr:uid="{65A31834-E597-4088-AA7B-6A33C3F6AC01}"/>
    <cellStyle name="Accent3 26" xfId="1753" xr:uid="{369BFBB2-2324-4A17-8889-6D2A82373977}"/>
    <cellStyle name="Accent3 27" xfId="1754" xr:uid="{1620FFB8-905E-4DF9-A335-48FE25876740}"/>
    <cellStyle name="Accent3 28" xfId="1755" xr:uid="{A817EE51-6859-4BDF-ADD6-0FCB67925A30}"/>
    <cellStyle name="Accent3 29" xfId="1756" xr:uid="{A44ED7E3-B2CC-44D4-BB78-52BE4F924F6F}"/>
    <cellStyle name="Accent3 3" xfId="135" xr:uid="{2B2EBE34-DFF4-48ED-B3CD-C03BAE30494A}"/>
    <cellStyle name="Accent3 3 2" xfId="1758" xr:uid="{722BC787-8CEA-41B0-8935-F7DB09760BF1}"/>
    <cellStyle name="Accent3 3 3" xfId="1759" xr:uid="{AE230B89-9E13-4DE7-AEA5-72ADFB14E9D3}"/>
    <cellStyle name="Accent3 3 4" xfId="1760" xr:uid="{F1D6CC0C-9430-4C32-885B-D8B6994D9A4D}"/>
    <cellStyle name="Accent3 3 5" xfId="1757" xr:uid="{E1FD0429-5DD6-4E64-AB38-F59E5A7BD97E}"/>
    <cellStyle name="Accent3 30" xfId="1761" xr:uid="{B005003F-9B05-411E-9A8B-622664410AC1}"/>
    <cellStyle name="Accent3 31" xfId="1762" xr:uid="{D142690E-1F46-4B79-9195-B8524DB32DFE}"/>
    <cellStyle name="Accent3 32" xfId="1763" xr:uid="{1FF017FF-7ADA-41F2-95CC-964B28DC51D4}"/>
    <cellStyle name="Accent3 33" xfId="1764" xr:uid="{77DB8E85-36B6-448F-8F75-4919E431564A}"/>
    <cellStyle name="Accent3 34" xfId="1765" xr:uid="{C7B9A256-E4D4-4CEA-8067-50054561350D}"/>
    <cellStyle name="Accent3 35" xfId="1766" xr:uid="{8EEF3AF7-4749-47A2-A4E0-C596F5BD3C97}"/>
    <cellStyle name="Accent3 36" xfId="1767" xr:uid="{D397099B-BDBE-4CF4-8FA3-9D890C061755}"/>
    <cellStyle name="Accent3 37" xfId="1768" xr:uid="{54C3A395-6DB0-4D06-928D-0BC74AF1E433}"/>
    <cellStyle name="Accent3 38" xfId="1769" xr:uid="{633E1027-DF23-4AEC-9297-2EF789C8F51F}"/>
    <cellStyle name="Accent3 39" xfId="1770" xr:uid="{706EF1D0-1D4B-438E-8CF9-A914B9FE3058}"/>
    <cellStyle name="Accent3 4" xfId="136" xr:uid="{F9F8D29E-5785-4A89-9F96-F1F0B0C6F3B6}"/>
    <cellStyle name="Accent3 40" xfId="1771" xr:uid="{F0C125B5-D6BF-437A-BC36-31C9C346CAE4}"/>
    <cellStyle name="Accent3 41" xfId="1772" xr:uid="{68E122F9-C076-4AD1-BBF3-44AC54501864}"/>
    <cellStyle name="Accent3 42" xfId="1773" xr:uid="{154063FC-9811-4FC9-B414-E3855B33BBF1}"/>
    <cellStyle name="Accent3 43" xfId="1774" xr:uid="{A7C81AB1-824A-40B4-840E-58E140A465AE}"/>
    <cellStyle name="Accent3 5" xfId="137" xr:uid="{513B363D-CD1A-435F-9253-F6AEB5AC0A3F}"/>
    <cellStyle name="Accent3 6" xfId="1775" xr:uid="{EE397AAC-1D84-42DD-9CCA-27F9E95412E7}"/>
    <cellStyle name="Accent3 7" xfId="1776" xr:uid="{DF460A02-1749-44AD-BA69-76D88C453527}"/>
    <cellStyle name="Accent3 8" xfId="1777" xr:uid="{0BDC3D52-BA4D-4D5A-814A-BC657B9E05D2}"/>
    <cellStyle name="Accent3 9" xfId="1778" xr:uid="{EBB7C520-C6F9-4FBA-9615-CEF361653C5A}"/>
    <cellStyle name="Accent4" xfId="33" builtinId="41" customBuiltin="1"/>
    <cellStyle name="Accent4 10" xfId="1779" xr:uid="{3D4950CF-F907-4DFC-81FD-519106C2D7B3}"/>
    <cellStyle name="Accent4 11" xfId="1780" xr:uid="{B8085C16-6623-4CBA-A73E-CD87D926D1AE}"/>
    <cellStyle name="Accent4 12" xfId="1781" xr:uid="{5CE849E8-9607-4339-A652-B139E2F43C4A}"/>
    <cellStyle name="Accent4 13" xfId="1782" xr:uid="{015F5F63-C154-4B5E-ACA8-F931E8E0536D}"/>
    <cellStyle name="Accent4 14" xfId="1783" xr:uid="{D3E9F13D-E2B8-409B-B02D-BEC928DC4AFA}"/>
    <cellStyle name="Accent4 15" xfId="1784" xr:uid="{6620125A-ABDA-4141-A25C-C5D5329B7D89}"/>
    <cellStyle name="Accent4 16" xfId="1785" xr:uid="{EA7BE4D4-97CE-4643-9620-A952BD4EB6AB}"/>
    <cellStyle name="Accent4 17" xfId="1786" xr:uid="{F619E04B-5917-41D6-80B0-2378FF001CFA}"/>
    <cellStyle name="Accent4 18" xfId="1787" xr:uid="{8C753A10-FD1D-4E21-9777-C504B3306F94}"/>
    <cellStyle name="Accent4 19" xfId="1788" xr:uid="{BDD71904-C5D7-4603-9E52-0DBE10C1CC3B}"/>
    <cellStyle name="Accent4 2" xfId="138" xr:uid="{530A4B7B-EE8E-4850-AC3D-C324DC108511}"/>
    <cellStyle name="Accent4 2 10" xfId="1789" xr:uid="{BE907914-BB38-47F7-BB12-4E5431CDC723}"/>
    <cellStyle name="Accent4 2 2" xfId="1790" xr:uid="{9D96011D-731C-4DEE-8B9A-82AE5D151A2D}"/>
    <cellStyle name="Accent4 2 3" xfId="1791" xr:uid="{29BD861A-669C-4420-946B-D3B07DFD34ED}"/>
    <cellStyle name="Accent4 2 4" xfId="1792" xr:uid="{D31FAA81-43E9-48DD-A8B4-AA3A176B9599}"/>
    <cellStyle name="Accent4 2 5" xfId="1793" xr:uid="{DEDAC796-FD36-4DB8-9E4E-1260978EBC26}"/>
    <cellStyle name="Accent4 2 6" xfId="1794" xr:uid="{3D091CA7-2004-4D61-80B9-9436E75D4188}"/>
    <cellStyle name="Accent4 2 7" xfId="1795" xr:uid="{17EA9D5F-2B40-4C75-B95B-FB504ADD480C}"/>
    <cellStyle name="Accent4 2 8" xfId="1796" xr:uid="{DE22C37B-92A7-404A-AD9F-F083E51297AD}"/>
    <cellStyle name="Accent4 2 9" xfId="1797" xr:uid="{2E684574-2A1C-47BA-9FE1-0D7306E0D445}"/>
    <cellStyle name="Accent4 20" xfId="1798" xr:uid="{53C6BE38-E095-4314-8619-042B2386E4C2}"/>
    <cellStyle name="Accent4 21" xfId="1799" xr:uid="{ABAF2F06-5406-42CA-BDAD-FA31B5691FE6}"/>
    <cellStyle name="Accent4 22" xfId="1800" xr:uid="{C09BF00D-6462-4CA9-B009-0AE95790984A}"/>
    <cellStyle name="Accent4 23" xfId="1801" xr:uid="{AC3FC870-FD6D-4477-BE8B-C2C89AAD8CCC}"/>
    <cellStyle name="Accent4 24" xfId="1802" xr:uid="{A4A96CBA-954B-4F23-B478-E2356AE10B5B}"/>
    <cellStyle name="Accent4 25" xfId="1803" xr:uid="{8C94E36A-30DB-45BE-90F8-FBE9C3E9594D}"/>
    <cellStyle name="Accent4 26" xfId="1804" xr:uid="{44F74AEF-0867-4790-A9F9-866CBA977F0A}"/>
    <cellStyle name="Accent4 27" xfId="1805" xr:uid="{5A0F7C0B-5A62-4EE4-AD36-39D748BD560A}"/>
    <cellStyle name="Accent4 28" xfId="1806" xr:uid="{2F8FC3B7-43A9-466B-A572-B5DF7F14EEFC}"/>
    <cellStyle name="Accent4 29" xfId="1807" xr:uid="{F3581360-37E2-4FF4-8389-13E60C109DA0}"/>
    <cellStyle name="Accent4 3" xfId="139" xr:uid="{7AC1FBCC-445F-4EDF-AF6A-DAE696184D8A}"/>
    <cellStyle name="Accent4 3 2" xfId="1809" xr:uid="{18F5376D-D6A5-441E-AB70-D36CFE25BB05}"/>
    <cellStyle name="Accent4 3 3" xfId="1810" xr:uid="{EC168E33-DA17-4D26-A215-979E4F49B15E}"/>
    <cellStyle name="Accent4 3 4" xfId="1811" xr:uid="{8B715D8B-A29E-4887-AA56-3B0F9C24CF08}"/>
    <cellStyle name="Accent4 3 5" xfId="1808" xr:uid="{5662DF5D-E073-4D83-BA01-B32E6C0DEE2E}"/>
    <cellStyle name="Accent4 30" xfId="1812" xr:uid="{91C7678D-DD53-49D2-B7AB-4DE06AAB47B0}"/>
    <cellStyle name="Accent4 31" xfId="1813" xr:uid="{07DE9933-58A2-4D98-84B5-B34127A9F810}"/>
    <cellStyle name="Accent4 32" xfId="1814" xr:uid="{22C7100A-4604-4B32-9FDD-262672EC929B}"/>
    <cellStyle name="Accent4 33" xfId="1815" xr:uid="{3C0C4296-0739-45A6-83D3-417321222275}"/>
    <cellStyle name="Accent4 34" xfId="1816" xr:uid="{80A64CF6-1006-44A0-B04B-2C8E4C94FF33}"/>
    <cellStyle name="Accent4 35" xfId="1817" xr:uid="{F154A5A2-86AE-4637-8E3E-8FC45B0B32D9}"/>
    <cellStyle name="Accent4 36" xfId="1818" xr:uid="{FEB24CE4-215A-45B3-87D3-B7412C9FE11A}"/>
    <cellStyle name="Accent4 37" xfId="1819" xr:uid="{7D3F1D0A-2BBF-44F2-BCC1-CB2C7954D5E9}"/>
    <cellStyle name="Accent4 38" xfId="1820" xr:uid="{F9B702CD-1015-487C-A97B-23ED18817141}"/>
    <cellStyle name="Accent4 39" xfId="1821" xr:uid="{F46D5A30-429D-49B7-B31E-41F87C4F9A9E}"/>
    <cellStyle name="Accent4 4" xfId="140" xr:uid="{235D7D69-DD92-48E1-974A-A97336DE4675}"/>
    <cellStyle name="Accent4 40" xfId="1822" xr:uid="{E91744CF-7DC4-49C9-AD91-E99269FDFC37}"/>
    <cellStyle name="Accent4 41" xfId="1823" xr:uid="{EAD7F6B3-50F3-4585-9077-918B32B54500}"/>
    <cellStyle name="Accent4 42" xfId="1824" xr:uid="{EDFC5147-BDE1-4A1F-B292-DCFBB75DEEE1}"/>
    <cellStyle name="Accent4 43" xfId="1825" xr:uid="{8EA50304-C9B2-454E-81D4-84BDC997C0D0}"/>
    <cellStyle name="Accent4 5" xfId="141" xr:uid="{9B3C7FB7-ACD3-48B5-8176-8BBC941E3DCB}"/>
    <cellStyle name="Accent4 6" xfId="1826" xr:uid="{02B1FE54-A2F3-45A0-A133-773B4DB3F452}"/>
    <cellStyle name="Accent4 7" xfId="1827" xr:uid="{EF786550-58C9-4FBB-BBB9-F6899B63390D}"/>
    <cellStyle name="Accent4 8" xfId="1828" xr:uid="{D2BD455F-A640-40D3-BA1A-01F0352CE3B3}"/>
    <cellStyle name="Accent4 9" xfId="1829" xr:uid="{CB8F0D5D-6A47-41EC-94ED-4F0DD8B09376}"/>
    <cellStyle name="Accent5" xfId="36" builtinId="45" customBuiltin="1"/>
    <cellStyle name="Accent5 10" xfId="1830" xr:uid="{6F0E62B1-CC45-40BB-9745-5F146F68360E}"/>
    <cellStyle name="Accent5 11" xfId="1831" xr:uid="{6792B470-6062-43EF-952B-F8B2328DBC0F}"/>
    <cellStyle name="Accent5 12" xfId="1832" xr:uid="{5F836352-E349-40CE-B8A4-DFC29DBDD3F7}"/>
    <cellStyle name="Accent5 13" xfId="1833" xr:uid="{7B7622C0-DF93-49B5-BCA1-A826A5C56387}"/>
    <cellStyle name="Accent5 14" xfId="1834" xr:uid="{D49F0F53-4197-4316-8EC2-2A7D65C9A906}"/>
    <cellStyle name="Accent5 15" xfId="1835" xr:uid="{F7D1DD20-AF1D-44A5-A387-65159C6BFE1E}"/>
    <cellStyle name="Accent5 16" xfId="1836" xr:uid="{8CB06173-54EE-4217-A712-F6DD13ED0AD8}"/>
    <cellStyle name="Accent5 17" xfId="1837" xr:uid="{7D33B72B-DE03-4C98-B5C1-431C9B187AC8}"/>
    <cellStyle name="Accent5 18" xfId="1838" xr:uid="{ABEC42C2-5F52-4436-ADCD-7722445EEA70}"/>
    <cellStyle name="Accent5 19" xfId="1839" xr:uid="{0DD982EF-2263-4660-8C77-A437D5214FCA}"/>
    <cellStyle name="Accent5 2" xfId="142" xr:uid="{665B8E19-E88C-428F-96E7-3582D4C3034E}"/>
    <cellStyle name="Accent5 2 10" xfId="1840" xr:uid="{61AC6E6E-56F5-41FF-A3EC-3DF703F28764}"/>
    <cellStyle name="Accent5 2 2" xfId="1841" xr:uid="{0752BEED-3C9E-4211-A969-B18CC24EA2A6}"/>
    <cellStyle name="Accent5 2 3" xfId="1842" xr:uid="{AF4A307E-34E3-4011-AFA3-85CBCB587CF9}"/>
    <cellStyle name="Accent5 2 4" xfId="1843" xr:uid="{0D40E324-4C7F-4498-9447-9CC9B141669B}"/>
    <cellStyle name="Accent5 2 5" xfId="1844" xr:uid="{428D06A6-851D-4075-B467-21675B5E4046}"/>
    <cellStyle name="Accent5 2 6" xfId="1845" xr:uid="{56912527-42AD-4FBD-9C08-AF54AB0E7185}"/>
    <cellStyle name="Accent5 2 7" xfId="1846" xr:uid="{7C47D665-B9B3-477E-A095-50F59EAE2691}"/>
    <cellStyle name="Accent5 2 8" xfId="1847" xr:uid="{6A0859E2-845C-46C8-A750-574A47BF2F4F}"/>
    <cellStyle name="Accent5 2 9" xfId="1848" xr:uid="{04C6F83F-4BCE-4B25-94C3-C9740ECFA376}"/>
    <cellStyle name="Accent5 20" xfId="1849" xr:uid="{CD0E3880-6037-4489-99EA-0B09F8659016}"/>
    <cellStyle name="Accent5 21" xfId="1850" xr:uid="{9B4120A6-BE70-4512-AEEA-785671C8A6D9}"/>
    <cellStyle name="Accent5 22" xfId="1851" xr:uid="{D0EC70BE-1948-4583-A69F-225595DE2C33}"/>
    <cellStyle name="Accent5 23" xfId="1852" xr:uid="{2674F306-3999-4178-AA3D-B0E9FEFB5A15}"/>
    <cellStyle name="Accent5 24" xfId="1853" xr:uid="{4D78D835-EEB8-4BB9-A584-2ACC86CF450C}"/>
    <cellStyle name="Accent5 25" xfId="1854" xr:uid="{54CE693D-F671-43F0-BE4D-6C3C0390D04F}"/>
    <cellStyle name="Accent5 26" xfId="1855" xr:uid="{C5C28495-09D3-40AA-89FE-8D692D21B230}"/>
    <cellStyle name="Accent5 27" xfId="1856" xr:uid="{70070A6D-6D99-4788-A691-DCA1E32FAA2B}"/>
    <cellStyle name="Accent5 28" xfId="1857" xr:uid="{25D2167C-8F8C-49FA-829E-DF67DF00ACEF}"/>
    <cellStyle name="Accent5 29" xfId="1858" xr:uid="{DFE504C2-15A9-4599-8A28-4B4ABB6837DB}"/>
    <cellStyle name="Accent5 3" xfId="143" xr:uid="{4253BEBD-61BE-4B18-9453-9F040B5AC093}"/>
    <cellStyle name="Accent5 3 2" xfId="1859" xr:uid="{CF032CCE-B1A3-4B7B-9C56-24E45B467431}"/>
    <cellStyle name="Accent5 30" xfId="1860" xr:uid="{23C3D517-64D4-41F0-9D7E-8CAD76518BDA}"/>
    <cellStyle name="Accent5 31" xfId="1861" xr:uid="{74D2BD77-E5E7-4681-8B10-6248DEB9B9B2}"/>
    <cellStyle name="Accent5 32" xfId="1862" xr:uid="{19D59BFE-6477-42B8-8082-5731C625F7B7}"/>
    <cellStyle name="Accent5 33" xfId="1863" xr:uid="{74933FA4-ED2D-481D-B17F-944CB0274602}"/>
    <cellStyle name="Accent5 34" xfId="1864" xr:uid="{61B301B8-495F-4AC1-ACEC-40AD6BF35DD0}"/>
    <cellStyle name="Accent5 35" xfId="1865" xr:uid="{A6242132-A102-4C8D-9CD1-7A52C2EED0B4}"/>
    <cellStyle name="Accent5 36" xfId="1866" xr:uid="{D2B4D262-6C50-4EFA-B71A-EE449C1E0C74}"/>
    <cellStyle name="Accent5 37" xfId="1867" xr:uid="{BEA37958-225E-4339-8174-67C9D90767F8}"/>
    <cellStyle name="Accent5 38" xfId="1868" xr:uid="{E36B82A7-3BD7-4736-9F96-56784A375553}"/>
    <cellStyle name="Accent5 39" xfId="1869" xr:uid="{77812FE7-5308-434B-B8FB-63E6179E2CAF}"/>
    <cellStyle name="Accent5 4" xfId="144" xr:uid="{A8DD0265-F84D-469E-84D4-379D07CB6866}"/>
    <cellStyle name="Accent5 40" xfId="1870" xr:uid="{E5FF0207-59EC-4219-8C05-0475736A747D}"/>
    <cellStyle name="Accent5 41" xfId="1871" xr:uid="{BFD5018D-E83B-4C5B-8D83-FD429E3C6931}"/>
    <cellStyle name="Accent5 42" xfId="1872" xr:uid="{3163454E-3013-498C-A618-1016BE05DAE0}"/>
    <cellStyle name="Accent5 43" xfId="1873" xr:uid="{FD947DE9-1247-4995-9B8F-7C48CFEA6700}"/>
    <cellStyle name="Accent5 5" xfId="145" xr:uid="{00A6DF42-D1B0-46F1-82AE-9F2CA4F0B247}"/>
    <cellStyle name="Accent5 6" xfId="1874" xr:uid="{214785FF-0BC8-4319-AD44-B2D59A19A6BD}"/>
    <cellStyle name="Accent5 7" xfId="1875" xr:uid="{283252D4-0AE3-45B0-8AD3-DC265941117A}"/>
    <cellStyle name="Accent5 8" xfId="1876" xr:uid="{62E11351-9F20-4476-BCFD-DA592A980DDF}"/>
    <cellStyle name="Accent5 9" xfId="1877" xr:uid="{B2FF3B13-5001-4793-9BD9-2EF2B261B9C5}"/>
    <cellStyle name="Accent6" xfId="38" builtinId="49" customBuiltin="1"/>
    <cellStyle name="Accent6 10" xfId="1878" xr:uid="{7FF2998E-7007-44D9-9D31-99ACF9FC4DFF}"/>
    <cellStyle name="Accent6 11" xfId="1879" xr:uid="{B0C58704-6B13-4220-A316-7C8D1952C01D}"/>
    <cellStyle name="Accent6 12" xfId="1880" xr:uid="{055478F1-3691-4EC7-A701-8D42BC40B247}"/>
    <cellStyle name="Accent6 13" xfId="1881" xr:uid="{19CFC35D-698E-489A-A68A-EBF4907D9C1B}"/>
    <cellStyle name="Accent6 14" xfId="1882" xr:uid="{34A18D04-57AA-4119-8E12-A21637C33E7E}"/>
    <cellStyle name="Accent6 15" xfId="1883" xr:uid="{707496D4-B86E-4891-A7C9-AA1E38A2C844}"/>
    <cellStyle name="Accent6 16" xfId="1884" xr:uid="{76BED77C-C5FE-4CC3-85E7-1E227624C3D8}"/>
    <cellStyle name="Accent6 17" xfId="1885" xr:uid="{9BE8ADE1-6BC3-4A52-8483-338E4F1BC037}"/>
    <cellStyle name="Accent6 18" xfId="1886" xr:uid="{CEC68E66-4694-45D1-BC1C-20546ED72E82}"/>
    <cellStyle name="Accent6 19" xfId="1887" xr:uid="{989CF886-420A-4860-B15D-FA7146CD487D}"/>
    <cellStyle name="Accent6 2" xfId="146" xr:uid="{E6480F8A-3C55-480B-B452-6493132F9779}"/>
    <cellStyle name="Accent6 2 10" xfId="1888" xr:uid="{A3DB5A8F-7A31-422F-9017-7CBC92827D85}"/>
    <cellStyle name="Accent6 2 2" xfId="1889" xr:uid="{F11B3CDF-3F21-4526-A5FC-6C1B1C82A885}"/>
    <cellStyle name="Accent6 2 3" xfId="1890" xr:uid="{6CFCAC8C-9B39-4333-AFB9-563CCCC9CDDE}"/>
    <cellStyle name="Accent6 2 4" xfId="1891" xr:uid="{B7C23E32-1756-49B3-BDFD-EFC6F85A85C3}"/>
    <cellStyle name="Accent6 2 5" xfId="1892" xr:uid="{065D1B8F-0AF4-4750-92CD-FA89313CD902}"/>
    <cellStyle name="Accent6 2 6" xfId="1893" xr:uid="{07D4E8E8-A0E1-4E94-B614-666D3FD297B9}"/>
    <cellStyle name="Accent6 2 7" xfId="1894" xr:uid="{93256229-7D5C-43A4-8714-563A4624F46F}"/>
    <cellStyle name="Accent6 2 8" xfId="1895" xr:uid="{A18919DF-9CB2-4D11-B32F-E22726A9A384}"/>
    <cellStyle name="Accent6 2 9" xfId="1896" xr:uid="{788905DF-867B-423B-BC73-ACE67461EDE2}"/>
    <cellStyle name="Accent6 20" xfId="1897" xr:uid="{6F97745E-1B06-4D3F-A53A-EA7793258732}"/>
    <cellStyle name="Accent6 21" xfId="1898" xr:uid="{01206424-8ED9-48C8-967D-42E3FC3B3EC3}"/>
    <cellStyle name="Accent6 22" xfId="1899" xr:uid="{F0FD06E7-F25D-44A2-9CB0-47651296C51B}"/>
    <cellStyle name="Accent6 23" xfId="1900" xr:uid="{BAC2837F-D800-44DF-821E-F298403893CE}"/>
    <cellStyle name="Accent6 24" xfId="1901" xr:uid="{158D3F02-8CBC-4515-84C6-49C3E9422827}"/>
    <cellStyle name="Accent6 25" xfId="1902" xr:uid="{7E160CF0-9BF5-4256-83E0-9618860165D2}"/>
    <cellStyle name="Accent6 26" xfId="1903" xr:uid="{5327470C-780D-409D-ADB0-3280A9CAE7A0}"/>
    <cellStyle name="Accent6 27" xfId="1904" xr:uid="{4999EA83-A698-46A1-898B-25D37318ACC5}"/>
    <cellStyle name="Accent6 28" xfId="1905" xr:uid="{075070EE-FBAE-4AC2-A209-8F75769103FD}"/>
    <cellStyle name="Accent6 29" xfId="1906" xr:uid="{0B11F3B0-7ED4-41DA-9DE6-B573799AFC7B}"/>
    <cellStyle name="Accent6 3" xfId="147" xr:uid="{8706134A-DA87-4072-AF73-486B26AC1146}"/>
    <cellStyle name="Accent6 3 2" xfId="1908" xr:uid="{BB5CE844-CD69-4A84-AA5A-15F599E24AC3}"/>
    <cellStyle name="Accent6 3 3" xfId="1909" xr:uid="{BCB4ED7A-F9E5-4F63-A3FB-E65947F140BF}"/>
    <cellStyle name="Accent6 3 4" xfId="1910" xr:uid="{8FDD8EDB-A1BE-4468-B485-15EE7598A7ED}"/>
    <cellStyle name="Accent6 3 5" xfId="1907" xr:uid="{3E08B93A-89B5-4A60-B5B7-A44269D5FB57}"/>
    <cellStyle name="Accent6 30" xfId="1911" xr:uid="{26BCD6CE-F086-4F06-92FE-6B0AA2D5DB28}"/>
    <cellStyle name="Accent6 31" xfId="1912" xr:uid="{76954253-A010-44C8-A023-BCED11462E08}"/>
    <cellStyle name="Accent6 32" xfId="1913" xr:uid="{67EE211B-3ACB-47F8-A8A3-47FF40604598}"/>
    <cellStyle name="Accent6 33" xfId="1914" xr:uid="{57E9D1DC-576A-487E-813D-98527D12AA42}"/>
    <cellStyle name="Accent6 34" xfId="1915" xr:uid="{6072A710-7E56-434A-A7E1-5553B6F7F765}"/>
    <cellStyle name="Accent6 35" xfId="1916" xr:uid="{14AAF38D-4AD0-455A-A385-EF3A828DE96A}"/>
    <cellStyle name="Accent6 36" xfId="1917" xr:uid="{146AA743-6F84-42A0-914F-627511C47ED9}"/>
    <cellStyle name="Accent6 37" xfId="1918" xr:uid="{BD7F33DF-39D6-490D-8485-5049C2BD6BB1}"/>
    <cellStyle name="Accent6 38" xfId="1919" xr:uid="{F0DA52D3-C73A-4C10-BF54-5BBC20A75528}"/>
    <cellStyle name="Accent6 39" xfId="1920" xr:uid="{FFC72BB8-6792-4365-A59D-4A36B93C3ECB}"/>
    <cellStyle name="Accent6 4" xfId="148" xr:uid="{03FB54EF-908A-4D36-BA75-165D18EC2185}"/>
    <cellStyle name="Accent6 40" xfId="1921" xr:uid="{B4D95997-FF88-4D23-AFD6-9B2194A5700D}"/>
    <cellStyle name="Accent6 41" xfId="1922" xr:uid="{DC1FD39C-3DE3-40A1-97F7-BAA60908CA2F}"/>
    <cellStyle name="Accent6 42" xfId="1923" xr:uid="{916B7459-37FF-4E51-BB84-F2F0935E90E1}"/>
    <cellStyle name="Accent6 43" xfId="1924" xr:uid="{D12A7D03-A88C-4F24-B148-2719A6AE0614}"/>
    <cellStyle name="Accent6 5" xfId="149" xr:uid="{2779D216-E177-463B-967E-E5D3FAA9379F}"/>
    <cellStyle name="Accent6 6" xfId="1925" xr:uid="{32137636-8A25-4A68-B186-AE8CDBE57982}"/>
    <cellStyle name="Accent6 7" xfId="1926" xr:uid="{D07562FA-761F-4A84-921B-9EF35DB117F6}"/>
    <cellStyle name="Accent6 8" xfId="1927" xr:uid="{618D1A0A-68AF-444B-8F52-C5919DE36859}"/>
    <cellStyle name="Accent6 9" xfId="1928" xr:uid="{0BCE9D0E-0BB8-4B27-BC46-5201894E76F4}"/>
    <cellStyle name="AggblueBoldCels" xfId="1929" xr:uid="{2C9A93A5-49B7-4BBF-B25B-D045F7EC2D31}"/>
    <cellStyle name="AggblueCels" xfId="1930" xr:uid="{AF220F6C-DCF0-44BE-9A27-252852BD055C}"/>
    <cellStyle name="AggBoldCells" xfId="1931" xr:uid="{B6A4A21F-A3A8-4E54-99A2-FE64C43EE82D}"/>
    <cellStyle name="AggCels" xfId="1932" xr:uid="{CC805042-D1AD-4DDF-9FA7-3D79AA9B0FB8}"/>
    <cellStyle name="AggGreen" xfId="1933" xr:uid="{ED27E031-06B6-42B2-A690-FAE230C541C6}"/>
    <cellStyle name="AggGreen12" xfId="1934" xr:uid="{395C3553-D887-4242-8677-359EB649E9AA}"/>
    <cellStyle name="AggOrange" xfId="1935" xr:uid="{FF03C55E-49A3-49D8-A154-40462051B955}"/>
    <cellStyle name="AggOrange9" xfId="1936" xr:uid="{749B7ACF-9EE5-4FAD-B9BC-062AAEB54A0A}"/>
    <cellStyle name="AggOrangeLB_2x" xfId="1937" xr:uid="{49BCFB0E-980B-4BD2-8058-BCBEB3833979}"/>
    <cellStyle name="AggOrangeLBorder" xfId="1938" xr:uid="{61D45086-48BD-4611-816C-FD07A474F1AC}"/>
    <cellStyle name="AggOrangeRBorder" xfId="1939" xr:uid="{A10ADF52-11FB-4D95-8C70-04F0E9E28EEF}"/>
    <cellStyle name="Akzent1" xfId="1940" xr:uid="{856C75FC-D701-4864-B735-7A4D7716B9AF}"/>
    <cellStyle name="Akzent2" xfId="1941" xr:uid="{C8F68490-825E-4AC4-84E7-0048247CF19F}"/>
    <cellStyle name="Akzent3" xfId="1942" xr:uid="{FCBC5E5D-953A-4980-AFE0-1856DE105E0B}"/>
    <cellStyle name="Akzent4" xfId="1943" xr:uid="{0353BBDC-83B0-4685-B09A-F43C99C3ED38}"/>
    <cellStyle name="Akzent5" xfId="1944" xr:uid="{3834A115-B204-4DAC-A916-FF9580F7B93D}"/>
    <cellStyle name="Akzent6" xfId="1945" xr:uid="{E2006042-2605-4D35-8E7A-4B64D6408F11}"/>
    <cellStyle name="Ausgabe" xfId="1946" xr:uid="{79F84410-6AD2-4F93-B775-D76489BE8CB0}"/>
    <cellStyle name="Bad" xfId="16" builtinId="27" customBuiltin="1"/>
    <cellStyle name="Bad 10" xfId="1947" xr:uid="{BAF9E21A-B828-46F7-AF5A-A0F56ABB034A}"/>
    <cellStyle name="Bad 11" xfId="1948" xr:uid="{707682F4-85B7-4769-B7BE-2360C3D246C1}"/>
    <cellStyle name="Bad 12" xfId="1949" xr:uid="{765E8DB6-8B4E-44FB-A145-6578E413AF72}"/>
    <cellStyle name="Bad 13" xfId="1950" xr:uid="{27A171B7-A004-4A3A-9CBB-7D77DF372B3C}"/>
    <cellStyle name="Bad 14" xfId="1951" xr:uid="{A2EC2A8F-1007-45A1-829C-883A6E5708B6}"/>
    <cellStyle name="Bad 15" xfId="1952" xr:uid="{416483A9-0C32-4BE3-A0F2-A6DCBB08CD1B}"/>
    <cellStyle name="Bad 16" xfId="1953" xr:uid="{124A6643-69CD-482C-BB60-169E5EEB712B}"/>
    <cellStyle name="Bad 17" xfId="1954" xr:uid="{C650B1D3-7BDC-4B73-851F-227C835F98FC}"/>
    <cellStyle name="Bad 18" xfId="1955" xr:uid="{B40F6167-3AA2-4B7A-87E6-5106E34F5F04}"/>
    <cellStyle name="Bad 19" xfId="1956" xr:uid="{3D92D224-9E50-447C-A479-DFDB6484C3D9}"/>
    <cellStyle name="Bad 2" xfId="150" xr:uid="{F7B0C33C-C509-4CB1-831B-ADE777EC7C88}"/>
    <cellStyle name="Bad 2 10" xfId="1957" xr:uid="{677EE597-0E39-4A85-BE6A-3510C709E41F}"/>
    <cellStyle name="Bad 2 2" xfId="1958" xr:uid="{7123D02F-23A1-467A-AC91-C2E7C9F97A63}"/>
    <cellStyle name="Bad 2 3" xfId="1959" xr:uid="{EFB04EEF-0B5A-4C8C-97F9-D5CCBB1011E4}"/>
    <cellStyle name="Bad 2 4" xfId="1960" xr:uid="{C18E3DD3-DBDD-4D16-9DF8-241DA70E88E6}"/>
    <cellStyle name="Bad 2 5" xfId="1961" xr:uid="{3BA64ED7-0F65-45AC-AD77-A4DF0025B089}"/>
    <cellStyle name="Bad 2 6" xfId="1962" xr:uid="{E12BA7EA-CAB2-49AE-B6A7-2A28ED686F53}"/>
    <cellStyle name="Bad 2 7" xfId="1963" xr:uid="{E8A6B1FA-AAEE-4B1F-9D59-FF78393A4604}"/>
    <cellStyle name="Bad 2 8" xfId="1964" xr:uid="{95E04DC3-D862-4AAC-93FA-931EEA51E935}"/>
    <cellStyle name="Bad 2 9" xfId="1965" xr:uid="{1E7F9408-307E-48D9-BED0-A6B1D26B6EF5}"/>
    <cellStyle name="Bad 20" xfId="1966" xr:uid="{73151A20-84B7-4FE8-8A98-71E39ACB534D}"/>
    <cellStyle name="Bad 21" xfId="1967" xr:uid="{FA5E9CA6-1A14-4F4C-A694-84BFD1256458}"/>
    <cellStyle name="Bad 22" xfId="1968" xr:uid="{20D23C62-2DA1-433A-B5F9-91E30DB27C53}"/>
    <cellStyle name="Bad 23" xfId="1969" xr:uid="{2C3A9836-925D-4F42-AFB4-16B4CD6ED4FB}"/>
    <cellStyle name="Bad 24" xfId="1970" xr:uid="{CF9935B9-3F68-4532-A76B-E9EF921F722B}"/>
    <cellStyle name="Bad 25" xfId="1971" xr:uid="{E65E3F9D-6519-4D59-96D0-7412954133AF}"/>
    <cellStyle name="Bad 26" xfId="1972" xr:uid="{A7AC7477-44FD-4F8B-AC5A-6FB713B368B7}"/>
    <cellStyle name="Bad 27" xfId="1973" xr:uid="{5A7CAC0B-7F37-4153-A8E2-2ACE3ACBC405}"/>
    <cellStyle name="Bad 28" xfId="1974" xr:uid="{0B5C125B-10F1-43F9-A7FC-348F6041B0CF}"/>
    <cellStyle name="Bad 29" xfId="1975" xr:uid="{DF3EE0CD-4DAA-4AF7-816B-356A26A40D1B}"/>
    <cellStyle name="Bad 3" xfId="151" xr:uid="{7E639EC3-0291-4B8B-8B4B-743702B9FA4C}"/>
    <cellStyle name="Bad 3 2" xfId="1977" xr:uid="{F54CCA9A-A2E1-4057-BD7D-6565DC8654DA}"/>
    <cellStyle name="Bad 3 3" xfId="1978" xr:uid="{2D530119-916A-47F3-8434-DB1DD71BDC11}"/>
    <cellStyle name="Bad 3 4" xfId="1979" xr:uid="{AF6DB16E-92C9-4C7C-9B80-860F85D89361}"/>
    <cellStyle name="Bad 3 5" xfId="1976" xr:uid="{E2E28678-DF08-44B9-92D1-AEAEAAA5DDD9}"/>
    <cellStyle name="Bad 30" xfId="1980" xr:uid="{4D8ACB95-1D16-4E58-803D-77416411E83D}"/>
    <cellStyle name="Bad 31" xfId="1981" xr:uid="{AD4352BF-0AB8-4767-8328-DE681B7CD66D}"/>
    <cellStyle name="Bad 32" xfId="1982" xr:uid="{69550E5B-CDED-45AA-8013-E596BF7DDE70}"/>
    <cellStyle name="Bad 33" xfId="1983" xr:uid="{F0CD0526-8CE8-4ACC-928F-919C7A7A0B17}"/>
    <cellStyle name="Bad 34" xfId="1984" xr:uid="{B9BD641B-3FB2-4FE2-AEA6-B11431A695A7}"/>
    <cellStyle name="Bad 35" xfId="1985" xr:uid="{502B6590-87DD-4CA9-A01C-C6AFC74D0310}"/>
    <cellStyle name="Bad 36" xfId="1986" xr:uid="{24C32F37-1A89-4541-B00A-31E27C29DD41}"/>
    <cellStyle name="Bad 37" xfId="1987" xr:uid="{F064B38E-82AB-4DD8-AA89-C352A775BED4}"/>
    <cellStyle name="Bad 38" xfId="1988" xr:uid="{AF9F6ECA-1DE5-408F-BE4F-11F3EBD16ECE}"/>
    <cellStyle name="Bad 39" xfId="1989" xr:uid="{82868DBF-0C21-4534-BAD9-802CD1F9CEAD}"/>
    <cellStyle name="Bad 4" xfId="152" xr:uid="{374DFADE-67CB-4D31-80DD-A7CBD31B13C1}"/>
    <cellStyle name="Bad 40" xfId="1990" xr:uid="{5A122F88-536D-4594-9DF1-755EA162F46D}"/>
    <cellStyle name="Bad 41" xfId="1991" xr:uid="{6D3E902C-60FB-4C2E-999E-420C1B3134B2}"/>
    <cellStyle name="Bad 42" xfId="1992" xr:uid="{C3953761-CE3B-45D2-A111-0439C8BEB50C}"/>
    <cellStyle name="Bad 43" xfId="1993" xr:uid="{BEB5FF01-97AA-4DB5-8F90-756BC5839385}"/>
    <cellStyle name="Bad 44" xfId="1994" xr:uid="{1634B867-0E9E-450E-BD25-D8E55D94C9D0}"/>
    <cellStyle name="Bad 5" xfId="153" xr:uid="{5F3644D0-6E98-4C63-BA3C-D6B63276D686}"/>
    <cellStyle name="Bad 6" xfId="1995" xr:uid="{5CDD2E4A-6C21-4809-9333-D6004F0E3976}"/>
    <cellStyle name="Bad 7" xfId="1996" xr:uid="{B5C656C0-9557-405A-B3AD-7DB0F3A93A23}"/>
    <cellStyle name="Bad 8" xfId="1997" xr:uid="{D0D5C207-577F-49A4-A4D8-9001BDFAC6EF}"/>
    <cellStyle name="Bad 9" xfId="1998" xr:uid="{C93EBCFD-8308-497B-813C-556DDD79F7D5}"/>
    <cellStyle name="Berechnung" xfId="1999" xr:uid="{4D954141-F3AC-4AD6-88DE-B25E0E921E7E}"/>
    <cellStyle name="Bevitel" xfId="463" xr:uid="{132C989A-B0FE-46F7-9005-3385AA6D52E6}"/>
    <cellStyle name="Bold GHG Numbers (0.00)" xfId="2000" xr:uid="{699919CF-BE04-44CF-BCD0-87A4F92D5839}"/>
    <cellStyle name="Calculation" xfId="19" builtinId="22" customBuiltin="1"/>
    <cellStyle name="Calculation 10" xfId="2001" xr:uid="{EC5AA147-B8B7-47AC-B2EC-FE1A46066C18}"/>
    <cellStyle name="Calculation 11" xfId="2002" xr:uid="{5CA052B3-B9CB-4384-8EFC-9A2913276046}"/>
    <cellStyle name="Calculation 12" xfId="2003" xr:uid="{B9D4ABDC-C64E-4103-9DCC-C21266E16CE4}"/>
    <cellStyle name="Calculation 13" xfId="2004" xr:uid="{CD56796F-27D7-46AA-B709-F87C3C0EB046}"/>
    <cellStyle name="Calculation 14" xfId="2005" xr:uid="{F975BF3C-A2A8-4442-8673-2BA8A218DA05}"/>
    <cellStyle name="Calculation 15" xfId="2006" xr:uid="{AE2DCC36-9AE2-48D5-908F-98C8008CE13F}"/>
    <cellStyle name="Calculation 16" xfId="2007" xr:uid="{7F9805F0-A136-49F5-8485-C81BD60A958B}"/>
    <cellStyle name="Calculation 17" xfId="2008" xr:uid="{45D5B201-32FB-4765-81E4-C56876E5F412}"/>
    <cellStyle name="Calculation 18" xfId="2009" xr:uid="{F35B13B0-0F78-43A0-8726-99E2CCB1E66D}"/>
    <cellStyle name="Calculation 19" xfId="2010" xr:uid="{226E26B4-2A9C-4BD6-B8E5-4FE75D65D7E4}"/>
    <cellStyle name="Calculation 2" xfId="154" xr:uid="{B3375D5A-4105-4A03-B5CF-D2BB0DD5A344}"/>
    <cellStyle name="Calculation 2 10" xfId="2011" xr:uid="{657E21E8-9735-4AE2-9BC7-3EF329C62FA3}"/>
    <cellStyle name="Calculation 2 2" xfId="2012" xr:uid="{7AC10249-9A26-4B17-A971-7C80CDA63BF2}"/>
    <cellStyle name="Calculation 2 3" xfId="2013" xr:uid="{BA0E3194-9029-4524-967B-3207322E99F1}"/>
    <cellStyle name="Calculation 2 4" xfId="2014" xr:uid="{F7C6A983-800A-47E7-97B7-488687832A58}"/>
    <cellStyle name="Calculation 2 5" xfId="2015" xr:uid="{3D3F0105-6CCF-49FE-9EF8-2E249A41F282}"/>
    <cellStyle name="Calculation 2 6" xfId="2016" xr:uid="{6CC18C48-73F6-4D60-98B4-586EF6CA11A9}"/>
    <cellStyle name="Calculation 2 7" xfId="2017" xr:uid="{48F15E63-A6E9-40F0-AD7F-99506519100E}"/>
    <cellStyle name="Calculation 2 8" xfId="2018" xr:uid="{407A8CD5-26AA-4AA5-9B4C-967072338BD2}"/>
    <cellStyle name="Calculation 2 9" xfId="2019" xr:uid="{C97D23FE-4F40-483F-BBD2-E79478801D7B}"/>
    <cellStyle name="Calculation 20" xfId="2020" xr:uid="{DA5C2DAD-9F6A-4E7D-B59C-D7FE4DD5F736}"/>
    <cellStyle name="Calculation 21" xfId="2021" xr:uid="{4CB57A91-7F0F-4DE1-BB2F-3EE3F9DAC63D}"/>
    <cellStyle name="Calculation 22" xfId="2022" xr:uid="{99BFAA79-5E83-454E-AB63-025A69C63DC1}"/>
    <cellStyle name="Calculation 23" xfId="2023" xr:uid="{11B83248-4519-4B72-BBE0-905C89D40C34}"/>
    <cellStyle name="Calculation 24" xfId="2024" xr:uid="{A5FAF8E7-6D43-4216-86F6-A3B6F6025252}"/>
    <cellStyle name="Calculation 25" xfId="2025" xr:uid="{6A8D11C5-6735-4E2B-B55B-2F0DFB18CE47}"/>
    <cellStyle name="Calculation 26" xfId="2026" xr:uid="{BE50D25F-D057-460D-A7CB-294D987B0CE6}"/>
    <cellStyle name="Calculation 27" xfId="2027" xr:uid="{21DE61E2-4209-4656-A618-672D5573F746}"/>
    <cellStyle name="Calculation 28" xfId="2028" xr:uid="{FF99DF19-876D-4134-B5B7-2100F7C2C98E}"/>
    <cellStyle name="Calculation 29" xfId="2029" xr:uid="{20572460-6E6A-4659-9DF7-3A5100C868F0}"/>
    <cellStyle name="Calculation 3" xfId="155" xr:uid="{0779D930-CC8D-412F-8783-4FF066E7E673}"/>
    <cellStyle name="Calculation 3 2" xfId="2031" xr:uid="{9D81F7AC-FD53-49C3-A622-4BC56FD22CF3}"/>
    <cellStyle name="Calculation 3 3" xfId="2032" xr:uid="{C6E8B16E-63D7-496C-BA7D-D3A3C7F29821}"/>
    <cellStyle name="Calculation 3 4" xfId="2033" xr:uid="{89182B55-D6ED-4117-B2CE-AAA8D7D204FA}"/>
    <cellStyle name="Calculation 3 5" xfId="2030" xr:uid="{A5796A6E-6E80-4278-BD67-433F6A37AA2A}"/>
    <cellStyle name="Calculation 30" xfId="2034" xr:uid="{E52CA90F-A98F-436C-92D9-B541C9E31373}"/>
    <cellStyle name="Calculation 31" xfId="2035" xr:uid="{0CFF8F35-9B78-4037-8322-9DB8C29B71CC}"/>
    <cellStyle name="Calculation 32" xfId="2036" xr:uid="{86C8C8A2-788B-4C1F-8DF1-FD712890D561}"/>
    <cellStyle name="Calculation 33" xfId="2037" xr:uid="{38009E9C-AC53-4271-80AC-F7B89DE3391B}"/>
    <cellStyle name="Calculation 34" xfId="2038" xr:uid="{2B143289-5BC7-4F41-A9D1-53FCC643EE59}"/>
    <cellStyle name="Calculation 35" xfId="2039" xr:uid="{BF5EFD58-174E-492F-BFB6-051C1DA29CA9}"/>
    <cellStyle name="Calculation 36" xfId="2040" xr:uid="{1A432B4D-1B77-43B8-8310-1B0BFE7DE17E}"/>
    <cellStyle name="Calculation 37" xfId="2041" xr:uid="{6102DED0-8F74-4EA4-A784-AB7158BA876A}"/>
    <cellStyle name="Calculation 38" xfId="2042" xr:uid="{C30CD05C-6522-49E1-96BF-B54ED488ED08}"/>
    <cellStyle name="Calculation 39" xfId="2043" xr:uid="{6DE0BAD0-06D8-4F76-BD80-A531F5698FCC}"/>
    <cellStyle name="Calculation 4" xfId="156" xr:uid="{89F7FBA7-5708-4EF6-BC0F-046E85881187}"/>
    <cellStyle name="Calculation 40" xfId="2044" xr:uid="{BE618A44-82A1-4B71-849D-D9C7A007882B}"/>
    <cellStyle name="Calculation 41" xfId="2045" xr:uid="{01ABD0C1-CA06-4196-9B40-87DE427590CC}"/>
    <cellStyle name="Calculation 42" xfId="2046" xr:uid="{9DE616E6-8569-46A9-8F15-14FA790C4EDE}"/>
    <cellStyle name="Calculation 43" xfId="2047" xr:uid="{FBA55CF4-83A8-4C4F-9A39-2D5F070916FC}"/>
    <cellStyle name="Calculation 5" xfId="157" xr:uid="{AB22AC30-FF5B-4FCA-8C7E-5FA91EEDF82D}"/>
    <cellStyle name="Calculation 6" xfId="2048" xr:uid="{53D65ECF-F166-431C-81CD-D1175D600680}"/>
    <cellStyle name="Calculation 7" xfId="2049" xr:uid="{88EDD872-04A2-49CB-9C85-0B939CC306A1}"/>
    <cellStyle name="Calculation 8" xfId="2050" xr:uid="{1920954A-68E1-4AF4-8019-7C4AE483D88A}"/>
    <cellStyle name="Calculation 9" xfId="2051" xr:uid="{496C53AD-98CD-47A6-BCE2-E6040691426D}"/>
    <cellStyle name="Check Cell" xfId="21" builtinId="23" customBuiltin="1"/>
    <cellStyle name="Check Cell 10" xfId="2052" xr:uid="{327CE2DF-8349-40B1-BD23-788BCDF05D6C}"/>
    <cellStyle name="Check Cell 11" xfId="2053" xr:uid="{E57CDC1C-AB32-443F-9CE1-1107A75BC30E}"/>
    <cellStyle name="Check Cell 12" xfId="2054" xr:uid="{A2313360-2425-494E-95B2-D1521C80E122}"/>
    <cellStyle name="Check Cell 13" xfId="2055" xr:uid="{593E6500-41C9-4839-ADAA-3756B7B57D1C}"/>
    <cellStyle name="Check Cell 14" xfId="2056" xr:uid="{2DF580A3-5CEF-4CFF-B0E2-A66B690BC833}"/>
    <cellStyle name="Check Cell 15" xfId="2057" xr:uid="{3450BD5C-FA26-4B3F-8C76-792E5DDC2E34}"/>
    <cellStyle name="Check Cell 16" xfId="2058" xr:uid="{E62A56B4-9F9E-4CFA-8BA6-BE075D5FB689}"/>
    <cellStyle name="Check Cell 17" xfId="2059" xr:uid="{0C2A1A1F-C3B2-4235-9E0F-453CE7F4F272}"/>
    <cellStyle name="Check Cell 18" xfId="2060" xr:uid="{E191787D-3471-4142-B5DF-3AE47316C80D}"/>
    <cellStyle name="Check Cell 19" xfId="2061" xr:uid="{18BD3E2C-F521-4D77-AB9A-0F823484B01F}"/>
    <cellStyle name="Check Cell 2" xfId="158" xr:uid="{8DEFB984-110D-40D2-96B0-CFFFFD74D317}"/>
    <cellStyle name="Check Cell 2 10" xfId="2062" xr:uid="{E2B2D440-DB3F-4148-A0E7-F38798C5A751}"/>
    <cellStyle name="Check Cell 2 2" xfId="2063" xr:uid="{40DEDDCB-7F05-459E-97C9-4818D5BEBB1E}"/>
    <cellStyle name="Check Cell 2 3" xfId="2064" xr:uid="{690CCAEA-D41C-4C90-A122-7230D0150E59}"/>
    <cellStyle name="Check Cell 2 4" xfId="2065" xr:uid="{32FC37BA-B7F5-47A2-9D45-B16690DCE0C5}"/>
    <cellStyle name="Check Cell 2 5" xfId="2066" xr:uid="{292C893D-883B-4645-88CB-54106EE55914}"/>
    <cellStyle name="Check Cell 2 6" xfId="2067" xr:uid="{BB668C42-16FC-45A9-B8DB-37320497A289}"/>
    <cellStyle name="Check Cell 2 7" xfId="2068" xr:uid="{D83C15FD-829C-44BD-8887-809E4CFFABB7}"/>
    <cellStyle name="Check Cell 2 8" xfId="2069" xr:uid="{80A272B8-AEC6-4F91-AC31-43E61002D73B}"/>
    <cellStyle name="Check Cell 2 9" xfId="2070" xr:uid="{D62DDFF7-3530-4D95-BAF9-7DA73E6E1843}"/>
    <cellStyle name="Check Cell 20" xfId="2071" xr:uid="{82605BB7-4961-43A4-9867-7A237CDEC58C}"/>
    <cellStyle name="Check Cell 21" xfId="2072" xr:uid="{446D5853-1171-4DDB-8B11-569192848A4B}"/>
    <cellStyle name="Check Cell 22" xfId="2073" xr:uid="{BD5C26FA-86C8-4748-B37E-F37E5063DF0F}"/>
    <cellStyle name="Check Cell 23" xfId="2074" xr:uid="{75E1376D-0048-431B-80DE-CD7B4B72A665}"/>
    <cellStyle name="Check Cell 24" xfId="2075" xr:uid="{04DCB1F5-B548-4509-B9CB-EBF93A8FA5E3}"/>
    <cellStyle name="Check Cell 25" xfId="2076" xr:uid="{58E0DA9F-C62C-4536-AA00-AF5A390DB986}"/>
    <cellStyle name="Check Cell 26" xfId="2077" xr:uid="{8B96A9D1-91BB-42FB-94CD-783817244BB4}"/>
    <cellStyle name="Check Cell 27" xfId="2078" xr:uid="{22B7307C-57AB-42E7-B11A-421AF5F95016}"/>
    <cellStyle name="Check Cell 28" xfId="2079" xr:uid="{33367F11-8EFB-4384-A31A-BA8D7361175D}"/>
    <cellStyle name="Check Cell 29" xfId="2080" xr:uid="{F05D8CFD-92A9-4255-ACDC-9F550501266A}"/>
    <cellStyle name="Check Cell 3" xfId="159" xr:uid="{7E690728-E624-480E-9490-308AC1FF9103}"/>
    <cellStyle name="Check Cell 3 2" xfId="2081" xr:uid="{8D91875D-5532-43E3-88EA-F92126799A9A}"/>
    <cellStyle name="Check Cell 30" xfId="2082" xr:uid="{B1322DC0-DF42-4973-9803-F026355C400B}"/>
    <cellStyle name="Check Cell 31" xfId="2083" xr:uid="{021E38C3-9AE7-4519-BC33-A2363269AFC3}"/>
    <cellStyle name="Check Cell 32" xfId="2084" xr:uid="{5B425AAF-3920-40B4-9AAA-FE49A62CDA40}"/>
    <cellStyle name="Check Cell 33" xfId="2085" xr:uid="{0A752248-E0EC-4910-90AC-EFD49DFFA40A}"/>
    <cellStyle name="Check Cell 34" xfId="2086" xr:uid="{55A47FCB-A81A-43BD-84BD-B36D0953837E}"/>
    <cellStyle name="Check Cell 35" xfId="2087" xr:uid="{0C965070-71BC-4BC0-9D50-CDD7F3477151}"/>
    <cellStyle name="Check Cell 36" xfId="2088" xr:uid="{10974534-8F1A-4EFF-B859-6087FB2F313E}"/>
    <cellStyle name="Check Cell 37" xfId="2089" xr:uid="{2922C8EE-3A59-4023-A02C-BF43BCC9850D}"/>
    <cellStyle name="Check Cell 38" xfId="2090" xr:uid="{45D05AC8-DE85-4B70-95BD-B7A97866AAB4}"/>
    <cellStyle name="Check Cell 39" xfId="2091" xr:uid="{D36B801C-F440-4E8A-B272-F66B9564D70D}"/>
    <cellStyle name="Check Cell 4" xfId="160" xr:uid="{3CE7CFDC-4C72-41E2-A624-BCBF54077372}"/>
    <cellStyle name="Check Cell 40" xfId="2092" xr:uid="{8D1B8BB1-2F38-44D6-81FD-9E312FD70268}"/>
    <cellStyle name="Check Cell 41" xfId="2093" xr:uid="{45AF3945-3AF6-4DBC-9B06-0FC4636A7A1E}"/>
    <cellStyle name="Check Cell 42" xfId="2094" xr:uid="{C6143160-BDD6-492B-AA25-D75ED7F04E41}"/>
    <cellStyle name="Check Cell 43" xfId="2095" xr:uid="{427C100F-C6EE-42B8-8E66-C7C6C24DAC28}"/>
    <cellStyle name="Check Cell 5" xfId="161" xr:uid="{79C7E59E-5D96-40B5-BC98-81A4118248DD}"/>
    <cellStyle name="Check Cell 6" xfId="2096" xr:uid="{020905EC-0507-41B9-8B98-5A9806645C51}"/>
    <cellStyle name="Check Cell 7" xfId="2097" xr:uid="{8CB7C746-ABA7-4FA1-AA78-7E1E610BBE2C}"/>
    <cellStyle name="Check Cell 8" xfId="2098" xr:uid="{4E772C21-BA00-4751-A03E-108DFAFA7CA0}"/>
    <cellStyle name="Check Cell 9" xfId="2099" xr:uid="{A707916B-7B93-4C75-B881-87F761150D97}"/>
    <cellStyle name="Cím" xfId="462" xr:uid="{E0D6BAEA-FC6A-48B9-AB67-DCF41874C879}"/>
    <cellStyle name="Címsor 1" xfId="460" xr:uid="{3D3E0EC8-1DAF-446B-B962-27C361EBBE7C}"/>
    <cellStyle name="Címsor 2" xfId="457" xr:uid="{2D6B180F-9082-4BC8-8599-E5A310E90F2B}"/>
    <cellStyle name="Címsor 3" xfId="478" xr:uid="{23514FEC-5351-4A9C-9C13-E7579464D074}"/>
    <cellStyle name="Címsor 4" xfId="475" xr:uid="{84601D20-3634-4415-802A-E947C7D427B4}"/>
    <cellStyle name="coin" xfId="162" xr:uid="{AA89DB76-A534-44EF-A7DC-78C56E2E4614}"/>
    <cellStyle name="Comma [0] 2 10" xfId="2100" xr:uid="{A9180731-6FC1-4891-834F-56C629C4EEA9}"/>
    <cellStyle name="Comma [0] 2 10 2" xfId="6323" xr:uid="{F864C05F-699C-43AA-9C0F-373DE9493F3B}"/>
    <cellStyle name="Comma [0] 2 10 3" xfId="6557" xr:uid="{C0F811B1-68E4-4B96-95E3-F6AA9531A272}"/>
    <cellStyle name="Comma [0] 2 10 4" xfId="5656" xr:uid="{80A9191B-CAF5-4284-AF12-C29D363270EB}"/>
    <cellStyle name="Comma [0] 2 2" xfId="2101" xr:uid="{96631AED-A89C-4E38-A8B8-8CA5827755B0}"/>
    <cellStyle name="Comma [0] 2 2 2" xfId="6324" xr:uid="{23B56BF1-721E-490B-B3EB-9F837F1DE7DD}"/>
    <cellStyle name="Comma [0] 2 2 3" xfId="6558" xr:uid="{F5885140-BA7D-4B72-97FE-513F94010543}"/>
    <cellStyle name="Comma [0] 2 2 4" xfId="5657" xr:uid="{A3A9D0B5-4338-419E-B8D9-5A2D92F01DA3}"/>
    <cellStyle name="Comma [0] 2 3" xfId="2102" xr:uid="{79FE61FC-B68E-4880-92BE-8A2236FBBC07}"/>
    <cellStyle name="Comma [0] 2 3 2" xfId="6325" xr:uid="{C0390D27-5B2F-4F58-AA89-D7BF20110E5F}"/>
    <cellStyle name="Comma [0] 2 3 3" xfId="6559" xr:uid="{1976F898-7ABB-444A-8750-26376A50243E}"/>
    <cellStyle name="Comma [0] 2 3 4" xfId="5658" xr:uid="{99F8990C-60CB-4914-86E1-7C2354085FFC}"/>
    <cellStyle name="Comma [0] 2 4" xfId="2103" xr:uid="{BD453091-CF13-47AB-98AF-90E62C065E81}"/>
    <cellStyle name="Comma [0] 2 4 2" xfId="6326" xr:uid="{1F3E5452-810C-45FB-9D67-E3DC7C6A44E0}"/>
    <cellStyle name="Comma [0] 2 4 3" xfId="6560" xr:uid="{83C9C80B-7119-426C-B575-870C82F59FBC}"/>
    <cellStyle name="Comma [0] 2 4 4" xfId="5659" xr:uid="{1523D3DE-99D0-46C3-9C1B-EAD2D3ADD496}"/>
    <cellStyle name="Comma [0] 2 5" xfId="2104" xr:uid="{F773FF5B-923F-40EF-9359-3BA72C66CC42}"/>
    <cellStyle name="Comma [0] 2 5 2" xfId="6327" xr:uid="{4803C060-37F5-4684-B8FC-0E26405B6C46}"/>
    <cellStyle name="Comma [0] 2 5 3" xfId="6561" xr:uid="{82BE754F-3FA8-474D-A69D-7A8CFD9E05D0}"/>
    <cellStyle name="Comma [0] 2 5 4" xfId="5660" xr:uid="{A0FE9088-2A8B-4275-BE60-6ECF294A682D}"/>
    <cellStyle name="Comma [0] 2 6" xfId="2105" xr:uid="{FBF7C0F4-1F13-49D5-ABF1-3F67A2607222}"/>
    <cellStyle name="Comma [0] 2 6 2" xfId="6328" xr:uid="{09F0219D-AF29-411E-930F-BE56866211BB}"/>
    <cellStyle name="Comma [0] 2 6 3" xfId="6562" xr:uid="{DABF5E44-6E84-4EF3-8689-F3B688728765}"/>
    <cellStyle name="Comma [0] 2 6 4" xfId="5661" xr:uid="{D24AFA03-9E2B-4E46-960D-C110BDD55AC1}"/>
    <cellStyle name="Comma [0] 2 7" xfId="2106" xr:uid="{A9EA6898-D436-4B63-9FF2-8FCFAF72E396}"/>
    <cellStyle name="Comma [0] 2 7 2" xfId="6329" xr:uid="{DB237482-C6DD-401F-B18A-CB92C6F86C7E}"/>
    <cellStyle name="Comma [0] 2 7 3" xfId="6563" xr:uid="{90887D81-07DE-40FF-9F9B-35FA3D5CB9A2}"/>
    <cellStyle name="Comma [0] 2 7 4" xfId="5662" xr:uid="{34B6CD86-3ADD-4151-9280-D0B8B1117637}"/>
    <cellStyle name="Comma [0] 2 8" xfId="2107" xr:uid="{16C96204-FFBC-4AD7-A5AE-3C40B8F610B5}"/>
    <cellStyle name="Comma [0] 2 8 2" xfId="6330" xr:uid="{9D458230-5F6A-4B2A-8219-A5E33CDE5B61}"/>
    <cellStyle name="Comma [0] 2 8 3" xfId="6564" xr:uid="{4D3EC03B-A4C5-4488-BA8E-DEEA8E985653}"/>
    <cellStyle name="Comma [0] 2 8 4" xfId="5663" xr:uid="{84B2C27F-3BA5-49E3-9565-011FBE5040A5}"/>
    <cellStyle name="Comma [0] 2 9" xfId="2108" xr:uid="{CBC3CE3B-F937-4991-8BA1-A93439B18FB4}"/>
    <cellStyle name="Comma [0] 2 9 2" xfId="6331" xr:uid="{09307C62-0BAE-4685-BD19-B19C5208CEC7}"/>
    <cellStyle name="Comma [0] 2 9 3" xfId="6565" xr:uid="{D78F693E-2181-4E0F-BDC6-B88D2EF5D82C}"/>
    <cellStyle name="Comma [0] 2 9 4" xfId="5664" xr:uid="{E00DF072-C6EE-4787-80AF-CA3B0F5B745C}"/>
    <cellStyle name="Comma 10" xfId="2109" xr:uid="{B515E72A-D9C1-4C29-9F35-9F4001300718}"/>
    <cellStyle name="Comma 10 2" xfId="2110" xr:uid="{7575B013-8568-4A14-B776-CE32EBF140D6}"/>
    <cellStyle name="Comma 10 2 10" xfId="2111" xr:uid="{6BDC7CBD-9959-4954-8736-8963D65C1C4C}"/>
    <cellStyle name="Comma 10 2 10 2" xfId="6333" xr:uid="{19D3F504-F07C-4837-A9C9-FB54046417AB}"/>
    <cellStyle name="Comma 10 2 10 3" xfId="6568" xr:uid="{D6B78717-7142-4790-AC0F-B049BE898D48}"/>
    <cellStyle name="Comma 10 2 10 4" xfId="5666" xr:uid="{7A9A1E72-EA0C-42DF-B856-2327F1AA4944}"/>
    <cellStyle name="Comma 10 2 11" xfId="2112" xr:uid="{DFA56E29-D480-4DE4-8720-FD8E7CDFAFE8}"/>
    <cellStyle name="Comma 10 2 11 2" xfId="6334" xr:uid="{1F6671E2-0B21-4CEA-BF15-7069F9A77F9E}"/>
    <cellStyle name="Comma 10 2 11 3" xfId="6569" xr:uid="{7688ACC1-98BE-4134-8346-1DD171CF3574}"/>
    <cellStyle name="Comma 10 2 11 4" xfId="5667" xr:uid="{268D534A-8D31-42B9-A5B1-3E8E93AF4760}"/>
    <cellStyle name="Comma 10 2 12" xfId="2113" xr:uid="{077CC484-A1B5-466B-B535-0883B87461AB}"/>
    <cellStyle name="Comma 10 2 12 2" xfId="6335" xr:uid="{9820AA3A-9405-4771-AE8E-F240BCAC87C5}"/>
    <cellStyle name="Comma 10 2 12 3" xfId="6570" xr:uid="{D504CE46-5568-4D6C-8FCA-F773A67CE750}"/>
    <cellStyle name="Comma 10 2 12 4" xfId="5668" xr:uid="{937C0716-773E-4CDE-9B3C-60BC0E53326A}"/>
    <cellStyle name="Comma 10 2 13" xfId="2114" xr:uid="{08F2EF53-0EB6-44A1-9C3D-FD5C60105584}"/>
    <cellStyle name="Comma 10 2 13 2" xfId="6336" xr:uid="{A992B6AC-0951-4BE4-B360-473C10C2E73C}"/>
    <cellStyle name="Comma 10 2 13 3" xfId="6571" xr:uid="{8BC80CB5-26E6-431E-BCCF-127B99CE58E7}"/>
    <cellStyle name="Comma 10 2 13 4" xfId="5669" xr:uid="{B2BEEECF-EA25-4D75-B461-3472E8A2B224}"/>
    <cellStyle name="Comma 10 2 14" xfId="2115" xr:uid="{F7017E32-A23B-447C-B843-13FA7E6DA39C}"/>
    <cellStyle name="Comma 10 2 14 2" xfId="6337" xr:uid="{EFF6F017-39EE-4290-A3E4-B006F197E0A6}"/>
    <cellStyle name="Comma 10 2 14 3" xfId="6572" xr:uid="{A80E014A-F893-4EC7-9F06-E822AFE3B574}"/>
    <cellStyle name="Comma 10 2 14 4" xfId="5670" xr:uid="{12974659-DE79-488D-8722-DFAA100596A8}"/>
    <cellStyle name="Comma 10 2 15" xfId="2116" xr:uid="{A5ABB4FC-351D-4D3E-8603-6FBB7CF8426B}"/>
    <cellStyle name="Comma 10 2 15 2" xfId="6338" xr:uid="{32247BAD-AF41-4CEA-80AB-B26166A82E53}"/>
    <cellStyle name="Comma 10 2 15 3" xfId="6573" xr:uid="{61B8CE89-7335-4B0A-B3F1-4F5311B76A35}"/>
    <cellStyle name="Comma 10 2 15 4" xfId="5671" xr:uid="{12045C22-DB23-4D62-B80B-D1AB423E5801}"/>
    <cellStyle name="Comma 10 2 16" xfId="2117" xr:uid="{30674F4C-41A9-4091-B87F-6D7FCD36E903}"/>
    <cellStyle name="Comma 10 2 16 2" xfId="6339" xr:uid="{EEAAAFA4-FB1C-42B1-9E66-56E245270661}"/>
    <cellStyle name="Comma 10 2 16 3" xfId="6574" xr:uid="{AA2FEDF3-5703-4158-B005-0507A6AB8F90}"/>
    <cellStyle name="Comma 10 2 16 4" xfId="5672" xr:uid="{77E336B5-13CB-468D-B78E-11BAF5654727}"/>
    <cellStyle name="Comma 10 2 17" xfId="2118" xr:uid="{1D6E40D1-A9EE-4AC4-A924-E938BA2FD8F5}"/>
    <cellStyle name="Comma 10 2 17 2" xfId="6340" xr:uid="{A712322D-B5D9-4887-8082-11BE7614739D}"/>
    <cellStyle name="Comma 10 2 17 3" xfId="6575" xr:uid="{324AF40F-C72C-4637-A20F-BAD6688E7356}"/>
    <cellStyle name="Comma 10 2 17 4" xfId="5673" xr:uid="{E1B6E26A-F0A9-4878-9C3B-3600AEB40BAD}"/>
    <cellStyle name="Comma 10 2 18" xfId="6332" xr:uid="{25389DCA-1DCE-4D8A-8877-BBD14B7DAF33}"/>
    <cellStyle name="Comma 10 2 19" xfId="6567" xr:uid="{54C37F12-48CD-41C9-9C4B-C8AEE9B9384F}"/>
    <cellStyle name="Comma 10 2 2" xfId="2119" xr:uid="{B4C44509-5C51-4C21-B218-A1BC12CCBF07}"/>
    <cellStyle name="Comma 10 2 2 2" xfId="6341" xr:uid="{270353C0-1A7C-41CD-B16C-CB9200611531}"/>
    <cellStyle name="Comma 10 2 2 3" xfId="6576" xr:uid="{B9C07C86-79FB-4E4D-8F25-740AB9D96BFB}"/>
    <cellStyle name="Comma 10 2 2 4" xfId="5674" xr:uid="{A89BCB87-F26B-4AB5-9CF1-3A820DF120C8}"/>
    <cellStyle name="Comma 10 2 20" xfId="5665" xr:uid="{5186753D-BA8B-4F2B-9023-4813A6C9C490}"/>
    <cellStyle name="Comma 10 2 3" xfId="2120" xr:uid="{95E22694-9C07-4B59-93CC-FBF16F6CBB02}"/>
    <cellStyle name="Comma 10 2 3 2" xfId="6342" xr:uid="{D664B2E1-90A4-4CF4-A33A-8B88678264FC}"/>
    <cellStyle name="Comma 10 2 3 3" xfId="6577" xr:uid="{7A1DC7D1-B92C-48AD-8617-0B90338FB0EE}"/>
    <cellStyle name="Comma 10 2 3 4" xfId="5675" xr:uid="{1E3BD716-0B8A-49D0-8A4C-ADC5C3B2DAD1}"/>
    <cellStyle name="Comma 10 2 4" xfId="2121" xr:uid="{02F29773-1753-4074-953A-4E051E2247FE}"/>
    <cellStyle name="Comma 10 2 4 2" xfId="6343" xr:uid="{A196D48F-3B0B-476D-B9FA-C18ED90A2444}"/>
    <cellStyle name="Comma 10 2 4 3" xfId="6578" xr:uid="{C5CCDAD9-F3AB-45BA-858B-3A440B3F5FC5}"/>
    <cellStyle name="Comma 10 2 4 4" xfId="5676" xr:uid="{8406138A-CA05-4C88-BCA1-FE5682376FC0}"/>
    <cellStyle name="Comma 10 2 5" xfId="2122" xr:uid="{FAEAB26D-4E82-4A5A-A798-51A886D60DDA}"/>
    <cellStyle name="Comma 10 2 5 2" xfId="6344" xr:uid="{29373E7D-E907-44E2-8966-BF3DD5E397DB}"/>
    <cellStyle name="Comma 10 2 5 3" xfId="6579" xr:uid="{D9C27424-EEED-4BCA-80D6-88289DD676CC}"/>
    <cellStyle name="Comma 10 2 5 4" xfId="5677" xr:uid="{FEEAAD85-8F4A-4C67-A9A3-A3B453E2F697}"/>
    <cellStyle name="Comma 10 2 6" xfId="2123" xr:uid="{E340C9A4-FDA7-406F-A7E7-3A00BFB0694C}"/>
    <cellStyle name="Comma 10 2 6 2" xfId="6345" xr:uid="{0A28A798-147A-406A-B2F5-FC11337762EE}"/>
    <cellStyle name="Comma 10 2 6 3" xfId="6580" xr:uid="{81EF9D81-772A-425F-A888-68D5A05F3E08}"/>
    <cellStyle name="Comma 10 2 6 4" xfId="5678" xr:uid="{3ED03098-A26B-4C1E-B79D-0B1E510A5C7A}"/>
    <cellStyle name="Comma 10 2 7" xfId="2124" xr:uid="{7EEA0E33-B794-4F98-AA8D-FFD47998DDE3}"/>
    <cellStyle name="Comma 10 2 7 2" xfId="6346" xr:uid="{F19D6DB0-1629-4E5B-BDD6-1691FA9C8053}"/>
    <cellStyle name="Comma 10 2 7 3" xfId="6581" xr:uid="{24DE83D7-9C98-49B8-AA4A-4A2A0ADC3A9F}"/>
    <cellStyle name="Comma 10 2 7 4" xfId="5679" xr:uid="{D88A5048-0374-4DA5-AAE0-E3C006F16F54}"/>
    <cellStyle name="Comma 10 2 8" xfId="2125" xr:uid="{1CB1A49C-C1F0-4608-8AE4-25EA59479907}"/>
    <cellStyle name="Comma 10 2 8 2" xfId="6347" xr:uid="{BEF3F0AA-4C4C-4665-BAC3-97EA0E61812E}"/>
    <cellStyle name="Comma 10 2 8 3" xfId="6582" xr:uid="{491500F9-53F4-4DDD-9348-AB4DCDC5918E}"/>
    <cellStyle name="Comma 10 2 8 4" xfId="5680" xr:uid="{87B8ACA9-4215-47C7-B571-3502163F761F}"/>
    <cellStyle name="Comma 10 2 9" xfId="2126" xr:uid="{35D14333-1EA1-4836-B536-A081ECE76607}"/>
    <cellStyle name="Comma 10 2 9 2" xfId="6348" xr:uid="{2E80A81A-00F9-4F98-813B-163E8CDC4E8A}"/>
    <cellStyle name="Comma 10 2 9 3" xfId="6583" xr:uid="{A9C4E944-4C00-4EE5-81E8-6CD644F7022B}"/>
    <cellStyle name="Comma 10 2 9 4" xfId="5681" xr:uid="{60741E37-17B0-4F79-8957-30663C342799}"/>
    <cellStyle name="Comma 10 3" xfId="2127" xr:uid="{6646A511-8BE7-4D30-87EA-AD9FC0197A8F}"/>
    <cellStyle name="Comma 10 3 10" xfId="2128" xr:uid="{A0E21498-A699-4338-AF95-FBF7A0BDCDD8}"/>
    <cellStyle name="Comma 10 3 10 2" xfId="6350" xr:uid="{3DDF2F7F-CBD9-423D-8998-8C73B0290DEC}"/>
    <cellStyle name="Comma 10 3 10 3" xfId="6585" xr:uid="{812390F6-C1F9-48A9-AE49-71A0EDFE5563}"/>
    <cellStyle name="Comma 10 3 10 4" xfId="5683" xr:uid="{53573C44-BD99-4E0B-9A30-B1646B6F6A2B}"/>
    <cellStyle name="Comma 10 3 11" xfId="2129" xr:uid="{A6463923-977C-4548-90B0-D5677DB08958}"/>
    <cellStyle name="Comma 10 3 11 2" xfId="6351" xr:uid="{88D48D34-F374-47C1-B3AF-9CA47229064C}"/>
    <cellStyle name="Comma 10 3 11 3" xfId="6586" xr:uid="{E7BE05CF-59C1-4524-B568-89DC0F4BD75A}"/>
    <cellStyle name="Comma 10 3 11 4" xfId="5684" xr:uid="{8AF26583-01E2-4BCE-9C83-4021B1FF8BCC}"/>
    <cellStyle name="Comma 10 3 12" xfId="2130" xr:uid="{4FDCD2BD-AC07-4AB7-8084-6433A5B03899}"/>
    <cellStyle name="Comma 10 3 12 2" xfId="6352" xr:uid="{60627EC5-E4F0-4205-98AD-8892CD5387CF}"/>
    <cellStyle name="Comma 10 3 12 3" xfId="6587" xr:uid="{9151D8BA-D180-4E3A-8158-6F42F679C227}"/>
    <cellStyle name="Comma 10 3 12 4" xfId="5685" xr:uid="{1BC9066F-B015-4CB7-B668-1E45FE8BE857}"/>
    <cellStyle name="Comma 10 3 13" xfId="2131" xr:uid="{6CCD1DC1-D27E-45E5-AB9A-4CA34B99025B}"/>
    <cellStyle name="Comma 10 3 13 2" xfId="6353" xr:uid="{7831EBC5-E879-4554-9033-C1EE42FB8C61}"/>
    <cellStyle name="Comma 10 3 13 3" xfId="6588" xr:uid="{C9CA6735-8038-439F-BF41-09FBC76E0A0F}"/>
    <cellStyle name="Comma 10 3 13 4" xfId="5686" xr:uid="{68B7C6C0-A147-4EB1-9112-4E9E29E06150}"/>
    <cellStyle name="Comma 10 3 14" xfId="2132" xr:uid="{F43A650F-91A2-451D-A70F-14D43FF63ACD}"/>
    <cellStyle name="Comma 10 3 14 2" xfId="6354" xr:uid="{54F4B895-BA4E-4E7D-B9A5-14C6508344EE}"/>
    <cellStyle name="Comma 10 3 14 3" xfId="6589" xr:uid="{D3068326-F2BC-4F0E-8EFA-08B626805171}"/>
    <cellStyle name="Comma 10 3 14 4" xfId="5687" xr:uid="{4DA03C80-87DA-4B18-9129-E77695CBA7B4}"/>
    <cellStyle name="Comma 10 3 15" xfId="2133" xr:uid="{50BD81C1-AF1C-4FC4-BF87-F951DEE81A04}"/>
    <cellStyle name="Comma 10 3 15 2" xfId="6355" xr:uid="{CA2EF6FD-3E7E-46EE-BC23-86E8113B87BF}"/>
    <cellStyle name="Comma 10 3 15 3" xfId="6590" xr:uid="{C3AA9D26-ACBD-4A57-9EEA-95CFA45262A2}"/>
    <cellStyle name="Comma 10 3 15 4" xfId="5688" xr:uid="{D1108320-DD51-44AE-8232-F6509514BFF1}"/>
    <cellStyle name="Comma 10 3 16" xfId="2134" xr:uid="{58AD4B86-3528-4D2C-A5C4-90C45580E95D}"/>
    <cellStyle name="Comma 10 3 16 2" xfId="6356" xr:uid="{64D86D31-CEEC-4230-AD3F-ECBB5EDA785A}"/>
    <cellStyle name="Comma 10 3 16 3" xfId="6591" xr:uid="{C2D35813-6CA0-497B-A4DA-58BCC10EA759}"/>
    <cellStyle name="Comma 10 3 16 4" xfId="5689" xr:uid="{1B970748-4187-41EC-98D8-602E3A5B5834}"/>
    <cellStyle name="Comma 10 3 17" xfId="2135" xr:uid="{035407E3-89DC-47DB-BC92-6E8F95A7675B}"/>
    <cellStyle name="Comma 10 3 17 2" xfId="6357" xr:uid="{9A3ABB10-4138-49E0-AB41-6931D49DEC58}"/>
    <cellStyle name="Comma 10 3 17 3" xfId="6592" xr:uid="{9E538A34-5931-4F43-B5E2-5866B64E7BD4}"/>
    <cellStyle name="Comma 10 3 17 4" xfId="5690" xr:uid="{1B262EDC-7005-4D73-B9D3-075FE636F04A}"/>
    <cellStyle name="Comma 10 3 18" xfId="6349" xr:uid="{290673D1-5C88-45F9-A620-194C4B6CC936}"/>
    <cellStyle name="Comma 10 3 19" xfId="6584" xr:uid="{D523B651-6CAA-4544-BB0A-10B90B2324D1}"/>
    <cellStyle name="Comma 10 3 2" xfId="2136" xr:uid="{C38E051F-A15E-4A89-80A4-5AC44506FFFC}"/>
    <cellStyle name="Comma 10 3 2 2" xfId="6358" xr:uid="{4D9CC204-D4EB-4E30-ADCB-D70E39D2DBC8}"/>
    <cellStyle name="Comma 10 3 2 3" xfId="6593" xr:uid="{DB11AC13-0089-4C10-B4DB-78D7249DFB37}"/>
    <cellStyle name="Comma 10 3 2 4" xfId="5691" xr:uid="{8C305F4A-5701-4536-879C-319DAB4684AE}"/>
    <cellStyle name="Comma 10 3 20" xfId="5682" xr:uid="{3AC3ABE8-0B8E-4FB0-872E-15CE4A960E96}"/>
    <cellStyle name="Comma 10 3 3" xfId="2137" xr:uid="{2E325426-3F94-4F18-8266-1DF36B8B6B18}"/>
    <cellStyle name="Comma 10 3 3 2" xfId="6359" xr:uid="{61AE21FA-E3E8-4F13-B407-F3FD4A482795}"/>
    <cellStyle name="Comma 10 3 3 3" xfId="6594" xr:uid="{9E4CFA76-BD54-4B0C-837F-DF4DE04F21B9}"/>
    <cellStyle name="Comma 10 3 3 4" xfId="5692" xr:uid="{B0B58833-7A5C-4525-AB1D-874BFC40FFC5}"/>
    <cellStyle name="Comma 10 3 4" xfId="2138" xr:uid="{C0F54F83-72DC-49DC-AB30-C0308AF39AF6}"/>
    <cellStyle name="Comma 10 3 4 2" xfId="6360" xr:uid="{2EB9C663-155C-48D2-865A-EC616286483F}"/>
    <cellStyle name="Comma 10 3 4 3" xfId="6595" xr:uid="{D909F4A6-9853-4222-BEC5-D746A62B5384}"/>
    <cellStyle name="Comma 10 3 4 4" xfId="5693" xr:uid="{C859BAC7-907B-4A15-9068-A13AD858604D}"/>
    <cellStyle name="Comma 10 3 5" xfId="2139" xr:uid="{3E0B5C7E-B221-4C53-B4FD-D1E3892D3CF0}"/>
    <cellStyle name="Comma 10 3 5 2" xfId="6361" xr:uid="{F05139FE-FF95-40CE-93AC-D4DB03E3C76F}"/>
    <cellStyle name="Comma 10 3 5 3" xfId="6596" xr:uid="{469E1D21-730C-49C7-B856-0C1531CB635A}"/>
    <cellStyle name="Comma 10 3 5 4" xfId="5694" xr:uid="{DFA31E1B-FF76-4DB1-B9A8-03AA0FEB1D50}"/>
    <cellStyle name="Comma 10 3 6" xfId="2140" xr:uid="{305D9F8A-F9C8-44E6-B412-577AF65C12E6}"/>
    <cellStyle name="Comma 10 3 6 2" xfId="6362" xr:uid="{5E98A540-6B06-4867-9479-824D1207091A}"/>
    <cellStyle name="Comma 10 3 6 3" xfId="6597" xr:uid="{F48DFD8E-E6FD-41FE-84DD-AADF64C96A4C}"/>
    <cellStyle name="Comma 10 3 6 4" xfId="5695" xr:uid="{51A86AF2-B4F7-48BC-BA0D-0D9680C934BD}"/>
    <cellStyle name="Comma 10 3 7" xfId="2141" xr:uid="{886605A9-911F-44C1-AE11-412A09BD5326}"/>
    <cellStyle name="Comma 10 3 7 2" xfId="6363" xr:uid="{D56DAF38-C272-49B3-BC2D-2E7C39FF1B9D}"/>
    <cellStyle name="Comma 10 3 7 3" xfId="6598" xr:uid="{524A5220-57FC-46F0-BB66-2A9E780014F9}"/>
    <cellStyle name="Comma 10 3 7 4" xfId="5696" xr:uid="{EBA41810-E4E1-42F9-A4B6-4A26B9F270FA}"/>
    <cellStyle name="Comma 10 3 8" xfId="2142" xr:uid="{8C1D56CF-4C35-4B07-A458-0DC102C96C93}"/>
    <cellStyle name="Comma 10 3 8 2" xfId="6364" xr:uid="{A09F8ED8-2556-4C58-890F-A7AAA6042421}"/>
    <cellStyle name="Comma 10 3 8 3" xfId="6599" xr:uid="{F4EBA477-9B10-4213-AC51-B7F5B07AABA3}"/>
    <cellStyle name="Comma 10 3 8 4" xfId="5697" xr:uid="{19A31FEF-33A2-4DF9-89EE-43AFECC8DCE6}"/>
    <cellStyle name="Comma 10 3 9" xfId="2143" xr:uid="{B6C98147-1A90-444D-883B-6891D46423C9}"/>
    <cellStyle name="Comma 10 3 9 2" xfId="6365" xr:uid="{1ABC84C2-B5E0-4D3F-B46F-CC6A0FC97237}"/>
    <cellStyle name="Comma 10 3 9 3" xfId="6600" xr:uid="{9B89311E-EBB8-4434-BD62-7006D5CE0396}"/>
    <cellStyle name="Comma 10 3 9 4" xfId="5698" xr:uid="{E670585F-6628-4BB4-A207-DF5C92448DCF}"/>
    <cellStyle name="Comma 10 4" xfId="2144" xr:uid="{01A6B6D8-9CB1-4E17-B60C-A52AB41D1483}"/>
    <cellStyle name="Comma 10 4 10" xfId="2145" xr:uid="{B4D0B470-839E-4F4D-8280-D4173D3E4659}"/>
    <cellStyle name="Comma 10 4 10 2" xfId="6367" xr:uid="{47798912-160F-4EA3-B2E5-BBBA8BF324B0}"/>
    <cellStyle name="Comma 10 4 10 3" xfId="6602" xr:uid="{8F51FA1C-541A-4A66-B14C-35043F971FDD}"/>
    <cellStyle name="Comma 10 4 10 4" xfId="5700" xr:uid="{83F32199-AC57-4F5D-AF09-E187E92EABBB}"/>
    <cellStyle name="Comma 10 4 11" xfId="2146" xr:uid="{D4F2E6BE-D89E-42A3-B44F-02009F06C5B3}"/>
    <cellStyle name="Comma 10 4 11 2" xfId="6368" xr:uid="{6AA45352-9002-4A59-8505-3B0C0987920C}"/>
    <cellStyle name="Comma 10 4 11 3" xfId="6603" xr:uid="{505A2F4F-D653-4F37-B52D-899466EDE63D}"/>
    <cellStyle name="Comma 10 4 11 4" xfId="5701" xr:uid="{2876642A-826C-4088-991E-B050C0BA50C0}"/>
    <cellStyle name="Comma 10 4 12" xfId="2147" xr:uid="{DEB114D8-0787-4F3F-BD1D-6AF59C59E757}"/>
    <cellStyle name="Comma 10 4 12 2" xfId="6369" xr:uid="{785C1812-6450-42F3-AB3C-329E81904BF1}"/>
    <cellStyle name="Comma 10 4 12 3" xfId="6604" xr:uid="{EFB44FEE-3291-43E5-9E34-7877A22C7DFE}"/>
    <cellStyle name="Comma 10 4 12 4" xfId="5702" xr:uid="{E272CECA-F6C6-4D46-853F-CF6F2EBF42CD}"/>
    <cellStyle name="Comma 10 4 13" xfId="2148" xr:uid="{FFEE63BB-9805-4243-82AC-3BB1A77C0A86}"/>
    <cellStyle name="Comma 10 4 13 2" xfId="6370" xr:uid="{1465DF9C-5884-46B3-85A8-52D19007988E}"/>
    <cellStyle name="Comma 10 4 13 3" xfId="6605" xr:uid="{8DF99C67-6A67-4A48-BEDD-E070108E6FA3}"/>
    <cellStyle name="Comma 10 4 13 4" xfId="5703" xr:uid="{FF13EBD6-40B6-4289-959B-F76F541386B6}"/>
    <cellStyle name="Comma 10 4 14" xfId="2149" xr:uid="{84ECC758-63A8-4326-AE6A-963D740D8865}"/>
    <cellStyle name="Comma 10 4 14 2" xfId="6371" xr:uid="{B122237D-6DC7-4B6C-A46C-BFFDC86B0D40}"/>
    <cellStyle name="Comma 10 4 14 3" xfId="6606" xr:uid="{3F742CB1-EFB6-4555-AA84-BF7C9C87B6F2}"/>
    <cellStyle name="Comma 10 4 14 4" xfId="5704" xr:uid="{1E49387B-ED58-45EB-9954-6EF42DAF36C7}"/>
    <cellStyle name="Comma 10 4 15" xfId="2150" xr:uid="{FD7D1489-0DA2-4B22-90C8-708581BD04AE}"/>
    <cellStyle name="Comma 10 4 15 2" xfId="6372" xr:uid="{EA0BA63C-A51F-4A20-9F3E-24594CB94B6B}"/>
    <cellStyle name="Comma 10 4 15 3" xfId="6607" xr:uid="{F0BC1577-80BD-4DF3-AB84-CF2B44048792}"/>
    <cellStyle name="Comma 10 4 15 4" xfId="5705" xr:uid="{CB19F125-B100-4162-9523-10D655C54573}"/>
    <cellStyle name="Comma 10 4 16" xfId="2151" xr:uid="{DE9B8128-B5F5-44F2-ABF9-BE28CE6BFE02}"/>
    <cellStyle name="Comma 10 4 16 2" xfId="6373" xr:uid="{859E2DE6-0B78-4078-8637-1C9B754592AE}"/>
    <cellStyle name="Comma 10 4 16 3" xfId="6608" xr:uid="{C512AAF5-6106-4413-8257-5AF55D4707B1}"/>
    <cellStyle name="Comma 10 4 16 4" xfId="5706" xr:uid="{1AA6C025-3ECF-4E3F-B821-8BB64AB51E33}"/>
    <cellStyle name="Comma 10 4 17" xfId="2152" xr:uid="{75B32222-F4F5-4638-96BB-142A5575AE55}"/>
    <cellStyle name="Comma 10 4 17 2" xfId="6374" xr:uid="{A7336425-FE1F-41F7-997B-607FED098DD4}"/>
    <cellStyle name="Comma 10 4 17 3" xfId="6609" xr:uid="{F1CAD720-CA02-4B9F-B621-81AD15A9A2C9}"/>
    <cellStyle name="Comma 10 4 17 4" xfId="5707" xr:uid="{3572BCD2-95E5-448B-9270-C0FD15A70EFF}"/>
    <cellStyle name="Comma 10 4 18" xfId="6366" xr:uid="{F0AB5568-EF04-4CAB-BC62-39259F5B06FA}"/>
    <cellStyle name="Comma 10 4 19" xfId="6601" xr:uid="{329F2D03-2BC3-4D1C-AD96-B28E42E12B36}"/>
    <cellStyle name="Comma 10 4 2" xfId="2153" xr:uid="{8FFBAD29-2659-4618-B13C-7F186F19B45F}"/>
    <cellStyle name="Comma 10 4 2 2" xfId="6375" xr:uid="{00805085-5F4E-4093-B19E-EF6B0EDD408B}"/>
    <cellStyle name="Comma 10 4 2 3" xfId="6610" xr:uid="{28365422-0314-4D54-9778-301C280B3F7E}"/>
    <cellStyle name="Comma 10 4 2 4" xfId="5708" xr:uid="{DF12617D-6897-4612-8938-B60180013CC5}"/>
    <cellStyle name="Comma 10 4 20" xfId="5699" xr:uid="{557575D6-2FC7-4A8A-83BC-32FA62BCB9E0}"/>
    <cellStyle name="Comma 10 4 3" xfId="2154" xr:uid="{06EAA3C9-A652-47E0-9565-A9852005B585}"/>
    <cellStyle name="Comma 10 4 3 2" xfId="6376" xr:uid="{5BDEB9AD-3034-460B-BF3C-066EFE0C86DC}"/>
    <cellStyle name="Comma 10 4 3 3" xfId="6611" xr:uid="{C8D72513-D914-4B31-8759-C00C82ED21F6}"/>
    <cellStyle name="Comma 10 4 3 4" xfId="5709" xr:uid="{6351B86B-D381-4606-ADA0-4C3AEC9C12A9}"/>
    <cellStyle name="Comma 10 4 4" xfId="2155" xr:uid="{CAB8EA87-8B7F-48CB-981F-F994012E91D8}"/>
    <cellStyle name="Comma 10 4 4 2" xfId="6377" xr:uid="{59142CA9-735C-4B75-8987-CCCBFB13BC0E}"/>
    <cellStyle name="Comma 10 4 4 3" xfId="6612" xr:uid="{A44CA37D-F0F4-4C4E-9A6F-C29E1C381730}"/>
    <cellStyle name="Comma 10 4 4 4" xfId="5710" xr:uid="{A9EE3E31-3C32-48A9-84BB-BF5EC4DE7C8E}"/>
    <cellStyle name="Comma 10 4 5" xfId="2156" xr:uid="{6DB21C55-D4CE-4D9B-B880-2902584E3A17}"/>
    <cellStyle name="Comma 10 4 5 2" xfId="6378" xr:uid="{907E13F9-F267-4157-9DA7-E263FD98003C}"/>
    <cellStyle name="Comma 10 4 5 3" xfId="6613" xr:uid="{22C68B17-225F-4F3F-B3AC-86C92E64C00C}"/>
    <cellStyle name="Comma 10 4 5 4" xfId="5711" xr:uid="{A6C7781B-02CF-4925-BE79-C912744712D8}"/>
    <cellStyle name="Comma 10 4 6" xfId="2157" xr:uid="{8FB9F0B0-5BA7-442C-AE6C-26B4CC06AE35}"/>
    <cellStyle name="Comma 10 4 6 2" xfId="6379" xr:uid="{911A8201-048B-4DE3-8236-283D96F278DE}"/>
    <cellStyle name="Comma 10 4 6 3" xfId="6614" xr:uid="{AB57200D-785A-471D-B51A-24F3BC679E16}"/>
    <cellStyle name="Comma 10 4 6 4" xfId="5712" xr:uid="{A7F348DB-3AA4-4AF3-B8FA-126BB09D4C08}"/>
    <cellStyle name="Comma 10 4 7" xfId="2158" xr:uid="{4EE62D3C-6875-47D4-B582-4A1C1CCAEBF0}"/>
    <cellStyle name="Comma 10 4 7 2" xfId="6380" xr:uid="{B3BE4EAB-7ED9-4B0B-AC29-CA25F9F5C4B4}"/>
    <cellStyle name="Comma 10 4 7 3" xfId="6615" xr:uid="{BBE90FB0-30EF-4976-B791-B77749E741EB}"/>
    <cellStyle name="Comma 10 4 7 4" xfId="5713" xr:uid="{E23C5C5F-CE44-4576-B743-8E514F46DF26}"/>
    <cellStyle name="Comma 10 4 8" xfId="2159" xr:uid="{382CEBF5-BD62-4002-B218-390B376EFDED}"/>
    <cellStyle name="Comma 10 4 8 2" xfId="6381" xr:uid="{1B79F150-DD4B-4F70-891F-3C7E8ABF5209}"/>
    <cellStyle name="Comma 10 4 8 3" xfId="6616" xr:uid="{C42D9963-8922-4850-AB1A-3B051A556FAA}"/>
    <cellStyle name="Comma 10 4 8 4" xfId="5714" xr:uid="{039CD722-5599-4E9E-A771-13AC4FDE6E3D}"/>
    <cellStyle name="Comma 10 4 9" xfId="2160" xr:uid="{85C581DE-FFE2-431E-925F-87928DD5A22A}"/>
    <cellStyle name="Comma 10 4 9 2" xfId="6382" xr:uid="{6AC39134-67F2-4696-9531-F576248BF3CD}"/>
    <cellStyle name="Comma 10 4 9 3" xfId="6617" xr:uid="{5086DF47-7B5E-4257-9FDA-F3F92EC5B2B1}"/>
    <cellStyle name="Comma 10 4 9 4" xfId="5715" xr:uid="{513438B0-FA7F-44D0-986D-BEB363B9AD3F}"/>
    <cellStyle name="Comma 10 5" xfId="2161" xr:uid="{07130568-4C5C-4045-88EB-2DA9746B693F}"/>
    <cellStyle name="Comma 10 5 10" xfId="2162" xr:uid="{B86393D5-0627-462A-A965-4A322BD57033}"/>
    <cellStyle name="Comma 10 5 10 2" xfId="6384" xr:uid="{C696E6E6-F651-4D02-A602-922EEF31F559}"/>
    <cellStyle name="Comma 10 5 10 3" xfId="6619" xr:uid="{A75BC619-7660-4A7D-84C8-97F557DBC1A4}"/>
    <cellStyle name="Comma 10 5 10 4" xfId="5717" xr:uid="{F1E05347-94EE-48C2-A367-80602449AA15}"/>
    <cellStyle name="Comma 10 5 11" xfId="2163" xr:uid="{23887641-E585-4FB7-AFE3-4A22745D3D5C}"/>
    <cellStyle name="Comma 10 5 11 2" xfId="6385" xr:uid="{11C4350A-AED6-49BF-926D-1FC8537DB77E}"/>
    <cellStyle name="Comma 10 5 11 3" xfId="6620" xr:uid="{29C7186B-245C-4147-8F23-5430BC01DA58}"/>
    <cellStyle name="Comma 10 5 11 4" xfId="5718" xr:uid="{98486883-719A-489E-B968-FB6F3FEB3AC1}"/>
    <cellStyle name="Comma 10 5 12" xfId="2164" xr:uid="{BD6ACD5C-5A32-44F2-A85A-3E9602A363D7}"/>
    <cellStyle name="Comma 10 5 12 2" xfId="6386" xr:uid="{E7F793BE-2A40-4FCD-8835-F28A71501751}"/>
    <cellStyle name="Comma 10 5 12 3" xfId="6621" xr:uid="{0ECE0FA9-8325-4A0F-A53A-B9CFDFEA3AD1}"/>
    <cellStyle name="Comma 10 5 12 4" xfId="5719" xr:uid="{33C47524-B758-48A7-87A0-410F5FDEB366}"/>
    <cellStyle name="Comma 10 5 13" xfId="2165" xr:uid="{AFDC8FD9-DBCE-46DA-BA08-644654434815}"/>
    <cellStyle name="Comma 10 5 13 2" xfId="6387" xr:uid="{33691402-88CF-4BF0-8EA8-B6CC33C7F96E}"/>
    <cellStyle name="Comma 10 5 13 3" xfId="6622" xr:uid="{8D3CF775-93F1-40CF-AF8A-35AFF2F253F0}"/>
    <cellStyle name="Comma 10 5 13 4" xfId="5720" xr:uid="{7C7A6917-8F43-46A2-9D85-A2004A161C00}"/>
    <cellStyle name="Comma 10 5 14" xfId="2166" xr:uid="{744EC31D-D9A1-41D9-8956-44CA9D95B4D0}"/>
    <cellStyle name="Comma 10 5 14 2" xfId="6388" xr:uid="{E14DEFBE-9E4F-4604-AC2F-2EC6AD6B51D4}"/>
    <cellStyle name="Comma 10 5 14 3" xfId="6623" xr:uid="{48677BA4-E40C-4F26-AD40-D5C20CF24203}"/>
    <cellStyle name="Comma 10 5 14 4" xfId="5721" xr:uid="{9B78FFFE-2112-4406-AD22-42F14DF8A61D}"/>
    <cellStyle name="Comma 10 5 15" xfId="2167" xr:uid="{13AA5D7E-3327-4CF5-85FF-21F18011D7BB}"/>
    <cellStyle name="Comma 10 5 15 2" xfId="6389" xr:uid="{B6303EEC-3723-4EBB-9D72-8BE3FF9161A4}"/>
    <cellStyle name="Comma 10 5 15 3" xfId="6624" xr:uid="{D35A14E5-8959-4EF7-B27D-4CAA3CBB899C}"/>
    <cellStyle name="Comma 10 5 15 4" xfId="5722" xr:uid="{8F97A9D1-3D0A-41A1-BA7A-6CCC5B7D01E9}"/>
    <cellStyle name="Comma 10 5 16" xfId="2168" xr:uid="{74795EB9-766C-4AA9-B125-CD38C81B772C}"/>
    <cellStyle name="Comma 10 5 16 2" xfId="6390" xr:uid="{982CD852-7C2D-45FA-B0D6-C877016394AC}"/>
    <cellStyle name="Comma 10 5 16 3" xfId="6625" xr:uid="{F8DC8C8C-0BB7-4952-A952-E3603E75729D}"/>
    <cellStyle name="Comma 10 5 16 4" xfId="5723" xr:uid="{0FD21F28-6282-4D3B-A201-EB5893FDB3B2}"/>
    <cellStyle name="Comma 10 5 17" xfId="2169" xr:uid="{32AD7A73-2918-4FCB-BBB7-1CB98988C7F9}"/>
    <cellStyle name="Comma 10 5 17 2" xfId="6391" xr:uid="{9F0C9C9D-BFE0-4277-A9E7-7EABA0BDD290}"/>
    <cellStyle name="Comma 10 5 17 3" xfId="6626" xr:uid="{CFCEC93D-4EAC-486D-B261-19360103CE27}"/>
    <cellStyle name="Comma 10 5 17 4" xfId="5724" xr:uid="{89B2A431-E3E9-4F01-B985-8274E2C9BE55}"/>
    <cellStyle name="Comma 10 5 18" xfId="6383" xr:uid="{64FAFDA4-9843-42C3-9D11-D8A822A8BB65}"/>
    <cellStyle name="Comma 10 5 19" xfId="6618" xr:uid="{A0C1A40E-15A2-4EF2-9789-2E31B6816EE5}"/>
    <cellStyle name="Comma 10 5 2" xfId="2170" xr:uid="{F76C0DD6-7861-4FB7-BC07-DC294B65131C}"/>
    <cellStyle name="Comma 10 5 2 2" xfId="6392" xr:uid="{274F4DF6-22EA-452B-851D-505910FF3606}"/>
    <cellStyle name="Comma 10 5 2 3" xfId="6627" xr:uid="{30F2847B-9BE9-4861-A583-4EBEB4F3CE4D}"/>
    <cellStyle name="Comma 10 5 2 4" xfId="5725" xr:uid="{9C20F746-5FE7-4D29-AC8F-8B6395496DBC}"/>
    <cellStyle name="Comma 10 5 20" xfId="5716" xr:uid="{FF3F933D-86B9-4CB9-9C54-DCC5D86D6810}"/>
    <cellStyle name="Comma 10 5 3" xfId="2171" xr:uid="{1CB55A83-2E09-434F-9D91-9121D24CA767}"/>
    <cellStyle name="Comma 10 5 3 2" xfId="6393" xr:uid="{CD932E48-5622-4471-8DD5-D4F38A33A595}"/>
    <cellStyle name="Comma 10 5 3 3" xfId="6628" xr:uid="{70997898-797A-407D-82A0-FEF5CD4491FF}"/>
    <cellStyle name="Comma 10 5 3 4" xfId="5726" xr:uid="{BB6F2090-9864-4E7C-9283-046F5C443E2E}"/>
    <cellStyle name="Comma 10 5 4" xfId="2172" xr:uid="{047FA5AA-CB5F-4C5B-8EE3-F4139BCE8CFF}"/>
    <cellStyle name="Comma 10 5 4 2" xfId="6394" xr:uid="{DA4E25F2-974B-473C-9404-FBD51BE351B0}"/>
    <cellStyle name="Comma 10 5 4 3" xfId="6629" xr:uid="{1AD597DD-52CD-4856-8AF2-D8D0D85F2A0C}"/>
    <cellStyle name="Comma 10 5 4 4" xfId="5727" xr:uid="{8A3DD038-2B1B-4B8D-845F-B2F9DA221ECC}"/>
    <cellStyle name="Comma 10 5 5" xfId="2173" xr:uid="{227D44B7-E255-46DC-A5DB-C9612FF6EBFA}"/>
    <cellStyle name="Comma 10 5 5 2" xfId="6395" xr:uid="{A052B44E-3C71-4201-9A06-052D6203917B}"/>
    <cellStyle name="Comma 10 5 5 3" xfId="6630" xr:uid="{30B99956-DBA6-4905-AB45-BA3B027C3D8B}"/>
    <cellStyle name="Comma 10 5 5 4" xfId="5728" xr:uid="{31E1D51E-0F83-42F1-BD94-119BA679BCBA}"/>
    <cellStyle name="Comma 10 5 6" xfId="2174" xr:uid="{95C0E4B3-C003-426E-A36F-D97E89F515B7}"/>
    <cellStyle name="Comma 10 5 6 2" xfId="6396" xr:uid="{720C2E52-C8DC-47E7-AFFE-BEF6AF203668}"/>
    <cellStyle name="Comma 10 5 6 3" xfId="6631" xr:uid="{CBC8DD6D-D7B2-4B9E-8709-C0A7BE8FD5E6}"/>
    <cellStyle name="Comma 10 5 6 4" xfId="5729" xr:uid="{083BF122-3DC1-4E54-8942-495F83C12DA2}"/>
    <cellStyle name="Comma 10 5 7" xfId="2175" xr:uid="{9583C013-D512-4F45-A30A-8778F438BD2D}"/>
    <cellStyle name="Comma 10 5 7 2" xfId="6397" xr:uid="{9A57C916-9391-454E-9A71-6B06E487C3D0}"/>
    <cellStyle name="Comma 10 5 7 3" xfId="6632" xr:uid="{1D64BC47-DEF5-4794-80B2-CC318F9E5BC4}"/>
    <cellStyle name="Comma 10 5 7 4" xfId="5730" xr:uid="{7384D697-EE05-4928-8991-E417F46D57C5}"/>
    <cellStyle name="Comma 10 5 8" xfId="2176" xr:uid="{4FD4A5B2-186D-4746-95FA-9BEDC4DA140F}"/>
    <cellStyle name="Comma 10 5 8 2" xfId="6398" xr:uid="{ADD2749E-EAA3-4F8C-9C13-16B25F626FB9}"/>
    <cellStyle name="Comma 10 5 8 3" xfId="6633" xr:uid="{248D1E76-1D6E-4146-A0F0-092784018D74}"/>
    <cellStyle name="Comma 10 5 8 4" xfId="5731" xr:uid="{11B0B812-8D60-44AB-9142-7709F6BBB725}"/>
    <cellStyle name="Comma 10 5 9" xfId="2177" xr:uid="{192FAEBB-EF2C-4BF9-9427-6A09FE6AA98E}"/>
    <cellStyle name="Comma 10 5 9 2" xfId="6399" xr:uid="{9C2FED0B-D901-4842-A9FD-98562F6C3BFF}"/>
    <cellStyle name="Comma 10 5 9 3" xfId="6634" xr:uid="{EB3AEA84-96A3-41AB-B773-CC8302B81E9E}"/>
    <cellStyle name="Comma 10 5 9 4" xfId="5732" xr:uid="{3978D95F-B677-41D6-B833-E915AEDA9622}"/>
    <cellStyle name="Comma 10 6" xfId="2178" xr:uid="{6EF180E0-C0D9-418F-BD96-A10D1666CCD1}"/>
    <cellStyle name="Comma 10 6 10" xfId="2179" xr:uid="{55ADFCF9-8826-4CE1-8B88-F4A28F5898CE}"/>
    <cellStyle name="Comma 10 6 10 2" xfId="6401" xr:uid="{EEE93290-B7BB-45B9-B7B8-27FCFFA6BB46}"/>
    <cellStyle name="Comma 10 6 10 3" xfId="6636" xr:uid="{052F3081-2230-4094-8623-1BB9AD4849B6}"/>
    <cellStyle name="Comma 10 6 10 4" xfId="5734" xr:uid="{A101052A-43DF-44E6-BA9A-E9E5C2527C44}"/>
    <cellStyle name="Comma 10 6 11" xfId="2180" xr:uid="{ADF343A2-D91C-42FF-B421-3131ABD22F6E}"/>
    <cellStyle name="Comma 10 6 11 2" xfId="6402" xr:uid="{5505BE95-9138-4CE0-B48C-75DEECF9FFB9}"/>
    <cellStyle name="Comma 10 6 11 3" xfId="6637" xr:uid="{1972AB3E-FF15-443D-A1C2-146AD6FF4C84}"/>
    <cellStyle name="Comma 10 6 11 4" xfId="5735" xr:uid="{EE2FA3F4-5C57-49A8-B9B9-6F618BFBAB4D}"/>
    <cellStyle name="Comma 10 6 12" xfId="2181" xr:uid="{D59A0AC2-4BF6-4262-BBF2-3E2640CDD5D2}"/>
    <cellStyle name="Comma 10 6 12 2" xfId="6403" xr:uid="{17685ACD-5D58-45E3-9FE9-5909E1CE4435}"/>
    <cellStyle name="Comma 10 6 12 3" xfId="6638" xr:uid="{31F230E2-EC0B-4D9F-96FB-B7D91067DF57}"/>
    <cellStyle name="Comma 10 6 12 4" xfId="5736" xr:uid="{29B137E4-8F4B-4226-B04A-4DD1BA194F4B}"/>
    <cellStyle name="Comma 10 6 13" xfId="2182" xr:uid="{E7E1BFC4-33C6-45BC-90A1-94E684D5D436}"/>
    <cellStyle name="Comma 10 6 13 2" xfId="6404" xr:uid="{AF70FE80-276A-4DB5-AAFC-E0E585609587}"/>
    <cellStyle name="Comma 10 6 13 3" xfId="6639" xr:uid="{CC6DC6CA-2778-4CF5-9A07-F49285D6CB1E}"/>
    <cellStyle name="Comma 10 6 13 4" xfId="5737" xr:uid="{91D59AF6-24C0-474E-8B70-98843CC8E47A}"/>
    <cellStyle name="Comma 10 6 14" xfId="2183" xr:uid="{8235555B-5ED8-4E8A-A482-1E8847C17C24}"/>
    <cellStyle name="Comma 10 6 14 2" xfId="6405" xr:uid="{6957BFD8-2593-4491-8EFA-EACEEFFF28A6}"/>
    <cellStyle name="Comma 10 6 14 3" xfId="6640" xr:uid="{D51A108D-838D-441C-813B-0F5AB756CD3B}"/>
    <cellStyle name="Comma 10 6 14 4" xfId="5738" xr:uid="{17EEBDFD-0917-4228-944A-45640652A538}"/>
    <cellStyle name="Comma 10 6 15" xfId="2184" xr:uid="{7B12DECA-9C87-4A85-B804-932B8E21F2EE}"/>
    <cellStyle name="Comma 10 6 15 2" xfId="6406" xr:uid="{D5BD7485-D4F6-452E-A574-A56DABF5E961}"/>
    <cellStyle name="Comma 10 6 15 3" xfId="6641" xr:uid="{441373A3-7B2A-45C3-8BA4-796BD1F95D41}"/>
    <cellStyle name="Comma 10 6 15 4" xfId="5739" xr:uid="{B04BB7F0-603B-4B55-AD23-7F87AC340CF5}"/>
    <cellStyle name="Comma 10 6 16" xfId="2185" xr:uid="{F39FC40F-0960-40B7-96A0-3AADF6585FAA}"/>
    <cellStyle name="Comma 10 6 16 2" xfId="6407" xr:uid="{D66A042A-9F9C-4903-9EAF-5B9371A91854}"/>
    <cellStyle name="Comma 10 6 16 3" xfId="6642" xr:uid="{F3E1EDEF-F83A-4120-A7C1-A1EBD9EB93F5}"/>
    <cellStyle name="Comma 10 6 16 4" xfId="5740" xr:uid="{F6847C88-8052-4F61-B5FD-B551CB1A5C78}"/>
    <cellStyle name="Comma 10 6 17" xfId="2186" xr:uid="{BD9C9B5E-7C8C-4E09-97CA-CAF5566BC304}"/>
    <cellStyle name="Comma 10 6 17 2" xfId="6408" xr:uid="{8C547FDE-E4E7-49C9-918D-BA2E87AD27CD}"/>
    <cellStyle name="Comma 10 6 17 3" xfId="6643" xr:uid="{EF0C1411-466F-4D03-90CE-D2D0BCA9239A}"/>
    <cellStyle name="Comma 10 6 17 4" xfId="5741" xr:uid="{4C153095-9BAB-46A0-BDD4-F43777DBBF4A}"/>
    <cellStyle name="Comma 10 6 18" xfId="6400" xr:uid="{2893433E-CD82-4028-86B2-BEC85FECA4FE}"/>
    <cellStyle name="Comma 10 6 19" xfId="6635" xr:uid="{61AF2FBD-7930-4D35-BC89-B6FC32EE22C5}"/>
    <cellStyle name="Comma 10 6 2" xfId="2187" xr:uid="{5BB92505-0619-4542-B478-36D43B58A239}"/>
    <cellStyle name="Comma 10 6 2 2" xfId="6409" xr:uid="{895CFD54-6551-4D05-9E17-6006CA5FF2FE}"/>
    <cellStyle name="Comma 10 6 2 3" xfId="6644" xr:uid="{18A9C8B5-2B63-42C8-8B0B-808FFC2B0DA9}"/>
    <cellStyle name="Comma 10 6 2 4" xfId="5742" xr:uid="{D963996A-9E7D-4809-90A7-1F963C36BEE3}"/>
    <cellStyle name="Comma 10 6 20" xfId="5733" xr:uid="{D3B02863-6802-4907-B9A6-342729B58971}"/>
    <cellStyle name="Comma 10 6 3" xfId="2188" xr:uid="{5DB32317-8FC2-40E7-AC2A-623355AD590E}"/>
    <cellStyle name="Comma 10 6 3 2" xfId="6410" xr:uid="{6B174A69-CD87-4FBC-9BC1-C954CF100ED3}"/>
    <cellStyle name="Comma 10 6 3 3" xfId="6645" xr:uid="{EC0F2B84-065E-414C-A0FB-6E2C19A67D77}"/>
    <cellStyle name="Comma 10 6 3 4" xfId="5743" xr:uid="{A8EF71E3-FD96-4BEA-BB35-A834116FE443}"/>
    <cellStyle name="Comma 10 6 4" xfId="2189" xr:uid="{C058B826-24BD-4163-A779-AE95082BB3F9}"/>
    <cellStyle name="Comma 10 6 4 2" xfId="6411" xr:uid="{721B1F74-B866-430A-B121-04B467A25365}"/>
    <cellStyle name="Comma 10 6 4 3" xfId="6646" xr:uid="{DAF561A0-2205-41DC-91D9-766A20A8A373}"/>
    <cellStyle name="Comma 10 6 4 4" xfId="5744" xr:uid="{1220F7ED-51C6-4280-B271-3EC96EA1A4F3}"/>
    <cellStyle name="Comma 10 6 5" xfId="2190" xr:uid="{F24DDCC2-CD4D-4DFB-9540-44B49C6ED404}"/>
    <cellStyle name="Comma 10 6 5 2" xfId="6412" xr:uid="{E91E43BA-8673-4A76-BE77-A9B859D03A55}"/>
    <cellStyle name="Comma 10 6 5 3" xfId="6647" xr:uid="{2EDD2F2B-9912-4532-AD3C-14754CE06493}"/>
    <cellStyle name="Comma 10 6 5 4" xfId="5745" xr:uid="{DA48C96B-56C3-47BC-B85B-C7BD85BA3919}"/>
    <cellStyle name="Comma 10 6 6" xfId="2191" xr:uid="{88AA653C-CECD-4B92-81A1-B3701D66D5C7}"/>
    <cellStyle name="Comma 10 6 6 2" xfId="6413" xr:uid="{CE92BCE5-E5E8-40FB-AD84-F81E80A5B6F5}"/>
    <cellStyle name="Comma 10 6 6 3" xfId="6648" xr:uid="{424E6F7E-1256-4E42-994B-675D65B9D7B1}"/>
    <cellStyle name="Comma 10 6 6 4" xfId="5746" xr:uid="{7B24A01C-F672-440A-8A5C-6625A2F7D2AD}"/>
    <cellStyle name="Comma 10 6 7" xfId="2192" xr:uid="{9E8B5556-0C70-4B93-8C47-5005552ED7D4}"/>
    <cellStyle name="Comma 10 6 7 2" xfId="6414" xr:uid="{70DB2356-057F-4A6D-BB39-B676FCECCF6E}"/>
    <cellStyle name="Comma 10 6 7 3" xfId="6649" xr:uid="{F7A5BFBD-0EB0-420B-89F2-AE476AB13F10}"/>
    <cellStyle name="Comma 10 6 7 4" xfId="5747" xr:uid="{7C7BAF18-AD8C-4F5F-93A4-804B93EFB0F1}"/>
    <cellStyle name="Comma 10 6 8" xfId="2193" xr:uid="{5F6903DC-62EA-4D6B-B7CF-4222E294825C}"/>
    <cellStyle name="Comma 10 6 8 2" xfId="6415" xr:uid="{C984997C-5162-44C1-B2DF-C3209CB0DA0E}"/>
    <cellStyle name="Comma 10 6 8 3" xfId="6650" xr:uid="{A3509EEA-9B8E-4D79-894E-6345E6198CCC}"/>
    <cellStyle name="Comma 10 6 8 4" xfId="5748" xr:uid="{46AE5239-8780-4575-8CD0-A0ED58AA3978}"/>
    <cellStyle name="Comma 10 6 9" xfId="2194" xr:uid="{07C0D66E-6F91-4BFE-A929-75319DC41BAE}"/>
    <cellStyle name="Comma 10 6 9 2" xfId="6416" xr:uid="{873F678D-96F6-4220-B9D0-9DF179332CF6}"/>
    <cellStyle name="Comma 10 6 9 3" xfId="6651" xr:uid="{15596D93-A52B-4A3B-912C-DC3D24123179}"/>
    <cellStyle name="Comma 10 6 9 4" xfId="5749" xr:uid="{1C55D8D6-B69D-4F6A-AB8B-E410CB1152DF}"/>
    <cellStyle name="Comma 10 7" xfId="2195" xr:uid="{45F34888-9D54-4215-8BEB-B5CED8676CEF}"/>
    <cellStyle name="Comma 10 7 10" xfId="2196" xr:uid="{30C23F39-3FEE-488E-BA8B-53B723CB4654}"/>
    <cellStyle name="Comma 10 7 10 2" xfId="6418" xr:uid="{189CA3A7-6150-4A69-8672-8E35AABBCE30}"/>
    <cellStyle name="Comma 10 7 10 3" xfId="6653" xr:uid="{DF993392-D3C0-40D5-9625-AC967337724F}"/>
    <cellStyle name="Comma 10 7 10 4" xfId="5751" xr:uid="{24B18EE5-5FB9-43A3-B3A6-D2AD1AF826E4}"/>
    <cellStyle name="Comma 10 7 11" xfId="2197" xr:uid="{78E276AA-6545-4946-8BFB-19FB5C466EE3}"/>
    <cellStyle name="Comma 10 7 11 2" xfId="6419" xr:uid="{1517457F-3AB9-48C5-AD75-5637E2A0E96F}"/>
    <cellStyle name="Comma 10 7 11 3" xfId="6654" xr:uid="{4931C146-7CAB-489D-A8CE-82D2FE685EBA}"/>
    <cellStyle name="Comma 10 7 11 4" xfId="5752" xr:uid="{E75BA89F-B4DC-4555-815B-A4929746E548}"/>
    <cellStyle name="Comma 10 7 12" xfId="2198" xr:uid="{EF29B194-368F-4665-B837-66669A75EE7A}"/>
    <cellStyle name="Comma 10 7 12 2" xfId="6420" xr:uid="{112D8D6F-47B5-446F-BEA1-27080F6D2F4F}"/>
    <cellStyle name="Comma 10 7 12 3" xfId="6655" xr:uid="{5DC1F986-F58A-49FF-9640-F5F29C846CEF}"/>
    <cellStyle name="Comma 10 7 12 4" xfId="5753" xr:uid="{E0A677D8-01BF-46BA-82B0-B54336E1075D}"/>
    <cellStyle name="Comma 10 7 13" xfId="2199" xr:uid="{B3C90836-62CF-4E87-B852-5EABE2152EB4}"/>
    <cellStyle name="Comma 10 7 13 2" xfId="6421" xr:uid="{4E1C271C-27B8-4D23-B5AF-7712011FB2FB}"/>
    <cellStyle name="Comma 10 7 13 3" xfId="6656" xr:uid="{224F3B16-8502-4A3A-A50D-B99B08B761ED}"/>
    <cellStyle name="Comma 10 7 13 4" xfId="5754" xr:uid="{D0C03462-B880-4FFD-A0E8-45F7928982FC}"/>
    <cellStyle name="Comma 10 7 14" xfId="2200" xr:uid="{39D9A12F-E5B1-49A4-AB07-93833FC038CB}"/>
    <cellStyle name="Comma 10 7 14 2" xfId="6422" xr:uid="{62047A1E-FA79-48E7-A7C1-64DF8FC9980E}"/>
    <cellStyle name="Comma 10 7 14 3" xfId="6657" xr:uid="{D17649A1-C525-449A-BCA1-EE64F7A13648}"/>
    <cellStyle name="Comma 10 7 14 4" xfId="5755" xr:uid="{E57E2C43-9ED4-4519-AEB9-F131CF88E996}"/>
    <cellStyle name="Comma 10 7 15" xfId="2201" xr:uid="{B3E683FE-09B6-4591-BDB3-26006D6382E4}"/>
    <cellStyle name="Comma 10 7 15 2" xfId="6423" xr:uid="{4ED5A9CD-C7AA-45D1-B655-D855282E6DBA}"/>
    <cellStyle name="Comma 10 7 15 3" xfId="6658" xr:uid="{8946F21D-F93A-44EA-80E6-AE8178E33F5C}"/>
    <cellStyle name="Comma 10 7 15 4" xfId="5756" xr:uid="{78A35225-A369-44B8-B23B-69C347848E52}"/>
    <cellStyle name="Comma 10 7 16" xfId="2202" xr:uid="{120EAC5D-36FA-4712-99C5-A15088BA0F96}"/>
    <cellStyle name="Comma 10 7 16 2" xfId="6424" xr:uid="{41CC98A1-2075-4240-A423-B5DA65AD40D7}"/>
    <cellStyle name="Comma 10 7 16 3" xfId="6659" xr:uid="{29CC1DD9-46CF-474D-99A5-852B50FFBABD}"/>
    <cellStyle name="Comma 10 7 16 4" xfId="5757" xr:uid="{69E299AA-CB4D-4FF6-AB24-4AF67FBC9A59}"/>
    <cellStyle name="Comma 10 7 17" xfId="2203" xr:uid="{78C2452D-FC62-4C79-AD15-CF4DCCB0440A}"/>
    <cellStyle name="Comma 10 7 17 2" xfId="6425" xr:uid="{17F76E00-074C-4E55-9CF1-5513BCB1F011}"/>
    <cellStyle name="Comma 10 7 17 3" xfId="6660" xr:uid="{DEAD8402-DC7B-409F-80C5-6B7BFD5EF4C6}"/>
    <cellStyle name="Comma 10 7 17 4" xfId="5758" xr:uid="{0C2B1978-AD9C-4F60-AC9C-7ADD2AA5335C}"/>
    <cellStyle name="Comma 10 7 18" xfId="6417" xr:uid="{00263118-D298-4696-9E99-474E171932BC}"/>
    <cellStyle name="Comma 10 7 19" xfId="6652" xr:uid="{AF2C8A01-CF5E-4B12-85FB-F827E22672D5}"/>
    <cellStyle name="Comma 10 7 2" xfId="2204" xr:uid="{5F052904-8487-4255-9CB4-2AEAA8CEA873}"/>
    <cellStyle name="Comma 10 7 2 2" xfId="6426" xr:uid="{6454878F-51D2-48E8-8873-810776D2C484}"/>
    <cellStyle name="Comma 10 7 2 3" xfId="6661" xr:uid="{1497795F-B83E-4D73-A5F7-543B01CB3632}"/>
    <cellStyle name="Comma 10 7 2 4" xfId="5759" xr:uid="{9BD4410C-B94E-4E26-94C7-C636BE6BABE6}"/>
    <cellStyle name="Comma 10 7 20" xfId="5750" xr:uid="{02133AAC-FDBA-4493-8485-8CC7AE7ABED1}"/>
    <cellStyle name="Comma 10 7 3" xfId="2205" xr:uid="{40F73D37-81E4-432B-9ACF-84CF3936222C}"/>
    <cellStyle name="Comma 10 7 3 2" xfId="6427" xr:uid="{BE31B789-4F8C-4C6E-B5EF-47B600E4DD7C}"/>
    <cellStyle name="Comma 10 7 3 3" xfId="6662" xr:uid="{265C1DD7-EDCF-4C7E-9733-5F71DCF7EC90}"/>
    <cellStyle name="Comma 10 7 3 4" xfId="5760" xr:uid="{777BAFD6-BD7B-4708-9EE8-D13656496934}"/>
    <cellStyle name="Comma 10 7 4" xfId="2206" xr:uid="{94FD107E-311F-4FDE-9FF7-3ADF60EB9809}"/>
    <cellStyle name="Comma 10 7 4 2" xfId="6428" xr:uid="{08A387BD-8FD5-4555-832A-D0C02A741F38}"/>
    <cellStyle name="Comma 10 7 4 3" xfId="6663" xr:uid="{F2525357-BC81-4803-8C18-31328DA86B21}"/>
    <cellStyle name="Comma 10 7 4 4" xfId="5761" xr:uid="{0E1575CF-4847-4278-8242-3C627BE2D5D9}"/>
    <cellStyle name="Comma 10 7 5" xfId="2207" xr:uid="{C557F4A2-9C51-4363-85A8-BB0E00903F77}"/>
    <cellStyle name="Comma 10 7 5 2" xfId="6429" xr:uid="{3B42379D-49FE-4BF4-93DF-065094585441}"/>
    <cellStyle name="Comma 10 7 5 3" xfId="6664" xr:uid="{CEC0E2F5-49D2-4BE9-AB76-349C7F1B6EE9}"/>
    <cellStyle name="Comma 10 7 5 4" xfId="5762" xr:uid="{FEF76FB6-05EE-4807-9CE0-DEF8FABB0646}"/>
    <cellStyle name="Comma 10 7 6" xfId="2208" xr:uid="{99C1AA8D-2C50-4E73-B1A8-85C5602B998B}"/>
    <cellStyle name="Comma 10 7 6 2" xfId="6430" xr:uid="{4A510D0E-8F78-40FE-9C94-BE08535479DC}"/>
    <cellStyle name="Comma 10 7 6 3" xfId="6665" xr:uid="{49A76103-9507-44F8-B088-B12ADB6DF62B}"/>
    <cellStyle name="Comma 10 7 6 4" xfId="5763" xr:uid="{47966F90-0849-43E7-8B88-B2ADE01C91B1}"/>
    <cellStyle name="Comma 10 7 7" xfId="2209" xr:uid="{7E24677A-EE6E-4BBA-B908-A816D6AA3787}"/>
    <cellStyle name="Comma 10 7 7 2" xfId="6431" xr:uid="{A7B6B625-380E-41A9-8691-C39DF0AD7F80}"/>
    <cellStyle name="Comma 10 7 7 3" xfId="6666" xr:uid="{C9B88D7E-4B4E-45C7-8EB4-2B252D7CBDD2}"/>
    <cellStyle name="Comma 10 7 7 4" xfId="5764" xr:uid="{4B3E5154-FC53-4F93-AE60-CBB0CCDE6D14}"/>
    <cellStyle name="Comma 10 7 8" xfId="2210" xr:uid="{01F50F53-0FD7-4ACE-BBA4-378A068E2A39}"/>
    <cellStyle name="Comma 10 7 8 2" xfId="6432" xr:uid="{B90E55DE-FF28-483B-AF95-AF8301039719}"/>
    <cellStyle name="Comma 10 7 8 3" xfId="6667" xr:uid="{9F69FB1B-4B57-4CD3-AFC0-787AB055BC0A}"/>
    <cellStyle name="Comma 10 7 8 4" xfId="5765" xr:uid="{1BCCDA06-E526-432F-850E-AC369B96D937}"/>
    <cellStyle name="Comma 10 7 9" xfId="2211" xr:uid="{DA3877C1-FEEC-43F7-A7B8-281B9DB542B4}"/>
    <cellStyle name="Comma 10 7 9 2" xfId="6433" xr:uid="{F1F63BBB-F50E-493A-8A8C-4173E3AB6F56}"/>
    <cellStyle name="Comma 10 7 9 3" xfId="6668" xr:uid="{F9E7C806-F21A-44F5-AD39-CF85A1BDBE5F}"/>
    <cellStyle name="Comma 10 7 9 4" xfId="5766" xr:uid="{93390290-2643-4302-B6B8-08883037A9F1}"/>
    <cellStyle name="Comma 10 8" xfId="2212" xr:uid="{CE30A73F-54C3-471E-A233-7B0586675596}"/>
    <cellStyle name="Comma 10 8 10" xfId="2213" xr:uid="{9EFA94A1-7F06-4B83-8B38-C21881F5AAD7}"/>
    <cellStyle name="Comma 10 8 10 2" xfId="6435" xr:uid="{164B694F-D421-4185-927B-6717D628845D}"/>
    <cellStyle name="Comma 10 8 10 3" xfId="6670" xr:uid="{A76C54D4-1B57-4C47-AD94-56FC54FFEA3A}"/>
    <cellStyle name="Comma 10 8 10 4" xfId="5768" xr:uid="{DD833064-E78B-4AA9-9647-A3FD8D021E1C}"/>
    <cellStyle name="Comma 10 8 11" xfId="2214" xr:uid="{781E0B9E-737B-4684-89FD-40C278CEA0E8}"/>
    <cellStyle name="Comma 10 8 11 2" xfId="6436" xr:uid="{E56BC361-D823-4A1D-A7AF-514958C3B645}"/>
    <cellStyle name="Comma 10 8 11 3" xfId="6671" xr:uid="{FC9E0714-3896-4EBB-A043-650AA905656F}"/>
    <cellStyle name="Comma 10 8 11 4" xfId="5769" xr:uid="{AEB4B125-CCA1-407C-A594-BBF78111BFA0}"/>
    <cellStyle name="Comma 10 8 12" xfId="2215" xr:uid="{FC30B546-1F9E-446F-8C7A-1656B2CAA4FB}"/>
    <cellStyle name="Comma 10 8 12 2" xfId="6437" xr:uid="{4BDC1DD4-A6F3-4C33-9A50-E69EBB17019D}"/>
    <cellStyle name="Comma 10 8 12 3" xfId="6672" xr:uid="{04D9FE1D-189A-48F5-B4F9-8A847B5356E7}"/>
    <cellStyle name="Comma 10 8 12 4" xfId="5770" xr:uid="{1DA229FD-00BD-4802-BEBB-DE871C2B62CD}"/>
    <cellStyle name="Comma 10 8 13" xfId="2216" xr:uid="{08C77E21-60DD-4685-B860-039788B5112A}"/>
    <cellStyle name="Comma 10 8 13 2" xfId="6438" xr:uid="{32666A43-AF2D-4BB9-905F-A237CE079A7E}"/>
    <cellStyle name="Comma 10 8 13 3" xfId="6673" xr:uid="{9B902ED7-CF11-4C32-9764-E2B5B7082973}"/>
    <cellStyle name="Comma 10 8 13 4" xfId="5771" xr:uid="{9729C092-50C8-44A7-904C-BCAC045073E6}"/>
    <cellStyle name="Comma 10 8 14" xfId="2217" xr:uid="{69CB14C4-B29A-4332-A54E-87817AB7FCC9}"/>
    <cellStyle name="Comma 10 8 14 2" xfId="6439" xr:uid="{B3523315-3330-4936-A6CD-F3D45DCD4C39}"/>
    <cellStyle name="Comma 10 8 14 3" xfId="6674" xr:uid="{765BF11D-2F62-425C-8DFB-8F8213A80AD3}"/>
    <cellStyle name="Comma 10 8 14 4" xfId="5772" xr:uid="{5E4798DC-A617-4533-8D2E-2D8EA4DFA542}"/>
    <cellStyle name="Comma 10 8 15" xfId="2218" xr:uid="{61C21CA8-95BA-4D37-86BF-0C30B0643F80}"/>
    <cellStyle name="Comma 10 8 15 2" xfId="6440" xr:uid="{1A750AA5-8522-460E-9393-8F81A83973E2}"/>
    <cellStyle name="Comma 10 8 15 3" xfId="6675" xr:uid="{C8661E90-E232-435D-849E-99D6A2C480C8}"/>
    <cellStyle name="Comma 10 8 15 4" xfId="5773" xr:uid="{1F260B14-E40C-4EB0-A945-4EC1E6B93077}"/>
    <cellStyle name="Comma 10 8 16" xfId="2219" xr:uid="{AED55837-D902-4DBB-8584-64833DE9B40C}"/>
    <cellStyle name="Comma 10 8 16 2" xfId="6441" xr:uid="{C7906B3B-5BB8-4671-BCA6-DB051030E8E8}"/>
    <cellStyle name="Comma 10 8 16 3" xfId="6676" xr:uid="{5D700FC3-C0B1-4356-957B-399C93DC1500}"/>
    <cellStyle name="Comma 10 8 16 4" xfId="5774" xr:uid="{795B2CFE-02B0-449F-B978-0F37D16BF40A}"/>
    <cellStyle name="Comma 10 8 17" xfId="2220" xr:uid="{B67C4170-2625-4E00-956E-02C70E91D048}"/>
    <cellStyle name="Comma 10 8 17 2" xfId="6442" xr:uid="{5A844361-F8AB-42C0-AD94-DCD95733CE94}"/>
    <cellStyle name="Comma 10 8 17 3" xfId="6677" xr:uid="{20184783-0244-4EEF-A271-AA769B80CD2F}"/>
    <cellStyle name="Comma 10 8 17 4" xfId="5775" xr:uid="{0483DD34-AA28-4276-B400-A342709E5716}"/>
    <cellStyle name="Comma 10 8 18" xfId="6434" xr:uid="{87928FC2-0E02-428C-A00B-A23D0EDD3A9E}"/>
    <cellStyle name="Comma 10 8 19" xfId="6669" xr:uid="{06FF3929-25B8-41A5-AB95-72F90BABB796}"/>
    <cellStyle name="Comma 10 8 2" xfId="2221" xr:uid="{4E2854BD-8208-49D2-B7A8-0997610D8645}"/>
    <cellStyle name="Comma 10 8 2 2" xfId="6443" xr:uid="{67C85748-2B7E-4322-8CA1-4723981230C8}"/>
    <cellStyle name="Comma 10 8 2 3" xfId="6678" xr:uid="{CDF43925-DEE8-4BEE-818F-FF5E5D223656}"/>
    <cellStyle name="Comma 10 8 2 4" xfId="5776" xr:uid="{0192C7AB-4A3E-4B7E-9636-167DDB8ACD8D}"/>
    <cellStyle name="Comma 10 8 20" xfId="5767" xr:uid="{63212961-0086-454E-84BC-12583DEF6D15}"/>
    <cellStyle name="Comma 10 8 3" xfId="2222" xr:uid="{C3F75A36-817C-4F55-832C-0C2662766189}"/>
    <cellStyle name="Comma 10 8 3 2" xfId="6444" xr:uid="{D2476FCC-8436-43F0-8A99-C0A0B2DF4128}"/>
    <cellStyle name="Comma 10 8 3 3" xfId="6679" xr:uid="{4568F572-A278-4A0A-9A66-98D4D1DB40D5}"/>
    <cellStyle name="Comma 10 8 3 4" xfId="5777" xr:uid="{E2B7D831-861A-4C46-9F29-4458973BE548}"/>
    <cellStyle name="Comma 10 8 4" xfId="2223" xr:uid="{0DD62D2F-6F9A-4A2A-B4E5-176394DF7463}"/>
    <cellStyle name="Comma 10 8 4 2" xfId="6445" xr:uid="{7760F9D7-620F-48C6-A0E8-2DD155BA8427}"/>
    <cellStyle name="Comma 10 8 4 3" xfId="6680" xr:uid="{CBBF2EEC-2E8A-4523-BFD1-90B169A62306}"/>
    <cellStyle name="Comma 10 8 4 4" xfId="5778" xr:uid="{8970CDA4-C359-430D-93AA-B26608302294}"/>
    <cellStyle name="Comma 10 8 5" xfId="2224" xr:uid="{41A3FB81-4FE4-45E6-AFC9-D7901B955FDE}"/>
    <cellStyle name="Comma 10 8 5 2" xfId="6446" xr:uid="{8B13B81C-8F57-4EC6-B8AC-1697E4F87473}"/>
    <cellStyle name="Comma 10 8 5 3" xfId="6681" xr:uid="{6A242452-CD5D-474B-BEED-4AC5278BA126}"/>
    <cellStyle name="Comma 10 8 5 4" xfId="5779" xr:uid="{2EBD20CC-7F34-4ECD-AE51-0728F0F14A5F}"/>
    <cellStyle name="Comma 10 8 6" xfId="2225" xr:uid="{B5DE7FC4-3CBD-4250-8B9C-C5A15156D22A}"/>
    <cellStyle name="Comma 10 8 6 2" xfId="6447" xr:uid="{BE05157A-730A-4BCB-82E8-94761848AEAD}"/>
    <cellStyle name="Comma 10 8 6 3" xfId="6682" xr:uid="{704A4270-A75E-483E-9507-5111E4F44B94}"/>
    <cellStyle name="Comma 10 8 6 4" xfId="5780" xr:uid="{811DA8AE-EDC1-4832-97F7-F68D88DD7590}"/>
    <cellStyle name="Comma 10 8 7" xfId="2226" xr:uid="{3393BA3D-8469-49F0-B6AE-7BBF131F04BA}"/>
    <cellStyle name="Comma 10 8 7 2" xfId="6448" xr:uid="{F9E6C3B5-651B-4424-B2DA-217D6EAE07BE}"/>
    <cellStyle name="Comma 10 8 7 3" xfId="6683" xr:uid="{168FA6A5-3CC1-49E7-921B-67B76B4EB8FB}"/>
    <cellStyle name="Comma 10 8 7 4" xfId="5781" xr:uid="{270FBCBE-6C09-46C9-9B58-EBCD06171165}"/>
    <cellStyle name="Comma 10 8 8" xfId="2227" xr:uid="{F0BE19B7-290D-4CFE-A60B-E16037DC3AA8}"/>
    <cellStyle name="Comma 10 8 8 2" xfId="6449" xr:uid="{DC9A8A7E-0D30-4483-A05B-C395C874DDC9}"/>
    <cellStyle name="Comma 10 8 8 3" xfId="6684" xr:uid="{12B5286C-8E34-41C6-8ABF-A7507D933BF6}"/>
    <cellStyle name="Comma 10 8 8 4" xfId="5782" xr:uid="{C26BE06B-51B9-4CF7-91B5-5AC094333957}"/>
    <cellStyle name="Comma 10 8 9" xfId="2228" xr:uid="{6CF76DF1-EE84-47DB-8BA8-0F89159DE33A}"/>
    <cellStyle name="Comma 10 8 9 2" xfId="6450" xr:uid="{49CDBD55-8E35-4F26-9DDC-5500B74D8012}"/>
    <cellStyle name="Comma 10 8 9 3" xfId="6685" xr:uid="{E5C2F49D-584D-46A0-BE68-4B4AE70FC1A2}"/>
    <cellStyle name="Comma 10 8 9 4" xfId="5783" xr:uid="{A9B3ECCE-BF22-44CF-8367-B1A31C5AE4D9}"/>
    <cellStyle name="Comma 10 9" xfId="6566" xr:uid="{B1ED310C-3AD1-47A7-9188-C6E38B9B2B3E}"/>
    <cellStyle name="Comma 11" xfId="2229" xr:uid="{36365E1B-2F28-4072-8E06-4D01D5892C91}"/>
    <cellStyle name="Comma 11 2" xfId="2230" xr:uid="{A5441C4E-E9BA-4BC2-9CA6-61B129772087}"/>
    <cellStyle name="Comma 11 2 2" xfId="6687" xr:uid="{3A5F6F56-DE5B-4DA3-A731-257799D82A21}"/>
    <cellStyle name="Comma 11 3" xfId="6686" xr:uid="{6601B248-DE16-4D33-ACBC-74B99612B216}"/>
    <cellStyle name="Comma 12" xfId="2231" xr:uid="{DB69CD83-5D2C-4689-9C50-4E149E5B7644}"/>
    <cellStyle name="Comma 12 2" xfId="2232" xr:uid="{AF03AF23-F2B7-4D1A-9DAB-BF00CB80ACB7}"/>
    <cellStyle name="Comma 12 2 2" xfId="6689" xr:uid="{6D9924F1-E562-4D26-A870-5B20B7E20191}"/>
    <cellStyle name="Comma 12 3" xfId="6688" xr:uid="{D3E27AE1-3D60-4FFD-88B9-D8E090D9E146}"/>
    <cellStyle name="Comma 13" xfId="2233" xr:uid="{60757E57-7ABB-424A-BC92-2AE4C5FB6FBC}"/>
    <cellStyle name="Comma 13 2" xfId="2234" xr:uid="{F7D939D2-DD18-4768-BB1A-DDEE325DB582}"/>
    <cellStyle name="Comma 13 2 2" xfId="6691" xr:uid="{6DCACD2B-34C7-4536-8682-D89A0A110EC0}"/>
    <cellStyle name="Comma 13 3" xfId="6690" xr:uid="{F30BD0BE-A831-483F-9224-D93A73EF1C3C}"/>
    <cellStyle name="Comma 14" xfId="2235" xr:uid="{A18D6991-E0D2-4483-8DF0-773F761366F8}"/>
    <cellStyle name="Comma 14 2" xfId="2236" xr:uid="{C21B901A-7D68-4B32-94FE-B7C1C7966BBC}"/>
    <cellStyle name="Comma 14 2 2" xfId="6693" xr:uid="{B20DFF42-F1A4-4A71-85B8-0F74D79187C0}"/>
    <cellStyle name="Comma 14 3" xfId="2237" xr:uid="{5927F2AE-1CD0-45E2-8971-BC876B5644A2}"/>
    <cellStyle name="Comma 14 4" xfId="6692" xr:uid="{1E933868-E020-441F-976A-40CC05FC9871}"/>
    <cellStyle name="Comma 15" xfId="2238" xr:uid="{B61D9BE5-270F-41A4-8F6E-D91D7B22869A}"/>
    <cellStyle name="Comma 15 2" xfId="2239" xr:uid="{D14B562B-347B-4EB7-B846-3F0E2D728142}"/>
    <cellStyle name="Comma 15 2 2" xfId="6695" xr:uid="{E59D716E-B1DE-44FA-B02B-504E28F9D284}"/>
    <cellStyle name="Comma 15 3" xfId="6694" xr:uid="{BCAAE965-CA73-47D1-999D-97BA08E004BF}"/>
    <cellStyle name="Comma 16" xfId="2240" xr:uid="{04580807-4071-4863-9463-ABF9FEEB80EE}"/>
    <cellStyle name="Comma 16 2" xfId="2241" xr:uid="{D18D248B-1F1F-4DD7-9498-510FB54931D5}"/>
    <cellStyle name="Comma 16 2 2" xfId="6697" xr:uid="{E43BBB29-658A-4F38-A8C7-C75622E5BE22}"/>
    <cellStyle name="Comma 16 3" xfId="6696" xr:uid="{7E76F039-0D3F-4AC8-87C5-E9535BB69371}"/>
    <cellStyle name="Comma 17" xfId="2242" xr:uid="{9C3A4799-5299-422C-BCC3-A385F39AFE2E}"/>
    <cellStyle name="Comma 17 2" xfId="2243" xr:uid="{6454E6FB-3B2B-4742-A189-0D298979C659}"/>
    <cellStyle name="Comma 17 2 2" xfId="6699" xr:uid="{91E82C5D-566C-4389-B634-A3FB62C5127D}"/>
    <cellStyle name="Comma 17 3" xfId="6698" xr:uid="{E6EB3CB3-4376-4FE3-866A-2A7119D340A5}"/>
    <cellStyle name="Comma 18" xfId="2244" xr:uid="{5E2E1823-3B01-46A3-BC46-DCD23E06F580}"/>
    <cellStyle name="Comma 18 2" xfId="2245" xr:uid="{54F694EC-37F9-4537-8047-6AB380E3A60B}"/>
    <cellStyle name="Comma 18 2 2" xfId="6701" xr:uid="{073C66FE-07D7-4D32-8009-1698046A3038}"/>
    <cellStyle name="Comma 18 3" xfId="6700" xr:uid="{E69E1636-C9BF-48C5-AF9A-BC0EB1967A9B}"/>
    <cellStyle name="Comma 19" xfId="2246" xr:uid="{5ECA5248-233E-46F2-9723-A17715AA2B29}"/>
    <cellStyle name="Comma 19 2" xfId="2247" xr:uid="{A0E553FA-2DFF-47C4-8B0F-F4BF665FD5BD}"/>
    <cellStyle name="Comma 19 2 2" xfId="6703" xr:uid="{DB41A185-1365-4716-A399-24D9CF8DFC1E}"/>
    <cellStyle name="Comma 19 3" xfId="6702" xr:uid="{4FD21413-45C3-4AD6-A27D-B5A08C22CB2D}"/>
    <cellStyle name="Comma 2" xfId="163" xr:uid="{BCF3E1F1-B60B-41A8-8A3E-2C57DC1B84C6}"/>
    <cellStyle name="Comma 2 10" xfId="2249" xr:uid="{49FF4E41-4463-4A1B-8013-6936A7B073B9}"/>
    <cellStyle name="Comma 2 10 2" xfId="2250" xr:uid="{349DCFCF-4D6C-4F6C-837E-88B8D2736D51}"/>
    <cellStyle name="Comma 2 10 3" xfId="2251" xr:uid="{866A8ED2-F98E-4B4B-8D54-264455452BA3}"/>
    <cellStyle name="Comma 2 10 3 2" xfId="6705" xr:uid="{9858FF1F-9DC0-4B0C-B750-FAB1C4F00198}"/>
    <cellStyle name="Comma 2 11" xfId="2252" xr:uid="{5160EC06-FFF5-4A9A-A3B3-24BB1216084D}"/>
    <cellStyle name="Comma 2 11 2" xfId="2253" xr:uid="{74639F51-7D10-4672-A89B-AFB88F9650D3}"/>
    <cellStyle name="Comma 2 11 3" xfId="2254" xr:uid="{719FB428-FC00-46EB-9928-A983BF18A135}"/>
    <cellStyle name="Comma 2 11 3 2" xfId="6706" xr:uid="{0C3AE721-2ED5-4E02-9058-DAF43B4E505D}"/>
    <cellStyle name="Comma 2 12" xfId="2255" xr:uid="{FC6BCB17-E0F8-4D7F-B933-6502DF0734C8}"/>
    <cellStyle name="Comma 2 12 2" xfId="2256" xr:uid="{7F112D1A-3F73-43D2-9CC4-63078E7557D3}"/>
    <cellStyle name="Comma 2 12 3" xfId="2257" xr:uid="{B8CF14A1-19CB-4D94-8E3E-39FC29AD8DC7}"/>
    <cellStyle name="Comma 2 12 3 2" xfId="6707" xr:uid="{0C8C97C7-433C-41B7-92AF-8B4D1B99BD38}"/>
    <cellStyle name="Comma 2 13" xfId="2258" xr:uid="{C119B3AD-BFE7-47BC-BC62-7F67A1677C17}"/>
    <cellStyle name="Comma 2 13 2" xfId="2259" xr:uid="{6773F144-E688-4D46-8178-051EC790BA2F}"/>
    <cellStyle name="Comma 2 13 3" xfId="2260" xr:uid="{0A9ECF10-862D-496F-8B68-A0B9EA757811}"/>
    <cellStyle name="Comma 2 13 3 2" xfId="6708" xr:uid="{E7D28E78-15BE-4950-B01D-11F12396E908}"/>
    <cellStyle name="Comma 2 14" xfId="2261" xr:uid="{36D32A4A-6E34-4E88-9256-5778E544F3B8}"/>
    <cellStyle name="Comma 2 15" xfId="2262" xr:uid="{13D63136-3576-4E12-9B21-2345982DF3D2}"/>
    <cellStyle name="Comma 2 16" xfId="2263" xr:uid="{158D8807-1F7F-4938-8A33-DE80E7339D4D}"/>
    <cellStyle name="Comma 2 17" xfId="2264" xr:uid="{6F144A77-5A29-446C-B48D-FAE4E86C7A54}"/>
    <cellStyle name="Comma 2 17 2" xfId="2265" xr:uid="{2B5EC1AA-7B99-4562-90CB-7EE6AD1126D3}"/>
    <cellStyle name="Comma 2 17 2 2" xfId="6710" xr:uid="{9DDF67B8-0691-47F5-A9A5-57D0E8E7321C}"/>
    <cellStyle name="Comma 2 17 3" xfId="6709" xr:uid="{150FFF22-F47B-4CB9-AD78-B0F1D0D8A3CC}"/>
    <cellStyle name="Comma 2 18" xfId="2266" xr:uid="{BD473503-9658-47ED-96EB-926FF97F316C}"/>
    <cellStyle name="Comma 2 18 2" xfId="2267" xr:uid="{0238A02A-698A-42B6-86D8-353D4F1A9499}"/>
    <cellStyle name="Comma 2 18 2 2" xfId="6712" xr:uid="{B07EE5CA-30B0-44FD-B539-2D60E0910BD7}"/>
    <cellStyle name="Comma 2 18 3" xfId="6711" xr:uid="{1E719B25-25D3-4FD8-80C3-76F584686743}"/>
    <cellStyle name="Comma 2 19" xfId="2268" xr:uid="{FE8A88FB-99C4-4102-AF9B-67F3C72C6F33}"/>
    <cellStyle name="Comma 2 19 2" xfId="2269" xr:uid="{A64999B1-4CD3-4C73-A185-CB05433C1A9E}"/>
    <cellStyle name="Comma 2 19 2 2" xfId="2270" xr:uid="{433CF9B3-DF65-4785-BA1A-B76BE491C98D}"/>
    <cellStyle name="Comma 2 19 2 2 2" xfId="6715" xr:uid="{E74B9748-4BCB-46BB-94DB-0CC164DB101F}"/>
    <cellStyle name="Comma 2 19 2 3" xfId="6714" xr:uid="{9EE49501-39BD-401E-8C5E-3F024F2AF8F0}"/>
    <cellStyle name="Comma 2 19 3" xfId="2271" xr:uid="{980BF565-25FC-43FD-8D02-224220F46BDB}"/>
    <cellStyle name="Comma 2 19 3 2" xfId="6716" xr:uid="{47341B94-30C1-4FDD-8459-05555A292E03}"/>
    <cellStyle name="Comma 2 19 4" xfId="6713" xr:uid="{1927DE12-C8C8-4E02-B931-BE84F77E5440}"/>
    <cellStyle name="Comma 2 2" xfId="164" xr:uid="{685B1A87-D7AA-4FFA-935F-7A5816DAF998}"/>
    <cellStyle name="Comma 2 2 2" xfId="393" xr:uid="{093243D9-6B8A-46C2-91CE-C078E7516D87}"/>
    <cellStyle name="Comma 2 2 2 2" xfId="413" xr:uid="{8852E65D-01EF-4DEF-91FC-335AA1DB628E}"/>
    <cellStyle name="Comma 2 2 2 2 2" xfId="2274" xr:uid="{80EAE515-D9D9-4B9C-8F68-857B889E04CB}"/>
    <cellStyle name="Comma 2 2 2 2 3" xfId="6717" xr:uid="{17648B07-5516-42C5-A577-75107921EF23}"/>
    <cellStyle name="Comma 2 2 2 3" xfId="2275" xr:uid="{B4B94B9C-3644-4F89-B226-A6B2B4933085}"/>
    <cellStyle name="Comma 2 2 2 3 2" xfId="6718" xr:uid="{9C4342E4-599A-4976-B1FE-C1717C7EAB8C}"/>
    <cellStyle name="Comma 2 2 2 4" xfId="2276" xr:uid="{F98F690D-CA0A-452E-8936-B36923E2E1A8}"/>
    <cellStyle name="Comma 2 2 2 4 2" xfId="2277" xr:uid="{0530E07F-B4AC-445A-A981-8E5F38FA3C5F}"/>
    <cellStyle name="Comma 2 2 2 4 2 2" xfId="6720" xr:uid="{FCD957B8-2457-413F-BE61-31D699142818}"/>
    <cellStyle name="Comma 2 2 2 4 3" xfId="2278" xr:uid="{D37E64DE-5A9E-4E47-B750-AEE0D9725495}"/>
    <cellStyle name="Comma 2 2 2 4 3 2" xfId="6721" xr:uid="{1012CF51-1821-4ED2-8C93-DB08C9853FA5}"/>
    <cellStyle name="Comma 2 2 2 4 4" xfId="6719" xr:uid="{148CE0E2-CFF0-4C32-9DAA-629D222AA0CF}"/>
    <cellStyle name="Comma 2 2 2 5" xfId="2279" xr:uid="{F945F801-0368-46A2-853D-CDD8DE9C6EBF}"/>
    <cellStyle name="Comma 2 2 2 5 2" xfId="6722" xr:uid="{0A18FA68-755E-4D1F-A461-99CD398C5B82}"/>
    <cellStyle name="Comma 2 2 2 6" xfId="2280" xr:uid="{CE02C289-4846-4786-9C14-029CE30D24C5}"/>
    <cellStyle name="Comma 2 2 2 7" xfId="2281" xr:uid="{EE38FEB1-E2E1-4B38-BCF9-557A948688BA}"/>
    <cellStyle name="Comma 2 2 2 7 2" xfId="6723" xr:uid="{95629EE0-AA8A-44F6-9A5A-BA0F2062B9AA}"/>
    <cellStyle name="Comma 2 2 2 8" xfId="2273" xr:uid="{92697AB7-8277-4073-836A-EFDB51244FEB}"/>
    <cellStyle name="Comma 2 2 2 9" xfId="6313" xr:uid="{6B70316E-F498-4075-BEF4-08ED9DAEE0BC}"/>
    <cellStyle name="Comma 2 2 3" xfId="2282" xr:uid="{1CE00401-E4D6-4F46-B09B-91632120FE18}"/>
    <cellStyle name="Comma 2 2 3 2" xfId="2283" xr:uid="{5B5C0CB7-C864-48E8-9CFE-98B86E2983DF}"/>
    <cellStyle name="Comma 2 2 3 2 2" xfId="6725" xr:uid="{A38BEB81-BF50-4FD1-911B-4B837642AF7C}"/>
    <cellStyle name="Comma 2 2 3 3" xfId="2284" xr:uid="{B09B6A77-EB86-42FB-8188-7CC0CF96021C}"/>
    <cellStyle name="Comma 2 2 3 3 2" xfId="6726" xr:uid="{74762F4C-7673-4151-91DE-30BEBF7A157C}"/>
    <cellStyle name="Comma 2 2 3 4" xfId="2285" xr:uid="{7AB616B6-4A54-42BD-8E49-E356648EEEA6}"/>
    <cellStyle name="Comma 2 2 3 4 2" xfId="2286" xr:uid="{7253AE51-506B-43AF-8C26-F4D7EE00BD82}"/>
    <cellStyle name="Comma 2 2 3 4 2 2" xfId="6728" xr:uid="{695FC1EF-85E8-4E55-A64A-21A0508B45CA}"/>
    <cellStyle name="Comma 2 2 3 4 3" xfId="6727" xr:uid="{E1B991AB-4E8D-443D-A1C8-6449C59896D7}"/>
    <cellStyle name="Comma 2 2 3 5" xfId="2287" xr:uid="{2C7B9A20-00B8-4610-B584-11D5876FDCBE}"/>
    <cellStyle name="Comma 2 2 3 5 2" xfId="6729" xr:uid="{FB1292D9-6BD4-4681-B953-606F78E7F52B}"/>
    <cellStyle name="Comma 2 2 3 6" xfId="2288" xr:uid="{C42D820E-5564-40FA-9F2B-AC5A00DAFD0D}"/>
    <cellStyle name="Comma 2 2 3 6 2" xfId="6730" xr:uid="{6C74C9CE-1777-4DDD-9E4C-2F4D05AABCF3}"/>
    <cellStyle name="Comma 2 2 3 7" xfId="6724" xr:uid="{8EA015E5-F347-4EBF-B18F-EEB81D43E3EE}"/>
    <cellStyle name="Comma 2 2 3 8" xfId="6270" xr:uid="{068FFA18-7204-4C50-812B-9AC9811A6955}"/>
    <cellStyle name="Comma 2 2 4" xfId="2289" xr:uid="{EDE469C3-C1AA-462E-8C23-9B60EE0EDFCF}"/>
    <cellStyle name="Comma 2 2 4 2" xfId="2290" xr:uid="{49304619-AE8B-4614-B04A-3909B100CC69}"/>
    <cellStyle name="Comma 2 2 4 2 2" xfId="6732" xr:uid="{4F6CB61A-DB99-46ED-9059-C98879A11589}"/>
    <cellStyle name="Comma 2 2 4 3" xfId="6731" xr:uid="{B23878D5-DDEB-40D6-9D84-707BD1B9560C}"/>
    <cellStyle name="Comma 2 2 5" xfId="2291" xr:uid="{00E94CE0-5808-43C7-ACEC-F727E6AD96D9}"/>
    <cellStyle name="Comma 2 2 5 2" xfId="6733" xr:uid="{F205F4DE-03CC-419F-B0D7-86A4680B481F}"/>
    <cellStyle name="Comma 2 2 6" xfId="2292" xr:uid="{763B554F-92C8-452A-938A-7AC7E7F04292}"/>
    <cellStyle name="Comma 2 2 6 2" xfId="2293" xr:uid="{910D0CE2-5DA0-47FD-9723-B2F23B4D5F6C}"/>
    <cellStyle name="Comma 2 2 6 2 2" xfId="6735" xr:uid="{02F0F29E-F06F-4712-8ED7-9C7DE735FA12}"/>
    <cellStyle name="Comma 2 2 6 3" xfId="2294" xr:uid="{395C8549-7FDF-4C3B-B261-5740390A0466}"/>
    <cellStyle name="Comma 2 2 6 3 2" xfId="6736" xr:uid="{54DA868A-FC61-4991-867A-12F29C31BFE3}"/>
    <cellStyle name="Comma 2 2 6 4" xfId="6734" xr:uid="{508890DD-306A-4001-ACC6-15C8C702D615}"/>
    <cellStyle name="Comma 2 2 7" xfId="2295" xr:uid="{168618C0-FD92-4FB6-8ABD-1D0559DB0327}"/>
    <cellStyle name="Comma 2 2 7 2" xfId="6737" xr:uid="{ABAA7DFB-C548-4868-8312-4693BD494F5B}"/>
    <cellStyle name="Comma 2 2 8" xfId="2296" xr:uid="{D0A0996E-1C9F-4954-9948-1AEDBC71865C}"/>
    <cellStyle name="Comma 2 2 9" xfId="2272" xr:uid="{5C56CFA5-7EB8-4C72-8CEA-8EE197B063CB}"/>
    <cellStyle name="Comma 2 20" xfId="2297" xr:uid="{77114E23-8E66-446F-9D4E-CE711D99D9D3}"/>
    <cellStyle name="Comma 2 20 2" xfId="2298" xr:uid="{809E7980-7150-474B-87FD-6D691E56CF57}"/>
    <cellStyle name="Comma 2 20 2 2" xfId="6739" xr:uid="{5642E060-A2A0-41D5-94BE-539870D199BB}"/>
    <cellStyle name="Comma 2 20 3" xfId="6738" xr:uid="{BD1A6F29-E803-4B33-8851-F22622A460A9}"/>
    <cellStyle name="Comma 2 21" xfId="2299" xr:uid="{962F0936-12CA-4EC4-B213-704C8B7FBF89}"/>
    <cellStyle name="Comma 2 21 2" xfId="2300" xr:uid="{A397510D-26CF-4128-B559-5FC33F33855F}"/>
    <cellStyle name="Comma 2 21 2 2" xfId="6741" xr:uid="{7CF5531F-8D52-467E-A67A-AA93F2187DE3}"/>
    <cellStyle name="Comma 2 21 3" xfId="6740" xr:uid="{66295120-0978-4159-BFB4-BE9F2B15DD1B}"/>
    <cellStyle name="Comma 2 22" xfId="2248" xr:uid="{0F66AEFC-2E8B-4C83-BDC7-8E2FCB64B80D}"/>
    <cellStyle name="Comma 2 22 2" xfId="6704" xr:uid="{D3E1F1CC-C4C3-4390-AC03-B4AB1300C8FA}"/>
    <cellStyle name="Comma 2 23" xfId="6269" xr:uid="{3B3E85C5-736E-4373-B4D3-F202A5A989DC}"/>
    <cellStyle name="Comma 2 3" xfId="165" xr:uid="{121DC7FB-9713-47BF-82C7-2121FFF065A6}"/>
    <cellStyle name="Comma 2 3 2" xfId="166" xr:uid="{527B4675-D037-464D-B1A8-C8968ECE36F4}"/>
    <cellStyle name="Comma 2 3 2 2" xfId="395" xr:uid="{7C78AC28-6AC7-4A8E-A82F-BF4520FDE7ED}"/>
    <cellStyle name="Comma 2 3 2 2 2" xfId="414" xr:uid="{ACE6C229-ED80-4D55-84A1-6C5D4E6B48DB}"/>
    <cellStyle name="Comma 2 3 2 2 2 2" xfId="6743" xr:uid="{A0C33BB0-51C4-4554-84A2-68DF43639F42}"/>
    <cellStyle name="Comma 2 3 2 2 3" xfId="2303" xr:uid="{2001689F-12DB-48B5-9369-E592C2A43AEA}"/>
    <cellStyle name="Comma 2 3 2 2 4" xfId="6315" xr:uid="{434A2193-0E04-4912-8617-9963262632B9}"/>
    <cellStyle name="Comma 2 3 2 3" xfId="2304" xr:uid="{46D1A88D-FE0D-4CAA-A9EC-928DB2163B4A}"/>
    <cellStyle name="Comma 2 3 2 3 2" xfId="6744" xr:uid="{E7E67CAC-017C-43EA-8D5A-28E1BBC5FB9E}"/>
    <cellStyle name="Comma 2 3 2 4" xfId="2305" xr:uid="{D70D9F74-E0BB-438D-8831-90B5A5287055}"/>
    <cellStyle name="Comma 2 3 2 4 2" xfId="2306" xr:uid="{2DC18C59-3912-40FD-B04D-81F4E220E1A3}"/>
    <cellStyle name="Comma 2 3 2 4 2 2" xfId="6746" xr:uid="{21A5390C-5B3F-4362-A87F-9D1FBD206983}"/>
    <cellStyle name="Comma 2 3 2 4 3" xfId="2307" xr:uid="{A942A384-97B4-4CDE-9F78-2344D8F33C87}"/>
    <cellStyle name="Comma 2 3 2 4 3 2" xfId="6747" xr:uid="{36251B80-E9EE-4D5E-B3DB-FDCAB5A22318}"/>
    <cellStyle name="Comma 2 3 2 4 4" xfId="2308" xr:uid="{4D813F64-1DE1-4A00-8FEB-D7A4D0D59713}"/>
    <cellStyle name="Comma 2 3 2 4 4 2" xfId="6748" xr:uid="{EE631B21-0F76-4D0D-A11E-F29E2904F103}"/>
    <cellStyle name="Comma 2 3 2 4 5" xfId="6745" xr:uid="{9748F65F-82AB-4423-8B80-BB201B21B4AA}"/>
    <cellStyle name="Comma 2 3 2 5" xfId="2309" xr:uid="{E1F18E1A-FE26-4C86-9B96-9E744B68250E}"/>
    <cellStyle name="Comma 2 3 2 5 2" xfId="6749" xr:uid="{123331D8-BA70-43FA-A235-2D3AC9A6FBAE}"/>
    <cellStyle name="Comma 2 3 2 6" xfId="2302" xr:uid="{9DFB5EF5-47E0-41ED-BD4D-892896409E9A}"/>
    <cellStyle name="Comma 2 3 2 6 2" xfId="6742" xr:uid="{B4A70112-D623-4AE1-BE80-7D90114C8727}"/>
    <cellStyle name="Comma 2 3 2 7" xfId="6272" xr:uid="{610798B8-A356-4D16-AC72-5E998E8AF368}"/>
    <cellStyle name="Comma 2 3 3" xfId="394" xr:uid="{B0C1E58B-B2A5-45A7-9DEA-7B914A385682}"/>
    <cellStyle name="Comma 2 3 3 2" xfId="415" xr:uid="{B44570A3-CCA4-467F-A4B9-EB2252B144DC}"/>
    <cellStyle name="Comma 2 3 3 2 2" xfId="2311" xr:uid="{AD479F00-AEBE-466D-A241-3E26A14F7F03}"/>
    <cellStyle name="Comma 2 3 3 2 3" xfId="6751" xr:uid="{39DB7AB9-E3ED-4323-B4B3-5D230BE0A886}"/>
    <cellStyle name="Comma 2 3 3 3" xfId="2312" xr:uid="{4BA96DC4-6EAD-4F83-948F-20367925D1EB}"/>
    <cellStyle name="Comma 2 3 3 3 2" xfId="6752" xr:uid="{BF8E614C-7A68-4A49-B9A8-E3AC68129426}"/>
    <cellStyle name="Comma 2 3 3 4" xfId="2313" xr:uid="{FD57E785-E318-4E1C-B635-87894EFDCDB9}"/>
    <cellStyle name="Comma 2 3 3 4 2" xfId="2314" xr:uid="{C248A61A-1855-43D6-8CE5-B44C933AE3E8}"/>
    <cellStyle name="Comma 2 3 3 4 2 2" xfId="6754" xr:uid="{F5426EF8-4D48-40C1-846E-43784216C9F9}"/>
    <cellStyle name="Comma 2 3 3 4 3" xfId="6753" xr:uid="{145BB212-605F-4B51-B078-CE84EEB3F115}"/>
    <cellStyle name="Comma 2 3 3 5" xfId="2310" xr:uid="{414BCF29-CD35-4EF4-8120-3E45DC59A729}"/>
    <cellStyle name="Comma 2 3 3 5 2" xfId="6750" xr:uid="{3A2DD322-FD7E-4D36-8E28-E75CFFEFB6DF}"/>
    <cellStyle name="Comma 2 3 3 6" xfId="6314" xr:uid="{C6F32A05-35FA-4CC8-9E09-46C3C78E94C7}"/>
    <cellStyle name="Comma 2 3 4" xfId="2315" xr:uid="{ADA40F63-B6E9-40DA-9AB9-FEA2B9463C31}"/>
    <cellStyle name="Comma 2 3 4 2" xfId="2316" xr:uid="{C5FD4972-F32A-46FE-875A-1C7AD9BACC5A}"/>
    <cellStyle name="Comma 2 3 4 2 2" xfId="6756" xr:uid="{1473907D-4FDB-4421-B3E5-61A5F3A321F0}"/>
    <cellStyle name="Comma 2 3 4 3" xfId="6755" xr:uid="{5C98BFC3-FD61-43F9-82A6-1BD706C0A316}"/>
    <cellStyle name="Comma 2 3 4 4" xfId="6271" xr:uid="{E20D709A-0E1B-4F09-A422-2E54A2C06C79}"/>
    <cellStyle name="Comma 2 3 5" xfId="2317" xr:uid="{B4EC4402-6B76-46C8-B3F5-761400E94CCE}"/>
    <cellStyle name="Comma 2 3 5 2" xfId="6757" xr:uid="{C3D2974E-AE3F-46DD-96B8-B4D45AF659F2}"/>
    <cellStyle name="Comma 2 3 6" xfId="2318" xr:uid="{0BE89BFE-4C1E-49C4-8A5A-E74841C816C7}"/>
    <cellStyle name="Comma 2 3 6 2" xfId="2319" xr:uid="{4CD6ECA3-BC57-4E8C-90BF-A0275485DE03}"/>
    <cellStyle name="Comma 2 3 6 2 2" xfId="6759" xr:uid="{E1613581-6FF1-4AC0-9FE6-E00B553947FB}"/>
    <cellStyle name="Comma 2 3 6 3" xfId="6758" xr:uid="{ED6685F4-0B02-4F15-8FC6-778062058470}"/>
    <cellStyle name="Comma 2 3 7" xfId="2320" xr:uid="{B2090797-82B0-4803-9707-B96E8DD1C390}"/>
    <cellStyle name="Comma 2 3 8" xfId="2301" xr:uid="{AF4EB8BD-0054-401E-A339-FE815EF9941F}"/>
    <cellStyle name="Comma 2 4" xfId="167" xr:uid="{E8113083-5BA3-46CD-8F39-3A8594FEACF0}"/>
    <cellStyle name="Comma 2 4 2" xfId="168" xr:uid="{A65F7894-22F4-4E65-9E6E-447C62D26927}"/>
    <cellStyle name="Comma 2 4 2 2" xfId="397" xr:uid="{3631849C-7A20-46F8-957A-8788008ECB88}"/>
    <cellStyle name="Comma 2 4 2 2 2" xfId="416" xr:uid="{08987758-A298-4C23-8A95-B345523FF3BD}"/>
    <cellStyle name="Comma 2 4 2 2 3" xfId="6317" xr:uid="{65C71DB3-2429-4DBB-8CE2-A8FEC56BE9FB}"/>
    <cellStyle name="Comma 2 4 2 3" xfId="2322" xr:uid="{A5F3C76D-9472-434A-9363-BD6D65B5CA53}"/>
    <cellStyle name="Comma 2 4 2 3 2" xfId="6760" xr:uid="{38FD26DF-579D-435A-8EC4-725D27B81D97}"/>
    <cellStyle name="Comma 2 4 2 4" xfId="6274" xr:uid="{2B910F53-8E69-4786-8546-A41892D6E303}"/>
    <cellStyle name="Comma 2 4 3" xfId="169" xr:uid="{DBA271F0-C191-4958-9E64-CA24766590DF}"/>
    <cellStyle name="Comma 2 4 3 2" xfId="398" xr:uid="{4BFA9DDB-AAE6-4B78-ACCD-555A678AFC32}"/>
    <cellStyle name="Comma 2 4 3 2 2" xfId="417" xr:uid="{192CEC71-411A-4974-8D68-10A98E27FD34}"/>
    <cellStyle name="Comma 2 4 3 2 3" xfId="6318" xr:uid="{C0931B69-71E8-48A7-ADDF-A516FF30C8BC}"/>
    <cellStyle name="Comma 2 4 3 3" xfId="2323" xr:uid="{4A46CF9D-EF4F-4A6E-B0D6-84A2C0CD2CB1}"/>
    <cellStyle name="Comma 2 4 3 3 2" xfId="6761" xr:uid="{30B634A9-EBEC-4784-B684-6CCC07352A1B}"/>
    <cellStyle name="Comma 2 4 3 4" xfId="6275" xr:uid="{031E6A30-2170-4908-964F-DBA5D8DD2F76}"/>
    <cellStyle name="Comma 2 4 4" xfId="396" xr:uid="{D034D2A3-DB79-47DC-A149-63105206ED20}"/>
    <cellStyle name="Comma 2 4 4 2" xfId="418" xr:uid="{C27EF9C5-C32C-42D1-8177-4F97ADBC7D4A}"/>
    <cellStyle name="Comma 2 4 4 2 2" xfId="2325" xr:uid="{2BC644EF-3FD6-4D64-BCCE-8403BC484184}"/>
    <cellStyle name="Comma 2 4 4 2 3" xfId="6763" xr:uid="{ED2566E4-6A41-43DB-A64E-98620DBFCC46}"/>
    <cellStyle name="Comma 2 4 4 3" xfId="2326" xr:uid="{AECDA9A8-7E52-4714-9749-BAEAE6F4885B}"/>
    <cellStyle name="Comma 2 4 4 3 2" xfId="6764" xr:uid="{6F0128C7-165E-4C44-92B0-A25260CE22F6}"/>
    <cellStyle name="Comma 2 4 4 4" xfId="2327" xr:uid="{C8A77EDD-1A19-424B-A7C7-D00323593085}"/>
    <cellStyle name="Comma 2 4 4 4 2" xfId="6765" xr:uid="{EB7D6DBD-FF4B-43A0-B811-5ABB2B0641EC}"/>
    <cellStyle name="Comma 2 4 4 5" xfId="2324" xr:uid="{EA38734B-BC80-4EEB-AA6D-1874ABD9E56E}"/>
    <cellStyle name="Comma 2 4 4 5 2" xfId="6762" xr:uid="{BE07BF6C-9A7C-4851-A6BF-E566D94A676F}"/>
    <cellStyle name="Comma 2 4 4 6" xfId="6316" xr:uid="{4531CDB6-0846-469F-83C2-6EE8858906B3}"/>
    <cellStyle name="Comma 2 4 5" xfId="2328" xr:uid="{F5A734A9-C7F7-47C0-90A0-99775EEF3898}"/>
    <cellStyle name="Comma 2 4 5 2" xfId="6766" xr:uid="{F3B331F2-310F-4A48-8494-0477801F2805}"/>
    <cellStyle name="Comma 2 4 5 3" xfId="6273" xr:uid="{73C7F584-73A0-4FB9-8C5A-B9D1D5C410BE}"/>
    <cellStyle name="Comma 2 4 6" xfId="2329" xr:uid="{C4A627A2-0029-4993-A6FA-E10B217B6DF9}"/>
    <cellStyle name="Comma 2 4 7" xfId="2330" xr:uid="{C9EC6C29-AF21-46EF-A268-D5A3840B2090}"/>
    <cellStyle name="Comma 2 4 7 2" xfId="6767" xr:uid="{EC234EFD-E22F-4450-AEB5-CB812110551B}"/>
    <cellStyle name="Comma 2 4 8" xfId="2321" xr:uid="{9C6B46AB-853D-4F8B-BAB2-6CB79770D6DF}"/>
    <cellStyle name="Comma 2 5" xfId="380" xr:uid="{953E1856-07C4-402C-864E-5FCA74B2322A}"/>
    <cellStyle name="Comma 2 5 2" xfId="419" xr:uid="{ED2B69F1-FA6F-44D7-9BFE-B472402DB439}"/>
    <cellStyle name="Comma 2 5 2 2" xfId="2332" xr:uid="{070D6992-FEDF-4231-9929-CAD346CCCD58}"/>
    <cellStyle name="Comma 2 5 2 2 2" xfId="6768" xr:uid="{0FB7D5D9-5BE5-431D-9245-701B613C8699}"/>
    <cellStyle name="Comma 2 5 2 3" xfId="6302" xr:uid="{BF9A8809-22BE-41DF-9CD8-91756D84924D}"/>
    <cellStyle name="Comma 2 5 3" xfId="2333" xr:uid="{777EF3DF-EC9F-4B0D-A2E1-78B5FC38DB85}"/>
    <cellStyle name="Comma 2 5 3 2" xfId="6769" xr:uid="{2D4A4980-19D0-44EF-839F-C2251083A1D3}"/>
    <cellStyle name="Comma 2 5 4" xfId="2334" xr:uid="{A3C840FD-6E57-4515-A775-E9A9BF014E17}"/>
    <cellStyle name="Comma 2 5 4 2" xfId="2335" xr:uid="{2C5D87AA-D1F0-4196-BE7C-06C1279FF189}"/>
    <cellStyle name="Comma 2 5 4 2 2" xfId="6771" xr:uid="{91DF6DF2-3C92-436F-9597-011D788CC57F}"/>
    <cellStyle name="Comma 2 5 4 3" xfId="6770" xr:uid="{42472556-B7F0-4729-9B9B-77CB4D08E854}"/>
    <cellStyle name="Comma 2 5 5" xfId="2336" xr:uid="{5C68076D-AE51-4922-B479-20A023E40358}"/>
    <cellStyle name="Comma 2 5 6" xfId="2337" xr:uid="{E490BB96-78FC-4189-BA97-0AC52FAA7FEC}"/>
    <cellStyle name="Comma 2 5 6 2" xfId="6772" xr:uid="{BBDE53A3-F6E1-4F24-9084-028FF65D1909}"/>
    <cellStyle name="Comma 2 5 7" xfId="2331" xr:uid="{ACE52205-11E0-4AD8-968A-FB35CADDA935}"/>
    <cellStyle name="Comma 2 6" xfId="392" xr:uid="{6BB59AF1-6495-4055-BF73-71592CD7F2F8}"/>
    <cellStyle name="Comma 2 6 2" xfId="420" xr:uid="{5E54801A-D6AE-4CA9-BE9C-FC40EDA8C4EA}"/>
    <cellStyle name="Comma 2 6 2 2" xfId="2340" xr:uid="{EF5BD4E8-068B-4C84-BBEE-4D5E66803680}"/>
    <cellStyle name="Comma 2 6 2 2 2" xfId="6774" xr:uid="{1566D318-8D47-4EFD-A4EF-E67C2EF2E9AC}"/>
    <cellStyle name="Comma 2 6 2 3" xfId="2339" xr:uid="{C65000E2-8EED-4A94-B7A8-672E0D0BDEDC}"/>
    <cellStyle name="Comma 2 6 2 3 2" xfId="6773" xr:uid="{F9CA86DC-BBBB-4094-BB9B-B02D3A10CF93}"/>
    <cellStyle name="Comma 2 6 2 4" xfId="6312" xr:uid="{97F49FD8-B986-4028-98C6-21A7794FD3DF}"/>
    <cellStyle name="Comma 2 6 3" xfId="2341" xr:uid="{3B31B25F-FE59-4D76-9CED-ADBB81A41E62}"/>
    <cellStyle name="Comma 2 6 4" xfId="2342" xr:uid="{A92EAFF9-82AA-42D0-853C-1A3BB70FE717}"/>
    <cellStyle name="Comma 2 6 4 2" xfId="6775" xr:uid="{BA1CE80A-57CD-4331-ADB6-BF7D004D625B}"/>
    <cellStyle name="Comma 2 6 5" xfId="2338" xr:uid="{0E7674FF-690C-4295-BDAD-0E9F63B70D4E}"/>
    <cellStyle name="Comma 2 7" xfId="2343" xr:uid="{3D5DBDC1-A0B1-40A2-AC5E-37589C2C8402}"/>
    <cellStyle name="Comma 2 7 2" xfId="2344" xr:uid="{96ACBCCD-3A8D-4DBE-A2F1-BFB52FF35EE9}"/>
    <cellStyle name="Comma 2 7 2 2" xfId="2345" xr:uid="{6A3773EB-D362-4F5E-8019-CD731FB7CDCA}"/>
    <cellStyle name="Comma 2 7 2 2 2" xfId="6777" xr:uid="{93931CDC-88BF-4214-ADD2-839C70D72F8F}"/>
    <cellStyle name="Comma 2 7 2 3" xfId="6776" xr:uid="{E6BB5E18-2DF9-4CC1-953C-EF780B97C47B}"/>
    <cellStyle name="Comma 2 7 3" xfId="2346" xr:uid="{0AF84389-092B-49F3-9848-94B2F0795C9B}"/>
    <cellStyle name="Comma 2 7 4" xfId="2347" xr:uid="{CE1EFAE2-C679-4CCB-AFF6-D8FA5EBE0B59}"/>
    <cellStyle name="Comma 2 7 4 2" xfId="6778" xr:uid="{9459B98B-5670-4EEA-8FCD-1D59FC5F54A0}"/>
    <cellStyle name="Comma 2 8" xfId="2348" xr:uid="{8A5D3D03-D7F6-4CB3-8703-642F37C92659}"/>
    <cellStyle name="Comma 2 8 2" xfId="2349" xr:uid="{1F1D7F1A-A15D-4F03-AE30-4BA9A6A71003}"/>
    <cellStyle name="Comma 2 8 2 2" xfId="6779" xr:uid="{8656E92B-63BB-4603-8509-A5CCFE33CC60}"/>
    <cellStyle name="Comma 2 8 3" xfId="2350" xr:uid="{E73401B4-2E5A-4C14-B956-F587E6F56120}"/>
    <cellStyle name="Comma 2 8 3 2" xfId="6780" xr:uid="{E1781EA3-E623-40C7-8B95-A68FC119AE9A}"/>
    <cellStyle name="Comma 2 8 4" xfId="2351" xr:uid="{D2F35C12-EF5D-41C8-8316-A265376803FD}"/>
    <cellStyle name="Comma 2 8 4 2" xfId="6781" xr:uid="{07648793-69A9-4245-8F31-8A0A31F276B9}"/>
    <cellStyle name="Comma 2 8 5" xfId="2352" xr:uid="{7ABB5F67-5FB6-4386-8643-C77D4CEA62FA}"/>
    <cellStyle name="Comma 2 8 6" xfId="2353" xr:uid="{7906AA1D-3DC1-4D05-B46C-F9CFFBD60CEB}"/>
    <cellStyle name="Comma 2 8 6 2" xfId="6782" xr:uid="{4F8B6A0E-6B12-48C8-9A3B-C67151E7E00C}"/>
    <cellStyle name="Comma 2 9" xfId="2354" xr:uid="{E322E1AD-B476-46BB-8A3B-40C6A293A3E9}"/>
    <cellStyle name="Comma 2 9 2" xfId="2355" xr:uid="{A5CF8E21-079C-4CAA-9EEE-3137DB7AED39}"/>
    <cellStyle name="Comma 2 9 3" xfId="2356" xr:uid="{79CBB83C-3253-43E8-A6AA-5D6D12738F56}"/>
    <cellStyle name="Comma 2 9 3 2" xfId="6783" xr:uid="{AE532E7E-8A1E-45C6-8B2B-0290525358BE}"/>
    <cellStyle name="Comma 3" xfId="2357" xr:uid="{D7DEACB8-6C65-48F2-929E-A1C869263C4F}"/>
    <cellStyle name="Comma 3 10" xfId="2358" xr:uid="{C2943D44-E4AD-4EB5-A48A-116CB0DDD83D}"/>
    <cellStyle name="Comma 3 10 2" xfId="2359" xr:uid="{AC98304C-CC18-46EC-A7B6-6FA1FD5A67BB}"/>
    <cellStyle name="Comma 3 10 2 2" xfId="6786" xr:uid="{60452DD1-9D48-41B1-813D-B6994FDEBBF7}"/>
    <cellStyle name="Comma 3 10 3" xfId="6785" xr:uid="{F5157101-6193-4783-B4AC-49DD8DE559E2}"/>
    <cellStyle name="Comma 3 11" xfId="2360" xr:uid="{823A3D20-9F87-4C75-A65A-80FE85CA2557}"/>
    <cellStyle name="Comma 3 11 2" xfId="6787" xr:uid="{849E912F-95AB-4B0B-9503-5A7DCFA37484}"/>
    <cellStyle name="Comma 3 12" xfId="2361" xr:uid="{C2527AC8-AF82-4502-AC60-51E0AD6254B0}"/>
    <cellStyle name="Comma 3 13" xfId="6784" xr:uid="{7A4BA580-1428-4428-A16C-CC92767F4564}"/>
    <cellStyle name="Comma 3 14" xfId="5784" xr:uid="{7E1FF8C6-6C35-4360-B402-0315BB077E0F}"/>
    <cellStyle name="Comma 3 2" xfId="2362" xr:uid="{5FE23C08-CEEB-4A00-BEF2-79798E55FB79}"/>
    <cellStyle name="Comma 3 2 2" xfId="2363" xr:uid="{826B4FF7-5014-4ADE-9849-F8B05FD50BCC}"/>
    <cellStyle name="Comma 3 2 2 2" xfId="6789" xr:uid="{93A3D9CF-B883-454E-8A63-B2CA4D817049}"/>
    <cellStyle name="Comma 3 2 2 3" xfId="6452" xr:uid="{C054EE2B-54CB-4E08-B379-F1742D813209}"/>
    <cellStyle name="Comma 3 2 3" xfId="2364" xr:uid="{1C51AA14-7678-4F5F-ABE7-1248FD83D837}"/>
    <cellStyle name="Comma 3 2 3 2" xfId="6790" xr:uid="{1A2A9E80-B2BE-42C6-BD33-05E799E4E2E3}"/>
    <cellStyle name="Comma 3 2 4" xfId="2365" xr:uid="{E93FC1EB-7A00-46FE-92E6-3BA810609972}"/>
    <cellStyle name="Comma 3 2 5" xfId="6788" xr:uid="{DA91EF64-7CBD-4393-B193-1E67A80BDAD6}"/>
    <cellStyle name="Comma 3 2 6" xfId="5785" xr:uid="{5D1679D5-8449-4FB4-9077-193AF9ED112A}"/>
    <cellStyle name="Comma 3 3" xfId="2366" xr:uid="{F4C123FE-5FF5-43F1-8FFC-62014310133F}"/>
    <cellStyle name="Comma 3 3 2" xfId="2367" xr:uid="{0247D7CD-4456-4B65-8967-7506E8D61F91}"/>
    <cellStyle name="Comma 3 3 2 2" xfId="6792" xr:uid="{96683771-5474-46F1-BE1D-34B3D4C4EAF1}"/>
    <cellStyle name="Comma 3 3 2 3" xfId="6453" xr:uid="{5172F9E3-46F9-4278-820E-893EAC7E1069}"/>
    <cellStyle name="Comma 3 3 3" xfId="2368" xr:uid="{009B1118-F230-4277-93C5-BFB0D7874646}"/>
    <cellStyle name="Comma 3 3 3 2" xfId="6793" xr:uid="{2D1C4DC5-AF09-4A24-A079-1A858A5D3B27}"/>
    <cellStyle name="Comma 3 3 4" xfId="2369" xr:uid="{E9DFD74A-BDAF-4587-9FDE-63BEA8E2484E}"/>
    <cellStyle name="Comma 3 3 4 2" xfId="6794" xr:uid="{619E8CE6-74E4-4252-857F-47FCB57A2A41}"/>
    <cellStyle name="Comma 3 3 5" xfId="6791" xr:uid="{70B2DBAF-79CF-4594-8CB4-F0118A4C91E8}"/>
    <cellStyle name="Comma 3 3 6" xfId="5786" xr:uid="{69098684-BEEA-4F86-902F-F32545DE0E8C}"/>
    <cellStyle name="Comma 3 4" xfId="2370" xr:uid="{4B27D9E2-A88E-45B3-8137-3693795A65BB}"/>
    <cellStyle name="Comma 3 4 2" xfId="2371" xr:uid="{A32407F7-600A-4432-BFA0-AACDE8B0A569}"/>
    <cellStyle name="Comma 3 4 2 2" xfId="6796" xr:uid="{7558D5B3-8A29-4D2D-995A-9D983A8A6E93}"/>
    <cellStyle name="Comma 3 4 2 3" xfId="6454" xr:uid="{335974D0-B202-4490-84C6-013A4D02FD84}"/>
    <cellStyle name="Comma 3 4 3" xfId="6795" xr:uid="{D7E57CB6-4489-4083-A5E0-65B1B30E6EF5}"/>
    <cellStyle name="Comma 3 4 4" xfId="5787" xr:uid="{9E543392-B02A-45A2-ABF4-572BCB1E9283}"/>
    <cellStyle name="Comma 3 5" xfId="2372" xr:uid="{2B7B88B1-B46A-4F4A-9943-20748B1C0A7A}"/>
    <cellStyle name="Comma 3 5 2" xfId="6455" xr:uid="{E4E09298-C645-492F-A558-108E833E1475}"/>
    <cellStyle name="Comma 3 5 3" xfId="6797" xr:uid="{6A5A6ED2-A208-4718-AD05-225BC6E8CD7B}"/>
    <cellStyle name="Comma 3 5 4" xfId="5788" xr:uid="{54108210-F759-44D1-81D0-70AF0060F067}"/>
    <cellStyle name="Comma 3 6" xfId="2373" xr:uid="{FC34AAA9-3768-421C-817F-FB9EEE751D20}"/>
    <cellStyle name="Comma 3 6 2" xfId="6456" xr:uid="{D6568DD4-6E21-4ADD-AD16-62162170BE39}"/>
    <cellStyle name="Comma 3 6 3" xfId="6798" xr:uid="{B54704C0-7D0A-4F2E-AFFB-A85061F9C2EC}"/>
    <cellStyle name="Comma 3 6 4" xfId="5789" xr:uid="{20D254F6-B654-47D4-A374-064A36D1BFBD}"/>
    <cellStyle name="Comma 3 7" xfId="2374" xr:uid="{E76831D4-6526-421C-8CDD-C2B25776794D}"/>
    <cellStyle name="Comma 3 7 2" xfId="6457" xr:uid="{D52453EB-AF4F-465B-8143-1F92A8B2B060}"/>
    <cellStyle name="Comma 3 7 3" xfId="6799" xr:uid="{DA64AFE9-80D8-4483-9264-2DC088A3DEE8}"/>
    <cellStyle name="Comma 3 7 4" xfId="5790" xr:uid="{62A6F1A9-F01D-48C9-A44D-8E200AC84489}"/>
    <cellStyle name="Comma 3 8" xfId="2375" xr:uid="{FC643B26-82DB-45BD-9267-6D843B15DB7B}"/>
    <cellStyle name="Comma 3 8 2" xfId="6458" xr:uid="{00ACF3FC-CB42-4B0A-9238-A22ECEAB73B1}"/>
    <cellStyle name="Comma 3 8 3" xfId="6800" xr:uid="{AB0D5C97-1479-4150-8C20-945BBACD7D77}"/>
    <cellStyle name="Comma 3 8 4" xfId="5791" xr:uid="{65DB5EA7-6EBA-4EA4-B8BF-BD4794E0F22E}"/>
    <cellStyle name="Comma 3 9" xfId="2376" xr:uid="{AB0A01A2-AAE5-4652-8149-5495CC056208}"/>
    <cellStyle name="Comma 3 9 2" xfId="6801" xr:uid="{40F614A6-FDC0-45E7-8727-763DE2BEAFB2}"/>
    <cellStyle name="Comma 3 9 3" xfId="6451" xr:uid="{FB839224-14C0-42B2-95F0-C7D6BDF395DE}"/>
    <cellStyle name="Comma 4" xfId="2377" xr:uid="{1BAF43C3-3056-4D0C-B6DA-E1D766FADED6}"/>
    <cellStyle name="Comma 4 10" xfId="2378" xr:uid="{4D3C601A-9F7E-47BC-875F-70C05A0663E4}"/>
    <cellStyle name="Comma 4 10 2" xfId="6803" xr:uid="{9D8B2697-5B81-4EC5-AF94-0DCFC08E0DE8}"/>
    <cellStyle name="Comma 4 11" xfId="6802" xr:uid="{258D98AF-8009-4B6F-820A-A65640F38220}"/>
    <cellStyle name="Comma 4 12" xfId="5792" xr:uid="{519F62FB-44D2-49A3-BF6B-8E2DA082602F}"/>
    <cellStyle name="Comma 4 2" xfId="2379" xr:uid="{1FFC25F6-2EC8-4963-855E-B894FE4E7E42}"/>
    <cellStyle name="Comma 4 2 2" xfId="2380" xr:uid="{7692423D-B6BA-442C-8DA8-0CBBB6575E2E}"/>
    <cellStyle name="Comma 4 2 2 2" xfId="6805" xr:uid="{77885474-4B5B-479F-91B3-04842B38EC90}"/>
    <cellStyle name="Comma 4 2 2 3" xfId="6460" xr:uid="{5AA47F91-CFDA-4EE6-B9FE-19F55D5870F7}"/>
    <cellStyle name="Comma 4 2 3" xfId="2381" xr:uid="{AF407218-EC54-4372-8E2C-9E439B3125D1}"/>
    <cellStyle name="Comma 4 2 4" xfId="6804" xr:uid="{CB3BF472-37E8-4CD9-AFA6-AA9851A7620B}"/>
    <cellStyle name="Comma 4 2 5" xfId="5793" xr:uid="{D7F8B3C4-5ED0-43CC-B672-3D71FC1B5BDB}"/>
    <cellStyle name="Comma 4 3" xfId="2382" xr:uid="{C2AC57E1-5206-4CCB-9AB6-DF11C051D4CC}"/>
    <cellStyle name="Comma 4 3 2" xfId="6461" xr:uid="{7346C630-D885-4AA8-816A-237D87F9CF48}"/>
    <cellStyle name="Comma 4 3 3" xfId="6806" xr:uid="{8A8FE4C5-0470-4DD3-A565-CB60F7805546}"/>
    <cellStyle name="Comma 4 3 4" xfId="5794" xr:uid="{C6E7041C-2D61-4A11-BE21-95619A41A9E8}"/>
    <cellStyle name="Comma 4 4" xfId="2383" xr:uid="{44AB2238-F834-4F24-9BB6-A715FE92F984}"/>
    <cellStyle name="Comma 4 4 2" xfId="6462" xr:uid="{F6D043DF-8797-4EC9-A9C4-02827C488011}"/>
    <cellStyle name="Comma 4 4 3" xfId="6807" xr:uid="{00074899-86D0-416B-9151-2DA609ABAA46}"/>
    <cellStyle name="Comma 4 4 4" xfId="5795" xr:uid="{1CDB2C53-F438-4196-9E51-E9A585FCA150}"/>
    <cellStyle name="Comma 4 5" xfId="2384" xr:uid="{B3865837-C207-4F50-9BBC-83BB21366694}"/>
    <cellStyle name="Comma 4 5 2" xfId="6463" xr:uid="{2E3F8FB8-FBA4-4CEB-BF22-3CBA69A83307}"/>
    <cellStyle name="Comma 4 5 3" xfId="6808" xr:uid="{97536B43-B35F-4848-BF43-793C7334BCC7}"/>
    <cellStyle name="Comma 4 5 4" xfId="5796" xr:uid="{9071D265-A1B0-4699-B372-4E73BE88BFFD}"/>
    <cellStyle name="Comma 4 6" xfId="2385" xr:uid="{9DC0FC13-9B0A-444F-9561-9B909300AD70}"/>
    <cellStyle name="Comma 4 6 2" xfId="6464" xr:uid="{449C26BA-4A20-4FA9-9891-3BB51925BCC6}"/>
    <cellStyle name="Comma 4 6 3" xfId="6809" xr:uid="{A7BB8016-6486-4C9C-A7C5-B4886AAFED98}"/>
    <cellStyle name="Comma 4 6 4" xfId="5797" xr:uid="{08199F76-DE37-44B9-B179-366511438776}"/>
    <cellStyle name="Comma 4 7" xfId="2386" xr:uid="{3E33F94B-78DB-45C9-82B7-3448F8D2AF85}"/>
    <cellStyle name="Comma 4 7 2" xfId="6465" xr:uid="{FDD0ACCB-3F15-456C-9D02-BB8076F26111}"/>
    <cellStyle name="Comma 4 7 3" xfId="6810" xr:uid="{19999372-EA66-471E-AF85-A650F974617C}"/>
    <cellStyle name="Comma 4 7 4" xfId="5798" xr:uid="{24224BD3-9BEE-40FB-BBB5-198953143745}"/>
    <cellStyle name="Comma 4 8" xfId="2387" xr:uid="{67B09D71-A79F-4867-A485-B02CDD860EE9}"/>
    <cellStyle name="Comma 4 8 2" xfId="6466" xr:uid="{0CA631EC-26B4-444A-817C-088700A97899}"/>
    <cellStyle name="Comma 4 8 3" xfId="6811" xr:uid="{6177F10D-AFDA-42F9-8226-1ABAFE7972AE}"/>
    <cellStyle name="Comma 4 8 4" xfId="5799" xr:uid="{A2E3A3A0-1248-4548-8873-4297D085B554}"/>
    <cellStyle name="Comma 4 9" xfId="2388" xr:uid="{18541925-F154-45AC-8362-481DD53DC21A}"/>
    <cellStyle name="Comma 4 9 2" xfId="6812" xr:uid="{1FAC2B74-B3A0-4863-86A6-EDFCC5C62524}"/>
    <cellStyle name="Comma 4 9 3" xfId="6459" xr:uid="{6504DA89-22D9-4FA4-82CE-358EC53ADF9B}"/>
    <cellStyle name="Comma 5" xfId="2389" xr:uid="{BE439DEC-4C3B-4114-BDF8-67D099D3FB04}"/>
    <cellStyle name="Comma 5 10" xfId="6813" xr:uid="{4EC93DD4-0C5D-4367-A2A8-65BAE6A3CAF1}"/>
    <cellStyle name="Comma 5 11" xfId="5800" xr:uid="{DF411554-1640-4418-B2BA-7CDDCF6F05E2}"/>
    <cellStyle name="Comma 5 2" xfId="2390" xr:uid="{24CE6BA2-5E42-4C1D-A93C-24807590387A}"/>
    <cellStyle name="Comma 5 2 2" xfId="6468" xr:uid="{8A774AD5-AAA9-4827-A28E-551BA29493F4}"/>
    <cellStyle name="Comma 5 2 3" xfId="6814" xr:uid="{FC3DCFDA-4CED-4B59-8C36-3124D221FFCE}"/>
    <cellStyle name="Comma 5 2 4" xfId="5801" xr:uid="{3BB87D58-79AF-411F-BCF3-E77C438778BC}"/>
    <cellStyle name="Comma 5 3" xfId="2391" xr:uid="{2D606052-5B87-44F2-ABD6-959E945C9991}"/>
    <cellStyle name="Comma 5 3 2" xfId="2392" xr:uid="{B5957918-FEF3-499B-A962-7657D545AD0A}"/>
    <cellStyle name="Comma 5 3 2 2" xfId="6816" xr:uid="{7C877B73-7A99-483D-8281-7F655B50A4CD}"/>
    <cellStyle name="Comma 5 3 2 3" xfId="6469" xr:uid="{8B89271A-9B0F-4AED-B527-89AD2EC64F1C}"/>
    <cellStyle name="Comma 5 3 3" xfId="6815" xr:uid="{8C0B60C0-6CA4-41A2-BA3C-86798410B02A}"/>
    <cellStyle name="Comma 5 3 4" xfId="5802" xr:uid="{F921C2F2-8101-47BD-A1CC-A506F7546D69}"/>
    <cellStyle name="Comma 5 4" xfId="2393" xr:uid="{D839060C-4DA2-435B-BB88-06FE7D0E94E1}"/>
    <cellStyle name="Comma 5 4 2" xfId="6470" xr:uid="{8468D4BD-ED52-4AE7-93FE-2A89E82DEBE8}"/>
    <cellStyle name="Comma 5 4 3" xfId="6817" xr:uid="{23B946B5-A89B-4B93-8E21-293AD5CC0D1E}"/>
    <cellStyle name="Comma 5 4 4" xfId="5803" xr:uid="{05189FA7-4CAC-43E8-B9E7-A2239B2B062E}"/>
    <cellStyle name="Comma 5 5" xfId="2394" xr:uid="{8A0B4238-F394-4B06-93FD-62C7A809F643}"/>
    <cellStyle name="Comma 5 5 2" xfId="6471" xr:uid="{4EE905A9-5C26-4412-88B9-D1F6E20378C9}"/>
    <cellStyle name="Comma 5 5 3" xfId="6818" xr:uid="{72B52B1E-09ED-40A1-8349-62170120D35A}"/>
    <cellStyle name="Comma 5 5 4" xfId="5804" xr:uid="{5C1F5C9A-212A-49A7-A381-17ACFEFA1A5B}"/>
    <cellStyle name="Comma 5 6" xfId="2395" xr:uid="{B981BAE6-8622-4CD3-B607-028E273EDB1A}"/>
    <cellStyle name="Comma 5 6 2" xfId="6472" xr:uid="{7AEC9D12-6B2F-4B2A-8576-237FF690D758}"/>
    <cellStyle name="Comma 5 6 3" xfId="6819" xr:uid="{B83155C3-7121-4916-A17D-EC18AD89F2BB}"/>
    <cellStyle name="Comma 5 6 4" xfId="5805" xr:uid="{109B6EFD-33F6-4441-B178-827613C6AAEF}"/>
    <cellStyle name="Comma 5 7" xfId="2396" xr:uid="{1F69FD88-1DE7-4BE0-BC9C-B050AC703C36}"/>
    <cellStyle name="Comma 5 7 2" xfId="6473" xr:uid="{C1DD024B-BAE3-47B0-BD44-AF4550E6A625}"/>
    <cellStyle name="Comma 5 7 3" xfId="6820" xr:uid="{A0DA9C99-12E6-4660-A3D7-B49DD21BD937}"/>
    <cellStyle name="Comma 5 7 4" xfId="5806" xr:uid="{F1946ED3-0F50-470A-94F6-D35D2F001CED}"/>
    <cellStyle name="Comma 5 8" xfId="2397" xr:uid="{E5678401-4893-4BFF-8449-981EC71B7FA5}"/>
    <cellStyle name="Comma 5 8 2" xfId="6474" xr:uid="{16B3607A-6F6A-48DF-A2BD-EDDF6D551FEC}"/>
    <cellStyle name="Comma 5 8 3" xfId="6821" xr:uid="{9ECF2E4E-7D0A-4D80-AF08-2930788F9CB7}"/>
    <cellStyle name="Comma 5 8 4" xfId="5807" xr:uid="{F1F0B9DD-DBB5-4677-9FB0-B911332FEB81}"/>
    <cellStyle name="Comma 5 9" xfId="6467" xr:uid="{2AF05BDB-8997-4E42-8E67-46D23FEFABA5}"/>
    <cellStyle name="Comma 6" xfId="2398" xr:uid="{A4840B1A-C41D-4115-AF24-56B474626A3D}"/>
    <cellStyle name="Comma 6 10" xfId="6822" xr:uid="{5B5D1387-AB77-453D-B22C-94B8F8E62EA3}"/>
    <cellStyle name="Comma 6 11" xfId="5808" xr:uid="{4A557714-9A7E-4EFD-848E-EBF6A903776C}"/>
    <cellStyle name="Comma 6 2" xfId="2399" xr:uid="{BAA5A1AA-EBC6-415C-9A39-2115776174F9}"/>
    <cellStyle name="Comma 6 2 2" xfId="6476" xr:uid="{FEEAE1EE-B487-46F4-8969-45D838DB0A0D}"/>
    <cellStyle name="Comma 6 2 3" xfId="6823" xr:uid="{7D9161AA-2792-4155-B4C9-CC7F17094F96}"/>
    <cellStyle name="Comma 6 2 4" xfId="5809" xr:uid="{8AF94384-ADCF-4FA2-976C-0BFFC23AD9C1}"/>
    <cellStyle name="Comma 6 3" xfId="2400" xr:uid="{E8362D2A-76F7-4E1E-8702-84B9FB0B536B}"/>
    <cellStyle name="Comma 6 3 2" xfId="6477" xr:uid="{B5D2A126-7795-4BEA-9C50-A2D4DCCE99EF}"/>
    <cellStyle name="Comma 6 3 3" xfId="6824" xr:uid="{60CBDA19-2B83-4313-A0EC-A39E4CC2EE65}"/>
    <cellStyle name="Comma 6 3 4" xfId="5810" xr:uid="{211814DE-4FB2-4993-A8B5-6ACFAFB939D0}"/>
    <cellStyle name="Comma 6 4" xfId="2401" xr:uid="{E02799E1-2649-4678-9916-B12826C4BFBD}"/>
    <cellStyle name="Comma 6 4 2" xfId="6478" xr:uid="{C8E5492F-A914-443F-A182-EFA172C2B243}"/>
    <cellStyle name="Comma 6 4 3" xfId="6825" xr:uid="{F8E660C0-8E9E-4985-9374-CA96FB0E441C}"/>
    <cellStyle name="Comma 6 4 4" xfId="5811" xr:uid="{5E6821F2-833A-4DD3-826B-BA28A5C6FC55}"/>
    <cellStyle name="Comma 6 5" xfId="2402" xr:uid="{F9A6A8D6-0BB6-43C2-8A50-82B9E3B1FC33}"/>
    <cellStyle name="Comma 6 5 2" xfId="6479" xr:uid="{97977AA6-6ACB-4085-B767-6DF1C152AA29}"/>
    <cellStyle name="Comma 6 5 3" xfId="6826" xr:uid="{57D45EAE-579C-4292-9E97-4FBD77F80536}"/>
    <cellStyle name="Comma 6 5 4" xfId="5812" xr:uid="{09746260-6EC6-41E2-A74D-E986C0051ED4}"/>
    <cellStyle name="Comma 6 6" xfId="2403" xr:uid="{6B3018A7-FC58-4201-9F67-D6EDC6C68697}"/>
    <cellStyle name="Comma 6 6 2" xfId="6480" xr:uid="{3ED55653-A45E-41C4-A162-805C5B078668}"/>
    <cellStyle name="Comma 6 6 3" xfId="6827" xr:uid="{98AC2DB5-ECEB-4DF5-AF78-9D605B2CAF25}"/>
    <cellStyle name="Comma 6 6 4" xfId="5813" xr:uid="{A340DAA4-7DF5-499E-A457-8E8436D1DE22}"/>
    <cellStyle name="Comma 6 7" xfId="2404" xr:uid="{B6C9E738-843F-4E01-8553-09DF9D8CBA7E}"/>
    <cellStyle name="Comma 6 7 2" xfId="6481" xr:uid="{CBB643DD-D915-4983-A998-0A9677BB6F6F}"/>
    <cellStyle name="Comma 6 7 3" xfId="6828" xr:uid="{D2987F7E-961F-484A-9FC2-1CA1FFF625BC}"/>
    <cellStyle name="Comma 6 7 4" xfId="5814" xr:uid="{00C43765-6CA0-4E82-92D7-99005910C54A}"/>
    <cellStyle name="Comma 6 8" xfId="2405" xr:uid="{1D2ACAFB-ECBC-47FA-94F9-AFC008C14718}"/>
    <cellStyle name="Comma 6 8 2" xfId="6482" xr:uid="{1E6A7C7F-5308-49DB-B641-4B4263C02B04}"/>
    <cellStyle name="Comma 6 8 3" xfId="6829" xr:uid="{D562496E-EC3C-436B-83BA-BD6CC4104DA8}"/>
    <cellStyle name="Comma 6 8 4" xfId="5815" xr:uid="{928F4836-AED0-44BB-ABA1-525D3C827063}"/>
    <cellStyle name="Comma 6 9" xfId="6475" xr:uid="{A8BCD3BF-A8A2-4AF4-8E1E-0DB515D6A126}"/>
    <cellStyle name="Comma 7" xfId="2406" xr:uid="{AAD9BBCF-E468-440F-8CCD-143B4134021F}"/>
    <cellStyle name="Comma 7 10" xfId="2407" xr:uid="{871DAD25-50CE-4C39-B20E-33C445CA42F2}"/>
    <cellStyle name="Comma 7 10 2" xfId="6483" xr:uid="{32523E2A-69BF-4A5B-BB51-D623EC263CF4}"/>
    <cellStyle name="Comma 7 10 3" xfId="6830" xr:uid="{30372FFF-8DFC-4579-90B5-83F93DEED096}"/>
    <cellStyle name="Comma 7 10 4" xfId="5816" xr:uid="{633A1587-22B6-419D-9796-6DFDF16D8C2F}"/>
    <cellStyle name="Comma 7 11" xfId="2408" xr:uid="{F00FFDA1-C5A3-40BF-B656-235A303A0F05}"/>
    <cellStyle name="Comma 7 11 2" xfId="2409" xr:uid="{BBC5D0B9-5743-4DF8-9DCD-71C2B30A27F8}"/>
    <cellStyle name="Comma 7 11 2 2" xfId="6832" xr:uid="{7D8E9590-573C-4643-8760-692AFC461454}"/>
    <cellStyle name="Comma 7 11 3" xfId="6831" xr:uid="{1CE10247-56B7-451E-9494-4C908D5CE011}"/>
    <cellStyle name="Comma 7 11 4" xfId="5817" xr:uid="{B11BEA3F-F0E3-4BE9-8E6A-A29478682CA8}"/>
    <cellStyle name="Comma 7 12" xfId="2410" xr:uid="{421361C7-444F-44BA-A8EC-1175230186FE}"/>
    <cellStyle name="Comma 7 12 2" xfId="6484" xr:uid="{111FD751-C7E5-4164-9404-37A98A4C968A}"/>
    <cellStyle name="Comma 7 12 3" xfId="6833" xr:uid="{0B33DE61-1454-4E08-BDFF-39ACB3EEB86A}"/>
    <cellStyle name="Comma 7 12 4" xfId="5818" xr:uid="{2569931B-FBD4-4CC0-8570-93D32D9CEEDF}"/>
    <cellStyle name="Comma 7 13" xfId="2411" xr:uid="{AA0A4353-6247-4D1C-8975-C0DDC3A67C52}"/>
    <cellStyle name="Comma 7 13 2" xfId="6485" xr:uid="{3A906C44-A70E-4F52-A1A2-100D2E15408A}"/>
    <cellStyle name="Comma 7 13 3" xfId="6834" xr:uid="{070342A0-D662-4AFB-9E3F-2799C2051C7E}"/>
    <cellStyle name="Comma 7 13 4" xfId="5819" xr:uid="{691452EC-0084-48EC-8725-F1D4384896BD}"/>
    <cellStyle name="Comma 7 14" xfId="2412" xr:uid="{1D9B3644-2B1A-4D5A-B1F7-122C8CE98B39}"/>
    <cellStyle name="Comma 7 14 2" xfId="6486" xr:uid="{822CB6D1-E78B-4011-AE05-D019485FBDAF}"/>
    <cellStyle name="Comma 7 14 3" xfId="6835" xr:uid="{80CF47B6-D78E-45F6-AC4F-15F7ADD98A63}"/>
    <cellStyle name="Comma 7 14 4" xfId="5820" xr:uid="{8F30F598-87C1-4314-BC5B-8E83D7F0C890}"/>
    <cellStyle name="Comma 7 15" xfId="2413" xr:uid="{732BD558-5B44-4437-BAB3-E1B32F07B290}"/>
    <cellStyle name="Comma 7 15 2" xfId="6487" xr:uid="{1BE5DBC6-3216-4261-AF2D-B28A6C21200C}"/>
    <cellStyle name="Comma 7 15 3" xfId="6836" xr:uid="{8F8BF616-4A30-436B-99FB-26DA1BC2E911}"/>
    <cellStyle name="Comma 7 15 4" xfId="5821" xr:uid="{A534324A-E653-4562-ABD5-CD8EBC0AA26A}"/>
    <cellStyle name="Comma 7 16" xfId="2414" xr:uid="{91931798-2279-48EC-87F8-55C08E198DDF}"/>
    <cellStyle name="Comma 7 16 2" xfId="2415" xr:uid="{6C5E0D83-10EC-47F4-97F7-3CA677817B99}"/>
    <cellStyle name="Comma 7 16 2 2" xfId="6838" xr:uid="{6DDF0BF3-4BFB-461E-A377-64DC29FD39AE}"/>
    <cellStyle name="Comma 7 16 3" xfId="6837" xr:uid="{BD4245FF-B9AB-449F-BFF8-1C95561322EA}"/>
    <cellStyle name="Comma 7 16 4" xfId="5822" xr:uid="{AC9BC773-A0BB-4552-B60A-F4B8C1BD83A8}"/>
    <cellStyle name="Comma 7 17" xfId="2416" xr:uid="{47C0F12E-942A-47EB-AF68-D0FFFECF38F7}"/>
    <cellStyle name="Comma 7 17 2" xfId="2417" xr:uid="{619E5BC4-F379-4385-81EB-C5D6B6803BFA}"/>
    <cellStyle name="Comma 7 17 2 2" xfId="6840" xr:uid="{59C9A5A8-3D9E-4810-98A2-A2BB64CF9436}"/>
    <cellStyle name="Comma 7 17 3" xfId="6839" xr:uid="{E19838A7-ABA7-4FD6-A6D2-1F0BE1B42E12}"/>
    <cellStyle name="Comma 7 17 4" xfId="5823" xr:uid="{408A1738-DB28-4312-A7FB-61D92E55574E}"/>
    <cellStyle name="Comma 7 18" xfId="2418" xr:uid="{520C59FA-3144-476D-A17C-970A9B742E03}"/>
    <cellStyle name="Comma 7 18 2" xfId="2419" xr:uid="{F1E78FB0-4C79-4BBD-8B04-D36D01858C03}"/>
    <cellStyle name="Comma 7 18 2 2" xfId="6842" xr:uid="{FA63FE4C-A1FA-49FE-999F-A5ED50EA13F5}"/>
    <cellStyle name="Comma 7 18 3" xfId="6841" xr:uid="{D5DBD274-9540-40B3-9799-62C3D5A89882}"/>
    <cellStyle name="Comma 7 18 4" xfId="5824" xr:uid="{260A9A70-ECF7-4148-A570-A3BDBEA4A035}"/>
    <cellStyle name="Comma 7 19" xfId="2420" xr:uid="{F28CCD4B-235A-4A82-A277-285BA132D240}"/>
    <cellStyle name="Comma 7 19 2" xfId="2421" xr:uid="{FEC66C45-8465-471D-A052-E80FBAE2E3FA}"/>
    <cellStyle name="Comma 7 19 2 2" xfId="6844" xr:uid="{7847D6C9-79EF-45B6-87C4-17CE3D108F9E}"/>
    <cellStyle name="Comma 7 19 3" xfId="6843" xr:uid="{B92E4898-837D-42BD-AC90-FABF6F4BF504}"/>
    <cellStyle name="Comma 7 19 4" xfId="5825" xr:uid="{77DEE661-5E7A-4703-9B38-85843AB12669}"/>
    <cellStyle name="Comma 7 2" xfId="2422" xr:uid="{CCE09788-A103-4DBB-ABEE-63E10BD089CC}"/>
    <cellStyle name="Comma 7 2 2" xfId="6488" xr:uid="{E454F45E-8972-46EF-8F63-01A98AC1968A}"/>
    <cellStyle name="Comma 7 2 3" xfId="6845" xr:uid="{08149E08-0291-4804-9900-5B48AC500731}"/>
    <cellStyle name="Comma 7 2 4" xfId="5826" xr:uid="{BA6D5ABA-8A85-45B5-9E8C-E757E25EFC3F}"/>
    <cellStyle name="Comma 7 20" xfId="2423" xr:uid="{EEE23D20-8C20-417F-9278-386D99B6A1B1}"/>
    <cellStyle name="Comma 7 20 2" xfId="2424" xr:uid="{A022932B-401D-46D2-A229-B2C5C10DB992}"/>
    <cellStyle name="Comma 7 20 2 2" xfId="6847" xr:uid="{FD264BFF-5CA7-4BA9-A689-E5C7C11C5FFF}"/>
    <cellStyle name="Comma 7 20 3" xfId="6846" xr:uid="{E4CB0300-D979-47A0-B189-921B1762DBF9}"/>
    <cellStyle name="Comma 7 20 4" xfId="5827" xr:uid="{AF90F2AE-B766-48E8-ACDD-238D6C4CDA89}"/>
    <cellStyle name="Comma 7 21" xfId="2425" xr:uid="{368BAD70-77F8-4C55-B0D9-E7207B60A46C}"/>
    <cellStyle name="Comma 7 21 2" xfId="2426" xr:uid="{135C3A39-71C9-456D-BBD8-0B9F41B1004A}"/>
    <cellStyle name="Comma 7 21 2 2" xfId="6849" xr:uid="{6B29532F-A54A-4974-A54B-3A0C22EAA562}"/>
    <cellStyle name="Comma 7 21 3" xfId="6848" xr:uid="{1C0D18C8-5C4A-4440-83C1-24AEBDE07238}"/>
    <cellStyle name="Comma 7 21 4" xfId="5828" xr:uid="{DD4C9AF6-DAC3-49A1-96D2-1418C4CE661F}"/>
    <cellStyle name="Comma 7 3" xfId="2427" xr:uid="{38AB7070-E8B5-4F9A-9AD4-2204B3690E60}"/>
    <cellStyle name="Comma 7 3 10" xfId="2428" xr:uid="{E6C8B6CA-EB30-4E12-AA03-8955D17A66C3}"/>
    <cellStyle name="Comma 7 3 10 2" xfId="6489" xr:uid="{E975D2D4-C80F-4475-BC0C-DA66C481278D}"/>
    <cellStyle name="Comma 7 3 10 3" xfId="6851" xr:uid="{50219316-A92E-4E26-8171-75787FBBCFC2}"/>
    <cellStyle name="Comma 7 3 10 4" xfId="5830" xr:uid="{7EDCCEF6-F1D1-401B-9D5E-25C21C8502FD}"/>
    <cellStyle name="Comma 7 3 11" xfId="2429" xr:uid="{A2338605-4DE0-47ED-959F-62D1968F9588}"/>
    <cellStyle name="Comma 7 3 11 2" xfId="6490" xr:uid="{18E81619-EAF6-4C5E-ADA7-6C0C417083AA}"/>
    <cellStyle name="Comma 7 3 11 3" xfId="6852" xr:uid="{C5D342FE-D4D0-4E4A-A994-D216E1EEACBD}"/>
    <cellStyle name="Comma 7 3 11 4" xfId="5831" xr:uid="{D6576410-F637-4063-BB0C-3D1CB27739AB}"/>
    <cellStyle name="Comma 7 3 12" xfId="2430" xr:uid="{AC33E119-DC46-42CC-9617-7A72EB3C7B29}"/>
    <cellStyle name="Comma 7 3 12 2" xfId="6491" xr:uid="{35738BE3-A78D-4140-AB16-466FFD9B55F9}"/>
    <cellStyle name="Comma 7 3 12 3" xfId="6853" xr:uid="{74E6885E-FEFA-4101-8536-5C0316B98556}"/>
    <cellStyle name="Comma 7 3 12 4" xfId="5832" xr:uid="{FC661687-26FB-4652-B8DB-B2AA3C2429EA}"/>
    <cellStyle name="Comma 7 3 13" xfId="2431" xr:uid="{8EB2D045-855E-4854-A32F-023CC8388C5E}"/>
    <cellStyle name="Comma 7 3 13 2" xfId="6492" xr:uid="{37759EEE-8D65-40C8-8F98-655F95A11C36}"/>
    <cellStyle name="Comma 7 3 13 3" xfId="6854" xr:uid="{158E29B2-1B8B-4663-813A-D518526A3617}"/>
    <cellStyle name="Comma 7 3 13 4" xfId="5833" xr:uid="{A54F44EB-7150-4C2A-ADEE-86C4586D2E97}"/>
    <cellStyle name="Comma 7 3 14" xfId="2432" xr:uid="{AC2149B1-4960-4B9E-84A4-FD8BBEA224D2}"/>
    <cellStyle name="Comma 7 3 14 2" xfId="6493" xr:uid="{C7CAC248-AF7D-4A88-BE92-7737C6511B58}"/>
    <cellStyle name="Comma 7 3 14 3" xfId="6855" xr:uid="{22816A61-F88C-4A5F-9169-C652D5524AF4}"/>
    <cellStyle name="Comma 7 3 14 4" xfId="5834" xr:uid="{1527CA9E-EE1D-4F9C-B328-9861D1676220}"/>
    <cellStyle name="Comma 7 3 15" xfId="2433" xr:uid="{E990B01D-43DB-4244-B53E-A06ADE1F2FB0}"/>
    <cellStyle name="Comma 7 3 15 2" xfId="6494" xr:uid="{CE7F8B83-995A-4151-A42A-289254D40818}"/>
    <cellStyle name="Comma 7 3 15 3" xfId="6856" xr:uid="{C1F9106E-A9F3-4F38-B2BD-828AA8D51C9F}"/>
    <cellStyle name="Comma 7 3 15 4" xfId="5835" xr:uid="{BEA70223-3AD5-418D-93A1-E59D38828B55}"/>
    <cellStyle name="Comma 7 3 16" xfId="6850" xr:uid="{1C596DBE-6987-4347-BB38-A2AD9C9E0405}"/>
    <cellStyle name="Comma 7 3 17" xfId="5829" xr:uid="{092A9931-9633-4643-85CD-737DF304940E}"/>
    <cellStyle name="Comma 7 3 2" xfId="2434" xr:uid="{7116AFBC-602F-4CDA-9F0A-DA6F207C4067}"/>
    <cellStyle name="Comma 7 3 2 2" xfId="6495" xr:uid="{8E63EC9C-A113-4D0D-8D39-CB2E3B03E14F}"/>
    <cellStyle name="Comma 7 3 2 3" xfId="6857" xr:uid="{D3A2B4F1-F21D-484E-91BB-68B1AB7D99A4}"/>
    <cellStyle name="Comma 7 3 2 4" xfId="5836" xr:uid="{EAC10EF8-106D-4810-8264-77903896269B}"/>
    <cellStyle name="Comma 7 3 3" xfId="2435" xr:uid="{0D767A82-8D0C-4469-8825-55EC7FFCAF49}"/>
    <cellStyle name="Comma 7 3 3 2" xfId="6496" xr:uid="{E1249B44-99DE-496D-8ED1-3CBC18AD6F0E}"/>
    <cellStyle name="Comma 7 3 3 3" xfId="6858" xr:uid="{599798CD-5B7A-4912-A509-CFD407D0AB45}"/>
    <cellStyle name="Comma 7 3 3 4" xfId="5837" xr:uid="{A495300B-546F-4413-8609-9309626945C0}"/>
    <cellStyle name="Comma 7 3 4" xfId="2436" xr:uid="{618051DC-1DEB-4A50-A8E1-D79C36DE4B09}"/>
    <cellStyle name="Comma 7 3 4 2" xfId="6497" xr:uid="{0657E6B5-5355-42C9-B110-435E0A693F08}"/>
    <cellStyle name="Comma 7 3 4 3" xfId="6859" xr:uid="{45775F30-E0C7-459E-94E9-A34E76E1F6A0}"/>
    <cellStyle name="Comma 7 3 4 4" xfId="5838" xr:uid="{F634C245-6B14-4724-BE69-E311100C859E}"/>
    <cellStyle name="Comma 7 3 5" xfId="2437" xr:uid="{B76AA327-508D-4114-A3DB-FC7F4E452004}"/>
    <cellStyle name="Comma 7 3 5 2" xfId="6498" xr:uid="{F6761878-C0C7-45D4-89EA-761B649263E9}"/>
    <cellStyle name="Comma 7 3 5 3" xfId="6860" xr:uid="{157422C5-47DD-499C-80CA-59A0FD0EF3FA}"/>
    <cellStyle name="Comma 7 3 5 4" xfId="5839" xr:uid="{FAC3F484-779D-4AA3-9165-756BDB7377CF}"/>
    <cellStyle name="Comma 7 3 6" xfId="2438" xr:uid="{EAD5DCAE-60E3-46AB-B4CE-31E7399E19F9}"/>
    <cellStyle name="Comma 7 3 6 2" xfId="6499" xr:uid="{CDC6DFB6-85F7-4EFB-85EA-0665E72B0B59}"/>
    <cellStyle name="Comma 7 3 6 3" xfId="6861" xr:uid="{2130D8F8-8BE1-42B7-B10D-BDC3D1AEECF0}"/>
    <cellStyle name="Comma 7 3 6 4" xfId="5840" xr:uid="{F39DC95C-48D8-4FFC-9096-640BE42920AC}"/>
    <cellStyle name="Comma 7 3 7" xfId="2439" xr:uid="{36261629-AE26-4DFE-A8FF-E35AF86CE048}"/>
    <cellStyle name="Comma 7 3 7 2" xfId="6500" xr:uid="{C6D19988-6D7F-4A67-A3A9-A3ECD6EED989}"/>
    <cellStyle name="Comma 7 3 7 3" xfId="6862" xr:uid="{19C34742-6543-48EC-8FE9-7FAEE236FEE3}"/>
    <cellStyle name="Comma 7 3 7 4" xfId="5841" xr:uid="{A2D39D97-859D-428C-8783-8CD409EF17A1}"/>
    <cellStyle name="Comma 7 3 8" xfId="2440" xr:uid="{6175B6D7-0B94-413F-90A9-3E85D2372F22}"/>
    <cellStyle name="Comma 7 3 8 2" xfId="6501" xr:uid="{3F460C54-808D-4587-B59A-D9FE62838AA8}"/>
    <cellStyle name="Comma 7 3 8 3" xfId="6863" xr:uid="{522F19F2-C85E-42FD-97AF-0B2763776EEF}"/>
    <cellStyle name="Comma 7 3 8 4" xfId="5842" xr:uid="{8C44E1B8-B12D-4119-A308-697E79DC4C45}"/>
    <cellStyle name="Comma 7 3 9" xfId="2441" xr:uid="{7E14C47C-98B7-49A0-AEA7-31AA52B7AF9F}"/>
    <cellStyle name="Comma 7 3 9 2" xfId="6502" xr:uid="{0DA18225-E3EA-4D81-B305-488381D02FB2}"/>
    <cellStyle name="Comma 7 3 9 3" xfId="6864" xr:uid="{2946B13A-EC94-4131-ABD1-254DD0BBAADC}"/>
    <cellStyle name="Comma 7 3 9 4" xfId="5843" xr:uid="{7935D988-527F-406C-8483-F58A9EC723F1}"/>
    <cellStyle name="Comma 7 4" xfId="2442" xr:uid="{CE8B6075-B222-4FD0-BF81-8F9F07D37F5F}"/>
    <cellStyle name="Comma 7 4 2" xfId="6503" xr:uid="{9E679934-2227-4788-A8BB-C39C52A5D70F}"/>
    <cellStyle name="Comma 7 4 3" xfId="6865" xr:uid="{4DB4A7D6-E52A-40F2-B776-B184CA5C24D0}"/>
    <cellStyle name="Comma 7 4 4" xfId="5844" xr:uid="{96DDD962-6402-4B1D-8E3A-2981E58C1BFA}"/>
    <cellStyle name="Comma 7 5" xfId="2443" xr:uid="{3F520A2B-B674-488F-8C2E-6815EAFE97EA}"/>
    <cellStyle name="Comma 7 5 2" xfId="6504" xr:uid="{04DFCDDA-1A6A-4BF4-B78F-154784D64631}"/>
    <cellStyle name="Comma 7 5 3" xfId="6866" xr:uid="{D7EE2885-A032-4D8B-BB30-CCCC270848F5}"/>
    <cellStyle name="Comma 7 5 4" xfId="5845" xr:uid="{1429D178-BBDE-4B89-B2A2-62705028629A}"/>
    <cellStyle name="Comma 7 6" xfId="2444" xr:uid="{8BD61A5C-EA29-41F7-9612-7DC5720C4CBB}"/>
    <cellStyle name="Comma 7 6 2" xfId="6505" xr:uid="{D35F90F8-EC47-4953-8DB7-4BB2CD7F919B}"/>
    <cellStyle name="Comma 7 6 3" xfId="6867" xr:uid="{8AE379FC-1154-4A8B-805F-52526FEF8C64}"/>
    <cellStyle name="Comma 7 6 4" xfId="5846" xr:uid="{BC25C293-C5B8-4D78-A477-0B7312377515}"/>
    <cellStyle name="Comma 7 7" xfId="2445" xr:uid="{625AB3EB-11D6-4EF9-8C8B-72F6E88AB95D}"/>
    <cellStyle name="Comma 7 7 2" xfId="6506" xr:uid="{603EA022-2A96-4EE7-AFD2-0CDEFD30AB35}"/>
    <cellStyle name="Comma 7 7 3" xfId="6868" xr:uid="{4716F3C5-7BE3-45B6-99A1-2F31B7B99391}"/>
    <cellStyle name="Comma 7 7 4" xfId="5847" xr:uid="{992664C7-198C-46CE-9F8C-4601454D4540}"/>
    <cellStyle name="Comma 7 8" xfId="2446" xr:uid="{7582B758-321F-490A-AB1E-25E74598DE01}"/>
    <cellStyle name="Comma 7 8 2" xfId="6507" xr:uid="{4D9BB2CB-CA4F-4C24-87A3-20F7B46DACEF}"/>
    <cellStyle name="Comma 7 8 3" xfId="6869" xr:uid="{96470A6F-A3A5-4467-89EC-2506B6E8805A}"/>
    <cellStyle name="Comma 7 8 4" xfId="5848" xr:uid="{729166E4-537E-49DC-B84B-4A2DC433888C}"/>
    <cellStyle name="Comma 7 9" xfId="2447" xr:uid="{F758B05A-D8DF-48EB-A155-A3A5E0D494C7}"/>
    <cellStyle name="Comma 7 9 2" xfId="6508" xr:uid="{74A014F3-71EE-4C4D-AE41-68CD98AA2E9B}"/>
    <cellStyle name="Comma 7 9 3" xfId="6870" xr:uid="{75B6017D-2730-49BC-A7E1-8E6728E33A6B}"/>
    <cellStyle name="Comma 7 9 4" xfId="5849" xr:uid="{7FF386D5-FAA3-40BB-9F0F-AB91BBE04537}"/>
    <cellStyle name="Comma 8" xfId="2448" xr:uid="{8501F55B-7555-40AA-BD22-3DD0F44CA5A8}"/>
    <cellStyle name="Comma 8 2" xfId="2449" xr:uid="{13682F80-80C9-4A3F-AF7D-2A77AE5C55F8}"/>
    <cellStyle name="Comma 8 2 2" xfId="2450" xr:uid="{1CAF9E3E-DB14-49FF-95A5-31750DE0E08C}"/>
    <cellStyle name="Comma 8 2 2 2" xfId="6872" xr:uid="{D5B45B34-732D-4E6D-AC92-818932250401}"/>
    <cellStyle name="Comma 8 2 3" xfId="2451" xr:uid="{639474AB-5C4D-4FA2-9130-CB976C05A2C8}"/>
    <cellStyle name="Comma 8 2 3 2" xfId="6873" xr:uid="{8C3363FA-0EAC-4841-BABE-2150D7A856E8}"/>
    <cellStyle name="Comma 8 2 4" xfId="6871" xr:uid="{1945C5E9-39AA-4FA6-A9C2-5EF072F641BB}"/>
    <cellStyle name="Comma 8 2 5" xfId="5850" xr:uid="{5194E130-2454-4A79-975B-E516D49B8018}"/>
    <cellStyle name="Comma 8 3" xfId="2452" xr:uid="{06F07F4E-2A61-497A-B0FC-B2611487FAE2}"/>
    <cellStyle name="Comma 8 3 2" xfId="2453" xr:uid="{20BB7452-B5C1-4BCC-8927-AAC8B3F60A83}"/>
    <cellStyle name="Comma 8 3 2 2" xfId="6875" xr:uid="{A5AF1E40-205B-4A5A-BF13-0B593CBC647A}"/>
    <cellStyle name="Comma 8 3 3" xfId="6874" xr:uid="{B8AA6737-F991-4A25-A83F-5D369E7D099E}"/>
    <cellStyle name="Comma 8 3 4" xfId="5851" xr:uid="{3DFF3ED7-7328-4A39-89FC-79EB9A8E1853}"/>
    <cellStyle name="Comma 8 4" xfId="2454" xr:uid="{4556213A-39CC-4883-9187-ED9BC9129AB5}"/>
    <cellStyle name="Comma 8 4 2" xfId="2455" xr:uid="{61409BF0-1D11-4068-A2D1-C3267C6CE69A}"/>
    <cellStyle name="Comma 8 4 2 2" xfId="6877" xr:uid="{8BCAE70B-B675-474D-8542-724999FC51DD}"/>
    <cellStyle name="Comma 8 4 3" xfId="6876" xr:uid="{DA017D03-7108-4B53-A02C-4A90ECFCC506}"/>
    <cellStyle name="Comma 8 4 4" xfId="5852" xr:uid="{ED02A276-6E2C-44E8-A3B8-447346C96E7F}"/>
    <cellStyle name="Comma 8 5" xfId="2456" xr:uid="{1C1DF98B-A0EC-44CD-A737-20B3102105CE}"/>
    <cellStyle name="Comma 8 5 2" xfId="2457" xr:uid="{44F838FC-702C-4B5D-9D87-8B749979F4B2}"/>
    <cellStyle name="Comma 8 5 2 2" xfId="6879" xr:uid="{DE3B4FAF-CEED-4462-830F-809DA544331F}"/>
    <cellStyle name="Comma 8 5 3" xfId="6878" xr:uid="{080D2F21-25F0-4301-A588-863470FF988C}"/>
    <cellStyle name="Comma 8 5 4" xfId="5853" xr:uid="{0CAC62F7-3DEF-4A2E-AF37-1B0F296EA486}"/>
    <cellStyle name="Comma 8 6" xfId="2458" xr:uid="{E0C98183-9E45-4A6C-AF88-A5410A1F8D01}"/>
    <cellStyle name="Comma 8 6 2" xfId="2459" xr:uid="{FC157062-B005-4A52-A86F-EEA15C8941DD}"/>
    <cellStyle name="Comma 8 6 2 2" xfId="6881" xr:uid="{12914973-E673-422A-82C1-AD93D14A4D18}"/>
    <cellStyle name="Comma 8 6 3" xfId="6880" xr:uid="{355909C2-AD35-4A08-ADD5-B183D54D9712}"/>
    <cellStyle name="Comma 8 6 4" xfId="5854" xr:uid="{1EF27E92-610B-459D-81CF-2EC5C682C61B}"/>
    <cellStyle name="Comma 8 7" xfId="2460" xr:uid="{2E9FE582-F2F9-4F98-A891-658E5358B82C}"/>
    <cellStyle name="Comma 8 7 2" xfId="2461" xr:uid="{BA03AA17-6A75-4A2A-AF8F-EBD20196A481}"/>
    <cellStyle name="Comma 8 7 2 2" xfId="6883" xr:uid="{C7F5366D-CCE9-442B-977E-6F0EC95C60E7}"/>
    <cellStyle name="Comma 8 7 3" xfId="6882" xr:uid="{759138D0-8FE3-4365-ABB4-69F82AECD85D}"/>
    <cellStyle name="Comma 8 7 4" xfId="5855" xr:uid="{55F0E233-BBDD-4C6A-9848-97D4D7C31C47}"/>
    <cellStyle name="Comma 8 8" xfId="2462" xr:uid="{4D9489CF-5EF9-40DA-8222-B24496C5EB6D}"/>
    <cellStyle name="Comma 8 8 2" xfId="2463" xr:uid="{0DCC4B67-1626-484C-BC1E-EBFF4DBE72D5}"/>
    <cellStyle name="Comma 8 8 2 2" xfId="6885" xr:uid="{57792DD3-BD74-4C6D-94D1-F1F67FE56952}"/>
    <cellStyle name="Comma 8 8 3" xfId="6884" xr:uid="{A4697A50-9EAD-4AE1-85D7-1662FF9FCCE7}"/>
    <cellStyle name="Comma 8 8 4" xfId="5856" xr:uid="{B09435E4-B664-423C-A4E5-248D064A1A07}"/>
    <cellStyle name="Comma 9" xfId="2464" xr:uid="{773C8B84-0D2F-4270-AC2B-F8897AFA42B0}"/>
    <cellStyle name="Comma 9 10" xfId="6886" xr:uid="{57A8288D-2D41-4597-BF8F-71B1DD85ED92}"/>
    <cellStyle name="Comma 9 2" xfId="2465" xr:uid="{BEFB9E63-8A96-461E-826B-0EDB9EEEE702}"/>
    <cellStyle name="Comma 9 2 2" xfId="6509" xr:uid="{851E443A-A789-4CC0-98E3-9C3D87D3C26E}"/>
    <cellStyle name="Comma 9 2 3" xfId="6887" xr:uid="{A062F473-ECF4-4F51-BDD9-614F670251C9}"/>
    <cellStyle name="Comma 9 2 4" xfId="5857" xr:uid="{4AD01ACF-F133-473B-94A3-EDA65CE95CBB}"/>
    <cellStyle name="Comma 9 3" xfId="2466" xr:uid="{DCB0930E-90C7-4566-BFFB-2994D1649466}"/>
    <cellStyle name="Comma 9 3 2" xfId="6510" xr:uid="{4CD7C440-9454-4235-99CC-B3C4FAEA51E9}"/>
    <cellStyle name="Comma 9 3 3" xfId="6888" xr:uid="{1DC79932-640F-478F-9BDB-8F1410481157}"/>
    <cellStyle name="Comma 9 3 4" xfId="5858" xr:uid="{3B00569D-EB20-4A73-929E-469EE217A45F}"/>
    <cellStyle name="Comma 9 4" xfId="2467" xr:uid="{C9F3CD50-5666-4486-9D2A-2D8EC860E6F8}"/>
    <cellStyle name="Comma 9 4 2" xfId="6511" xr:uid="{13089DDF-BF64-4B3A-958C-E25D7D779782}"/>
    <cellStyle name="Comma 9 4 3" xfId="6889" xr:uid="{E8588F05-1735-4388-B1B9-0DF35342D02E}"/>
    <cellStyle name="Comma 9 4 4" xfId="5859" xr:uid="{98CD323A-B62D-4366-B0AE-812F6EFD2EF7}"/>
    <cellStyle name="Comma 9 5" xfId="2468" xr:uid="{7E806ED0-4529-4A28-97E6-3D2A77934133}"/>
    <cellStyle name="Comma 9 5 2" xfId="6512" xr:uid="{22E94250-5D84-4EB7-B01D-9A140CE8D72D}"/>
    <cellStyle name="Comma 9 5 3" xfId="6890" xr:uid="{4F20E495-47C1-478D-A50C-F9B9ECC2B7E0}"/>
    <cellStyle name="Comma 9 5 4" xfId="5860" xr:uid="{A0EBCE7C-87A7-4569-BB38-CF5883B0E631}"/>
    <cellStyle name="Comma 9 6" xfId="2469" xr:uid="{21D5DDB9-D497-402B-9015-1C492C36CB40}"/>
    <cellStyle name="Comma 9 6 2" xfId="6513" xr:uid="{7E135454-D8F1-4524-8795-AAA5BA18C982}"/>
    <cellStyle name="Comma 9 6 3" xfId="6891" xr:uid="{E84353B5-2326-4F9C-9CFA-83135FE89183}"/>
    <cellStyle name="Comma 9 6 4" xfId="5861" xr:uid="{A1AAE07A-D64E-421C-BD21-627481E7419E}"/>
    <cellStyle name="Comma 9 7" xfId="2470" xr:uid="{2C701E06-EB6A-4E80-9C45-946F81FBECC3}"/>
    <cellStyle name="Comma 9 7 2" xfId="6514" xr:uid="{EF4BE158-A7C6-4045-8DC9-455412F6E503}"/>
    <cellStyle name="Comma 9 7 3" xfId="6892" xr:uid="{314BE377-DA88-4D05-A507-C8779E9CB57D}"/>
    <cellStyle name="Comma 9 7 4" xfId="5862" xr:uid="{5DB63EC6-8581-4264-AB76-CECAC09E57CB}"/>
    <cellStyle name="Comma 9 8" xfId="2471" xr:uid="{FEF118BD-30C9-4D20-85C4-BA49D21A97CA}"/>
    <cellStyle name="Comma 9 8 2" xfId="6515" xr:uid="{FE6763EF-8FF7-455E-B9B9-E975E3837D37}"/>
    <cellStyle name="Comma 9 8 3" xfId="6893" xr:uid="{516B6B20-F53A-43B2-A0DE-3BAE043303F4}"/>
    <cellStyle name="Comma 9 8 4" xfId="5863" xr:uid="{B9ADCEF7-FBDA-49E4-90B7-748F9F26EAEE}"/>
    <cellStyle name="Comma 9 9" xfId="2472" xr:uid="{C5A3E962-5855-4D14-BA59-CB96FCF2613C}"/>
    <cellStyle name="Comma 9 9 2" xfId="6516" xr:uid="{BB456629-1314-44BF-A1D3-4342AF0B7CB5}"/>
    <cellStyle name="Comma 9 9 3" xfId="6894" xr:uid="{C62A6021-52A3-4BD4-95B5-129CF04CAE39}"/>
    <cellStyle name="Comma 9 9 4" xfId="5864" xr:uid="{B3C7C944-A228-4A3F-AA2C-ABB86096A012}"/>
    <cellStyle name="Constants" xfId="2473" xr:uid="{6FCE88F5-7912-475A-8FF1-F6C17983938D}"/>
    <cellStyle name="Currency 2" xfId="170" xr:uid="{8181DDCD-1C4B-4357-B7E0-F74FC92D1EBD}"/>
    <cellStyle name="Currency 2 2" xfId="2475" xr:uid="{8F5D31EC-BA65-40FF-99AF-06BC3684E84D}"/>
    <cellStyle name="Currency 2 2 2" xfId="6517" xr:uid="{001FBCE9-5B93-40B9-9053-0C863B82EF23}"/>
    <cellStyle name="Currency 2 2 3" xfId="6896" xr:uid="{8D0E37B1-CADA-45B3-9A69-78EDA7AAC045}"/>
    <cellStyle name="Currency 2 2 4" xfId="5865" xr:uid="{3402A585-0FB3-41FE-A7BF-8FC95E79FDDA}"/>
    <cellStyle name="Currency 2 3" xfId="2474" xr:uid="{A628C828-0DEF-4A72-8AF4-286FDBA56DD2}"/>
    <cellStyle name="Currency 2 3 2" xfId="6895" xr:uid="{718E0184-3516-441B-A878-586879314D14}"/>
    <cellStyle name="CustomCellsOrange" xfId="2476" xr:uid="{32F372C6-D301-4FAC-B149-8E6AFAD36823}"/>
    <cellStyle name="CustomizationCells" xfId="171" xr:uid="{EDABA803-9E4D-410D-8784-6D9E4E0ABF04}"/>
    <cellStyle name="CustomizationGreenCells" xfId="2477" xr:uid="{D2D7A855-7E90-4C7E-B585-DBC70BA406C4}"/>
    <cellStyle name="DocBox_EmptyRow" xfId="2478" xr:uid="{DC1C3B8E-33C1-42C6-AB81-79E4E24804F0}"/>
    <cellStyle name="donn_normal" xfId="172" xr:uid="{7EE5BFD5-B1C5-42BE-B415-8D709A9A0E05}"/>
    <cellStyle name="Eingabe" xfId="2479" xr:uid="{F8A44D6D-F36E-4034-A566-8AAA7A6C9E1D}"/>
    <cellStyle name="Ellenőrzőcella" xfId="472" xr:uid="{E7BE805E-4432-4FCA-8F04-1949A2B3BCC2}"/>
    <cellStyle name="Empty_B_border" xfId="2480" xr:uid="{E5432F64-1FC6-45F5-9103-B4CD67EBDA59}"/>
    <cellStyle name="ent_col_ser" xfId="173" xr:uid="{D7B21F9D-A253-4E08-A007-A67A9852ED88}"/>
    <cellStyle name="entete_source" xfId="174" xr:uid="{AAF427FE-1CF6-42F5-A55C-66B9EEC1BDAE}"/>
    <cellStyle name="Ergebnis" xfId="2481" xr:uid="{79F3505F-D55A-4935-88CE-DE7E0D58F0D0}"/>
    <cellStyle name="Erklärender Text" xfId="2482" xr:uid="{90E23098-1382-440C-AF66-41BD48363DF0}"/>
    <cellStyle name="Estilo 1" xfId="2483" xr:uid="{2C10A274-4813-48C6-A131-6BB3E426A224}"/>
    <cellStyle name="Euro" xfId="175" xr:uid="{44797E66-EFC6-4D7F-B54E-22683DC57F33}"/>
    <cellStyle name="Euro 10" xfId="2484" xr:uid="{99650A43-5843-4D91-B8AE-D743E3EA0B97}"/>
    <cellStyle name="Euro 10 2" xfId="2485" xr:uid="{77F9BB42-5F75-4885-813F-4D2B68D3F6D1}"/>
    <cellStyle name="Euro 11" xfId="2486" xr:uid="{47A4E6F3-3466-4D88-ACC5-6850AE1E224D}"/>
    <cellStyle name="Euro 11 2" xfId="2487" xr:uid="{6DBCFC98-1497-44AF-8D74-2B82066E978A}"/>
    <cellStyle name="Euro 12" xfId="2488" xr:uid="{AA5D4E41-A49A-4CF0-9BFA-E63C82DA343A}"/>
    <cellStyle name="Euro 13" xfId="2489" xr:uid="{7AA1B9BB-CC95-4CA2-BC58-54BF759C14B9}"/>
    <cellStyle name="Euro 14" xfId="2490" xr:uid="{9751C983-D4E6-4E8F-A280-53BA6BD07D43}"/>
    <cellStyle name="Euro 15" xfId="2491" xr:uid="{B2892FEC-678C-490D-AB08-A41D8144D07D}"/>
    <cellStyle name="Euro 16" xfId="2492" xr:uid="{580BA326-9549-4C1A-AC39-076943DC8464}"/>
    <cellStyle name="Euro 17" xfId="2493" xr:uid="{0D8E0BE9-E9C0-4ADA-8A3E-E99E650414AA}"/>
    <cellStyle name="Euro 18" xfId="2494" xr:uid="{553CA6D0-ADDC-498F-94A4-EA52B9EE63B1}"/>
    <cellStyle name="Euro 19" xfId="2495" xr:uid="{BEB069D7-F5EE-433F-834D-F9F3F0DBCA57}"/>
    <cellStyle name="Euro 2" xfId="176" xr:uid="{45D0BBB8-9A1F-4416-B19C-44915791156F}"/>
    <cellStyle name="Euro 2 2" xfId="177" xr:uid="{71589707-058F-481D-A9B4-AF358D772209}"/>
    <cellStyle name="Euro 2 2 2" xfId="178" xr:uid="{3E8C9DE0-8FF4-4195-A809-13E6CDB2677D}"/>
    <cellStyle name="Euro 2 2 3" xfId="2496" xr:uid="{0789581A-5A9F-4783-9786-D94B4BE7643F}"/>
    <cellStyle name="Euro 2 2 4" xfId="2497" xr:uid="{9E69B674-9A9D-4CA2-855A-8ED571DD6B56}"/>
    <cellStyle name="Euro 2 2 4 2" xfId="2498" xr:uid="{5F72C556-9F8B-4760-8169-6E4BBB8BA8CA}"/>
    <cellStyle name="Euro 2 2 4 3" xfId="2499" xr:uid="{392A3391-210B-4323-8CFD-C253DEC37909}"/>
    <cellStyle name="Euro 2 2 5" xfId="2500" xr:uid="{D8A631D4-0DF8-48BE-895E-3BD41E880F1C}"/>
    <cellStyle name="Euro 2 2 6" xfId="2501" xr:uid="{D6945EF5-F79E-42F0-ADDF-6D1C144C7ADA}"/>
    <cellStyle name="Euro 2 3" xfId="2502" xr:uid="{85A7D60B-7B95-4FF6-9925-F5DD8EA16CBB}"/>
    <cellStyle name="Euro 2 3 2" xfId="6897" xr:uid="{A94F0749-1946-4CBD-B072-ECCBAE9D22D9}"/>
    <cellStyle name="Euro 2 3 3" xfId="6276" xr:uid="{6603ABA1-52D0-4CEA-A5AC-BACD3C39D69D}"/>
    <cellStyle name="Euro 2 4" xfId="2503" xr:uid="{B123251E-C2AB-483A-A299-46C139C13CF2}"/>
    <cellStyle name="Euro 2 5" xfId="2504" xr:uid="{C9A98B04-1298-4686-851B-05A5E1796457}"/>
    <cellStyle name="Euro 2 6" xfId="2505" xr:uid="{8B6D8430-CC13-495B-8002-BF9A25CCB09C}"/>
    <cellStyle name="Euro 2 7" xfId="2506" xr:uid="{59759860-BF73-4C47-BEF6-CC9B09843E57}"/>
    <cellStyle name="Euro 2 8" xfId="2507" xr:uid="{6A84E2FD-B291-4D6E-A4A8-96DC3CF3577D}"/>
    <cellStyle name="Euro 20" xfId="2508" xr:uid="{BD870BD4-F605-4508-9438-5E02367B7D84}"/>
    <cellStyle name="Euro 21" xfId="2509" xr:uid="{2D57A398-1B80-41A1-A5DE-792D2ECF7CD5}"/>
    <cellStyle name="Euro 22" xfId="2510" xr:uid="{EC41E456-8DB7-4786-A82B-E78F20390552}"/>
    <cellStyle name="Euro 23" xfId="2511" xr:uid="{45192B32-15AC-4894-844E-CBD9A9AA5747}"/>
    <cellStyle name="Euro 24" xfId="2512" xr:uid="{2466EF65-9A18-49DD-AAB9-957F5D247D3D}"/>
    <cellStyle name="Euro 25" xfId="2513" xr:uid="{A381A3D3-651D-4E10-BD07-5E0C64CF5BDF}"/>
    <cellStyle name="Euro 26" xfId="2514" xr:uid="{3E7D6DC6-1FDE-4A2C-AC38-FC25B875C926}"/>
    <cellStyle name="Euro 27" xfId="2515" xr:uid="{ABCADD23-E0A5-44F8-AE8D-48A23E5726D0}"/>
    <cellStyle name="Euro 28" xfId="2516" xr:uid="{A59A51B0-B498-433A-92F1-42C9EEA36F8E}"/>
    <cellStyle name="Euro 29" xfId="2517" xr:uid="{DBF568DC-A060-45DD-9CB9-7A6916D0F649}"/>
    <cellStyle name="Euro 3" xfId="179" xr:uid="{3DE72E32-378A-4209-8487-09F4E7466281}"/>
    <cellStyle name="Euro 3 10" xfId="2518" xr:uid="{A67A90D7-A25E-4F08-B613-39F0ADF477FD}"/>
    <cellStyle name="Euro 3 2" xfId="2519" xr:uid="{3E0058DE-8437-4180-BA46-00EF8841CCEC}"/>
    <cellStyle name="Euro 3 2 2" xfId="2520" xr:uid="{26430B42-EF89-46CC-B536-EA88857FB217}"/>
    <cellStyle name="Euro 3 3" xfId="2521" xr:uid="{048CF24D-CC25-45F7-9276-A782B13668D9}"/>
    <cellStyle name="Euro 3 3 2" xfId="2522" xr:uid="{A1AF9418-D4FB-4BE6-B107-0C9AE3FC5A6A}"/>
    <cellStyle name="Euro 3 3 3" xfId="2523" xr:uid="{C9122B84-5CA5-400C-97D3-DF86ED57A5CD}"/>
    <cellStyle name="Euro 3 3 4" xfId="2524" xr:uid="{39D4DC66-99DC-46A7-9C42-79C0D5AF171D}"/>
    <cellStyle name="Euro 3 3 4 2" xfId="2525" xr:uid="{75DA6A2C-BD10-4FA8-B4F4-4388B79F06C9}"/>
    <cellStyle name="Euro 3 4" xfId="2526" xr:uid="{EC811493-D2D5-4CCA-B4BF-B26CE28D605B}"/>
    <cellStyle name="Euro 3 5" xfId="2527" xr:uid="{F85127B3-10FD-4D6B-AC21-E3D805D54E65}"/>
    <cellStyle name="Euro 3 6" xfId="2528" xr:uid="{E27ADECD-4D66-4360-A499-746E3DC7A611}"/>
    <cellStyle name="Euro 3 7" xfId="2529" xr:uid="{D6A3CA8D-A4D7-4175-BB70-31680338F458}"/>
    <cellStyle name="Euro 3 8" xfId="2530" xr:uid="{23BE5E29-3C96-4F09-B4FE-F58DD681CF8A}"/>
    <cellStyle name="Euro 3 9" xfId="2531" xr:uid="{000A3337-7556-49D8-9754-E52D6E826A4D}"/>
    <cellStyle name="Euro 3_PrimaryEnergyPrices_TIMES" xfId="2532" xr:uid="{62AF0009-D112-4989-9076-33F88A651C6E}"/>
    <cellStyle name="Euro 30" xfId="2533" xr:uid="{8BD653CF-952B-4FFB-B9FB-EA9012FABD01}"/>
    <cellStyle name="Euro 31" xfId="2534" xr:uid="{5EBB508F-9EBD-47B9-B716-2CEA37B71F71}"/>
    <cellStyle name="Euro 32" xfId="2535" xr:uid="{B0B0E584-2F0D-4189-946B-F4AD80C0C499}"/>
    <cellStyle name="Euro 33" xfId="2536" xr:uid="{1B1563A0-406C-4062-9209-C9C12DEF9FE4}"/>
    <cellStyle name="Euro 34" xfId="2537" xr:uid="{F43A1A24-85F7-4AA6-BFBA-B684DFF9F214}"/>
    <cellStyle name="Euro 35" xfId="2538" xr:uid="{457EF81E-B751-403E-A4CB-625E26349A99}"/>
    <cellStyle name="Euro 36" xfId="2539" xr:uid="{56F2FA95-22BA-40A1-BB31-FAC8BE1A7BD3}"/>
    <cellStyle name="Euro 37" xfId="2540" xr:uid="{D1B736B6-AC0C-430A-A0C2-6126B48EDC2D}"/>
    <cellStyle name="Euro 38" xfId="2541" xr:uid="{F1DDEEB4-3130-45EC-8180-EE0C31A6D241}"/>
    <cellStyle name="Euro 39" xfId="2542" xr:uid="{C9614035-8F6F-4BC4-BB9E-EB57DC6D2A6F}"/>
    <cellStyle name="Euro 4" xfId="180" xr:uid="{EE338251-FFA7-4436-9279-D3BEBAE596ED}"/>
    <cellStyle name="Euro 4 2" xfId="2544" xr:uid="{A84C60EE-8FD0-447A-B74F-74949C96737D}"/>
    <cellStyle name="Euro 4 2 2" xfId="2545" xr:uid="{237F0453-98F1-4D8E-AE09-2FA4DCC4A7A2}"/>
    <cellStyle name="Euro 4 3" xfId="2546" xr:uid="{DAC7794D-77AF-4599-B547-3AB90B17CC57}"/>
    <cellStyle name="Euro 4 3 2" xfId="2547" xr:uid="{66120E80-2997-4575-83AA-E3545A9CDE99}"/>
    <cellStyle name="Euro 4 3 3" xfId="2548" xr:uid="{2652BE21-20CA-4C2B-A4C1-8C177C3023EB}"/>
    <cellStyle name="Euro 4 3 4" xfId="2549" xr:uid="{A873D813-0C0C-4D2B-87E4-C281A4C16725}"/>
    <cellStyle name="Euro 4 3 4 2" xfId="2550" xr:uid="{475DD374-84FE-4453-819B-D2B77CC30103}"/>
    <cellStyle name="Euro 4 4" xfId="2551" xr:uid="{CBD870BD-1110-44E4-9859-FA703573536E}"/>
    <cellStyle name="Euro 4 4 2" xfId="2552" xr:uid="{B2317E38-EBD7-47EA-9212-CC47A2E9D196}"/>
    <cellStyle name="Euro 4 4 3" xfId="2553" xr:uid="{3F10FD83-DEA8-49C1-8B4C-824481A5E5C3}"/>
    <cellStyle name="Euro 4 5" xfId="2554" xr:uid="{B972FC56-E046-4D24-AF78-933C85E1CB0C}"/>
    <cellStyle name="Euro 4 6" xfId="2543" xr:uid="{41F6CDB6-9EA5-4C5D-9A3E-7A2E04E95E80}"/>
    <cellStyle name="Euro 40" xfId="2555" xr:uid="{5DB891A4-5A90-491D-BB68-B915AED0E333}"/>
    <cellStyle name="Euro 41" xfId="2556" xr:uid="{4AC3BAFF-32F7-4831-AEC5-AE223D1C5515}"/>
    <cellStyle name="Euro 42" xfId="2557" xr:uid="{D94FAF7D-230E-4F6C-9AA9-F4BDBBAF7667}"/>
    <cellStyle name="Euro 43" xfId="2558" xr:uid="{99587F44-A3C3-44CC-B6A2-32110DA45BA8}"/>
    <cellStyle name="Euro 44" xfId="2559" xr:uid="{49B9779A-E213-4071-A6CC-0E7CF46E7E60}"/>
    <cellStyle name="Euro 45" xfId="2560" xr:uid="{AC1E5FEF-6033-499C-9701-095AD8224909}"/>
    <cellStyle name="Euro 46" xfId="2561" xr:uid="{1D4C869E-E11F-43AF-A147-F9082D4E69B9}"/>
    <cellStyle name="Euro 47" xfId="2562" xr:uid="{C0594EC3-EA86-4E2C-8626-DFA7C6107DBA}"/>
    <cellStyle name="Euro 48" xfId="2563" xr:uid="{1AAA9DD6-551E-4558-924A-71626BBEA800}"/>
    <cellStyle name="Euro 48 2" xfId="2564" xr:uid="{DD378ED0-A185-4C98-B7CE-C1127A68BC76}"/>
    <cellStyle name="Euro 49" xfId="2565" xr:uid="{B3DDF7F7-510E-4710-BF9A-311CF3780837}"/>
    <cellStyle name="Euro 49 2" xfId="2566" xr:uid="{F6DB6FCA-FB33-4EBF-AD84-52C52988C7AC}"/>
    <cellStyle name="Euro 5" xfId="181" xr:uid="{C7A1A15E-23D2-40AB-AD70-8AEDFF096948}"/>
    <cellStyle name="Euro 5 2" xfId="182" xr:uid="{0A9B9372-CE46-4F4A-B0A3-FD3EA09894BA}"/>
    <cellStyle name="Euro 5 3" xfId="183" xr:uid="{77503FC2-2AA7-4BC5-B290-698EF00F390D}"/>
    <cellStyle name="Euro 5 4" xfId="2567" xr:uid="{357BE185-A9AC-4F2B-BBCE-6458DC73508B}"/>
    <cellStyle name="Euro 5 4 2" xfId="2568" xr:uid="{22F5A596-A7F5-4355-BD79-BA54F38C4751}"/>
    <cellStyle name="Euro 50" xfId="2569" xr:uid="{775CFD0C-6385-4EBD-B612-7695114D25BF}"/>
    <cellStyle name="Euro 50 2" xfId="2570" xr:uid="{CA998D31-0DD6-4BCB-824E-D650979BC03A}"/>
    <cellStyle name="Euro 51" xfId="2571" xr:uid="{ADE40237-0AFA-49A8-B82D-32AF6CC36F8C}"/>
    <cellStyle name="Euro 51 2" xfId="2572" xr:uid="{205B2A6C-4BE9-4991-9F3D-F1ABDB28A6F5}"/>
    <cellStyle name="Euro 52" xfId="2573" xr:uid="{C4943FCC-4E44-42BF-A453-3620BB39CAD4}"/>
    <cellStyle name="Euro 52 2" xfId="2574" xr:uid="{5CB8E936-0CED-4D1D-AA95-739DC7D7F902}"/>
    <cellStyle name="Euro 53" xfId="2575" xr:uid="{7F38D584-88AD-430F-9E43-92201D8DD51A}"/>
    <cellStyle name="Euro 53 2" xfId="2576" xr:uid="{F875E1DA-5391-4BA6-A793-7766373DD1E4}"/>
    <cellStyle name="Euro 54" xfId="2577" xr:uid="{34319952-FFDE-4AA6-81F6-23D3BC3CB18C}"/>
    <cellStyle name="Euro 54 2" xfId="2578" xr:uid="{0E27ABF4-64ED-48DA-99E5-F96D82DE0FED}"/>
    <cellStyle name="Euro 55" xfId="2579" xr:uid="{5C6EF41A-F5A7-487C-A162-119A5FDFCB55}"/>
    <cellStyle name="Euro 55 2" xfId="2580" xr:uid="{800B6281-CE7F-4A15-9458-CB511BE46A1C}"/>
    <cellStyle name="Euro 56" xfId="2581" xr:uid="{2F46E6A5-86B9-459D-BF09-FACD13140B6A}"/>
    <cellStyle name="Euro 56 2" xfId="2582" xr:uid="{3181FB31-94EE-4648-BA58-C55E97C23E08}"/>
    <cellStyle name="Euro 57" xfId="2583" xr:uid="{0CE0AC26-8F3B-4C91-B2F7-1E54ADF4CC76}"/>
    <cellStyle name="Euro 58" xfId="2584" xr:uid="{9C565C18-01A4-486D-91CE-F1EE5DDB7FB7}"/>
    <cellStyle name="Euro 59" xfId="2585" xr:uid="{9A8A381F-97B3-498D-AC7E-BE7537DC8DBA}"/>
    <cellStyle name="Euro 6" xfId="184" xr:uid="{B2A0BDB0-EB94-42F1-A726-1DAD03638BB5}"/>
    <cellStyle name="Euro 6 2" xfId="2587" xr:uid="{8C9F370C-BB12-41BB-880E-19CB98DBBD4B}"/>
    <cellStyle name="Euro 6 3" xfId="2588" xr:uid="{328AED7E-EC74-415D-8C2A-3B294B0E7529}"/>
    <cellStyle name="Euro 6 4" xfId="2589" xr:uid="{F9FA4FB9-2AC2-4611-BAD7-A6DD46FA4D92}"/>
    <cellStyle name="Euro 6 5" xfId="2590" xr:uid="{920B26DB-A724-43A9-91CB-9136FEFBFD8F}"/>
    <cellStyle name="Euro 6 6" xfId="2586" xr:uid="{B0E34E4A-545C-4D28-B206-F46A4F16ED4A}"/>
    <cellStyle name="Euro 60" xfId="2591" xr:uid="{C5A72CE8-28B5-42C9-BC41-617DBEC3ABC2}"/>
    <cellStyle name="Euro 7" xfId="185" xr:uid="{35399647-F0D4-45DE-8D01-AEA6F1F98DC1}"/>
    <cellStyle name="Euro 7 2" xfId="2593" xr:uid="{D52CE9F3-0347-4629-A073-BC32631EE70D}"/>
    <cellStyle name="Euro 7 3" xfId="2594" xr:uid="{E1742CDA-3468-49CB-B2C2-E3B359982063}"/>
    <cellStyle name="Euro 7 4" xfId="2592" xr:uid="{D2BB334D-202D-405A-A72D-1C281158FA07}"/>
    <cellStyle name="Euro 8" xfId="186" xr:uid="{BD308B51-DC25-4FB1-B558-C1F53F1BB726}"/>
    <cellStyle name="Euro 8 2" xfId="2595" xr:uid="{11214184-4C57-4E86-ADF9-79963261735B}"/>
    <cellStyle name="Euro 9" xfId="2596" xr:uid="{57950E46-36B8-42AD-AB61-0DEE2B2FB0F0}"/>
    <cellStyle name="Euro 9 2" xfId="2597" xr:uid="{BC2CCBA3-114A-43A0-9D28-7F357A23B566}"/>
    <cellStyle name="Euro_Potentials in TIMES" xfId="2598" xr:uid="{C097555D-ADA0-42A2-8CC7-F8673893369A}"/>
    <cellStyle name="Explanatory Text" xfId="23" builtinId="53" customBuiltin="1"/>
    <cellStyle name="Explanatory Text 10" xfId="2599" xr:uid="{C26AC4A9-2D8A-4171-8078-B51AFDD0DBEA}"/>
    <cellStyle name="Explanatory Text 11" xfId="2600" xr:uid="{F7397CEF-AB68-43EA-B5B5-BFF5DF27D043}"/>
    <cellStyle name="Explanatory Text 12" xfId="2601" xr:uid="{D242B9CA-CB01-40A8-B83E-FF57B148DB8A}"/>
    <cellStyle name="Explanatory Text 13" xfId="2602" xr:uid="{B4484F09-CAA6-4946-92FC-CFC58CDC6F8C}"/>
    <cellStyle name="Explanatory Text 14" xfId="2603" xr:uid="{CFB4AB7C-CCCD-4502-8951-2C1F061AB9BB}"/>
    <cellStyle name="Explanatory Text 15" xfId="2604" xr:uid="{E0F3B113-14A2-4653-AF27-6D8A96557B6D}"/>
    <cellStyle name="Explanatory Text 16" xfId="2605" xr:uid="{F68D693C-16F5-4BC3-8AF6-0CE7F641E87F}"/>
    <cellStyle name="Explanatory Text 17" xfId="2606" xr:uid="{5FDE2416-E2EA-4EF6-92BB-867C46921FB3}"/>
    <cellStyle name="Explanatory Text 18" xfId="2607" xr:uid="{5877CBE8-3C75-469A-992A-0D435CAF5CC3}"/>
    <cellStyle name="Explanatory Text 19" xfId="2608" xr:uid="{D9EC3756-DAC3-4638-B8BF-1B5AE07778A8}"/>
    <cellStyle name="Explanatory Text 2" xfId="187" xr:uid="{0FE73D5B-186A-4DFC-B5D8-A6614895940D}"/>
    <cellStyle name="Explanatory Text 2 10" xfId="2609" xr:uid="{3303B2E5-778B-4782-A5E0-19C41AFF1D4B}"/>
    <cellStyle name="Explanatory Text 2 2" xfId="2610" xr:uid="{F54B5A5C-AE42-467C-8D4E-82423F7C28E7}"/>
    <cellStyle name="Explanatory Text 2 3" xfId="2611" xr:uid="{16EEFCEA-4132-4C1C-96F5-E8DDC43F35CA}"/>
    <cellStyle name="Explanatory Text 2 4" xfId="2612" xr:uid="{7FEB2C5F-316C-40E7-88A1-95EF9CE892AA}"/>
    <cellStyle name="Explanatory Text 2 5" xfId="2613" xr:uid="{052D9B23-E728-4C96-8D77-D20909345C5C}"/>
    <cellStyle name="Explanatory Text 2 6" xfId="2614" xr:uid="{03AD4BDE-9377-4514-9D73-6C7D8890B9EE}"/>
    <cellStyle name="Explanatory Text 2 7" xfId="2615" xr:uid="{BD076427-9614-4D67-9E28-7297E975BE11}"/>
    <cellStyle name="Explanatory Text 2 8" xfId="2616" xr:uid="{7C6B1F45-3F5D-45FE-919B-1E4C67860CB9}"/>
    <cellStyle name="Explanatory Text 2 9" xfId="2617" xr:uid="{CDC29F2A-F273-4E10-8C57-CCDC86AC1FD7}"/>
    <cellStyle name="Explanatory Text 20" xfId="2618" xr:uid="{013FDE56-E065-472D-A437-6DF1D00C1D9E}"/>
    <cellStyle name="Explanatory Text 21" xfId="2619" xr:uid="{A9D9E16F-6F2F-4969-BF6B-77A9AF1B152B}"/>
    <cellStyle name="Explanatory Text 22" xfId="2620" xr:uid="{03BE858D-4446-40CC-8E98-E483380A79A9}"/>
    <cellStyle name="Explanatory Text 23" xfId="2621" xr:uid="{752C3EC5-7544-40AC-ABB3-A4213C256C1B}"/>
    <cellStyle name="Explanatory Text 24" xfId="2622" xr:uid="{68A0E318-10B4-4065-B892-201B4898AB5C}"/>
    <cellStyle name="Explanatory Text 25" xfId="2623" xr:uid="{2CD7DB6D-75B1-4F7A-A7D0-0C2102A15901}"/>
    <cellStyle name="Explanatory Text 26" xfId="2624" xr:uid="{DD6E73DB-CF9E-42E2-AB77-48A1FBD6A3B8}"/>
    <cellStyle name="Explanatory Text 27" xfId="2625" xr:uid="{8F1136A1-8631-479B-941C-59F398A34043}"/>
    <cellStyle name="Explanatory Text 28" xfId="2626" xr:uid="{C0CE4BBB-4DA4-4B22-8EFA-E3B25F1DEC30}"/>
    <cellStyle name="Explanatory Text 29" xfId="2627" xr:uid="{F3A1322F-E423-4D34-A4AB-D12CA9AF3DC4}"/>
    <cellStyle name="Explanatory Text 3" xfId="188" xr:uid="{A4936520-3E37-44FE-AC98-8FF72DE2E5C3}"/>
    <cellStyle name="Explanatory Text 3 2" xfId="2628" xr:uid="{FF1E6E45-F73F-4E06-86D1-35479CAD2A34}"/>
    <cellStyle name="Explanatory Text 30" xfId="2629" xr:uid="{A5A1D2E7-6F59-46C6-A016-792BD569F8BB}"/>
    <cellStyle name="Explanatory Text 31" xfId="2630" xr:uid="{252D4BDF-1A90-4897-BE34-B7809A67E0AC}"/>
    <cellStyle name="Explanatory Text 32" xfId="2631" xr:uid="{E282E8EC-5380-458B-964D-1CD938413584}"/>
    <cellStyle name="Explanatory Text 33" xfId="2632" xr:uid="{AF32BE42-68C5-4FF6-8856-AF21722DD410}"/>
    <cellStyle name="Explanatory Text 34" xfId="2633" xr:uid="{DA629D8D-5D8D-474A-A1EE-AA0D7BEEAB90}"/>
    <cellStyle name="Explanatory Text 35" xfId="2634" xr:uid="{41E133BA-961D-458E-BC1F-95BCF58A0C39}"/>
    <cellStyle name="Explanatory Text 36" xfId="2635" xr:uid="{DE0CDE9F-CBFF-4721-A7B9-BCC701B69335}"/>
    <cellStyle name="Explanatory Text 37" xfId="2636" xr:uid="{7D457CE0-E7AC-4B49-AE22-386D78D9B2FF}"/>
    <cellStyle name="Explanatory Text 38" xfId="2637" xr:uid="{D888378C-AEA2-4CB6-ADAD-6E02EB0CD98A}"/>
    <cellStyle name="Explanatory Text 39" xfId="2638" xr:uid="{C106A990-9267-4367-A71B-886C55E8A387}"/>
    <cellStyle name="Explanatory Text 4" xfId="189" xr:uid="{ADAA92E4-217D-401E-8704-806B358DAF89}"/>
    <cellStyle name="Explanatory Text 40" xfId="2639" xr:uid="{7684DD30-A27D-429B-ADA5-60E3A18F5A4B}"/>
    <cellStyle name="Explanatory Text 41" xfId="2640" xr:uid="{9B03986B-01E8-4DF5-91A3-655022BD5B63}"/>
    <cellStyle name="Explanatory Text 42" xfId="2641" xr:uid="{501DBE1D-AADE-4041-9422-F56D7E075B47}"/>
    <cellStyle name="Explanatory Text 43" xfId="2642" xr:uid="{10A80BC1-D589-4FCE-857E-64E8AD4A6BE7}"/>
    <cellStyle name="Explanatory Text 5" xfId="190" xr:uid="{AB4D71E8-0DB0-4095-AA41-CB565ADBC61B}"/>
    <cellStyle name="Explanatory Text 6" xfId="2643" xr:uid="{10E3AEAB-1D82-42E4-A6D8-EEFC1C2A9944}"/>
    <cellStyle name="Explanatory Text 7" xfId="2644" xr:uid="{BD13A520-5FED-458E-AE80-AAA2CFC972C4}"/>
    <cellStyle name="Explanatory Text 8" xfId="2645" xr:uid="{7E60EB98-1BEA-40E6-8635-C4B848F09EB0}"/>
    <cellStyle name="Explanatory Text 9" xfId="2646" xr:uid="{6F2599B0-0555-4EBF-9C97-34140F0DE6DD}"/>
    <cellStyle name="Ezres_vegleges_en" xfId="469" xr:uid="{83E27EED-03B9-4EEC-A6D8-84EF27A75388}"/>
    <cellStyle name="Figyelmeztetés" xfId="467" xr:uid="{62E5B75F-CADD-4B00-9B2B-DA85107921C0}"/>
    <cellStyle name="Float" xfId="191" xr:uid="{FA935039-0C29-4637-8B3B-64541201E410}"/>
    <cellStyle name="Float 2" xfId="192" xr:uid="{EF95C831-E129-42A6-9944-162710B845C4}"/>
    <cellStyle name="Float 2 2" xfId="2647" xr:uid="{8D2FCBC6-E23D-494A-B8DD-932934FD514A}"/>
    <cellStyle name="Float 3" xfId="2648" xr:uid="{FAD07EEE-C3F3-468D-AFD0-F82A97B13E4F}"/>
    <cellStyle name="Float 3 2" xfId="2649" xr:uid="{16B3669F-DF3A-4516-9961-23F24895A08A}"/>
    <cellStyle name="Float 3 3" xfId="2650" xr:uid="{76B6E10E-3A95-40DB-A2D8-186E3139B43C}"/>
    <cellStyle name="Float 4" xfId="2651" xr:uid="{7AB3358C-ADF9-4F89-93AD-84283C16D1CD}"/>
    <cellStyle name="Good" xfId="15" builtinId="26" customBuiltin="1"/>
    <cellStyle name="Good 10" xfId="2652" xr:uid="{F79DD882-AC6C-4893-8451-47628E47E403}"/>
    <cellStyle name="Good 11" xfId="2653" xr:uid="{77C0B906-8C57-4C76-BC0D-CF6C17D6DEB0}"/>
    <cellStyle name="Good 12" xfId="2654" xr:uid="{F3EF6459-822B-4C7D-8A17-74286C588222}"/>
    <cellStyle name="Good 13" xfId="2655" xr:uid="{D2D8FC02-A7DF-4DAC-8BF0-AE99BF5CE412}"/>
    <cellStyle name="Good 14" xfId="2656" xr:uid="{17463D7A-3468-47CB-87B9-973877B78F3D}"/>
    <cellStyle name="Good 15" xfId="2657" xr:uid="{D8C484E1-D583-4491-8D1D-728C81619F5D}"/>
    <cellStyle name="Good 16" xfId="2658" xr:uid="{728714DE-03D4-431C-B9BB-537D10A11166}"/>
    <cellStyle name="Good 17" xfId="2659" xr:uid="{D7B54292-2016-4B76-A243-E2258E313473}"/>
    <cellStyle name="Good 18" xfId="2660" xr:uid="{07BB142A-8A44-47D8-81F1-4D409D25F2C7}"/>
    <cellStyle name="Good 19" xfId="2661" xr:uid="{C2447C46-129B-462B-B5AB-93FE06B418B2}"/>
    <cellStyle name="Good 2" xfId="193" xr:uid="{71649324-8A03-445F-8C0B-425BD6B38FAD}"/>
    <cellStyle name="Good 2 10" xfId="2662" xr:uid="{F1A22AEB-5FC5-41C4-BD28-42100C156C76}"/>
    <cellStyle name="Good 2 2" xfId="2663" xr:uid="{7ABFDE20-EF5D-4412-B3E9-3D7100936966}"/>
    <cellStyle name="Good 2 2 2" xfId="2664" xr:uid="{7ABBC0E9-A621-4FFB-ADBE-321763DD6E32}"/>
    <cellStyle name="Good 2 2 3" xfId="2665" xr:uid="{08B7CB52-2A30-4866-8B32-DAC0B32FB37E}"/>
    <cellStyle name="Good 2 3" xfId="2666" xr:uid="{99DCED1C-4D4B-4873-A503-647287DF7CD6}"/>
    <cellStyle name="Good 2 3 2" xfId="2667" xr:uid="{32DAF3E4-E417-47E5-BA7D-99A679FC326F}"/>
    <cellStyle name="Good 2 3 3" xfId="2668" xr:uid="{C7A35BC9-33E8-4A0E-B14C-BC471E774C09}"/>
    <cellStyle name="Good 2 4" xfId="2669" xr:uid="{46DB6D76-4CB6-4725-8B8C-F641891A706D}"/>
    <cellStyle name="Good 2 5" xfId="2670" xr:uid="{252622AD-BC9D-4B59-B9A8-E3A1B1DE3F26}"/>
    <cellStyle name="Good 2 6" xfId="2671" xr:uid="{598123B5-B7DA-4ADD-AF05-70F0F2439A7F}"/>
    <cellStyle name="Good 2 7" xfId="2672" xr:uid="{6608F598-8152-459D-B01C-FDC48CBBE9AE}"/>
    <cellStyle name="Good 2 8" xfId="2673" xr:uid="{EE687A11-1D66-40D6-BA09-2E9B807F3D4D}"/>
    <cellStyle name="Good 2 9" xfId="2674" xr:uid="{3ACA9A2E-E4AC-48F5-BDF0-87CCA1E54736}"/>
    <cellStyle name="Good 20" xfId="2675" xr:uid="{6FA29A68-1273-4C96-B40F-3BFF48D52F98}"/>
    <cellStyle name="Good 21" xfId="2676" xr:uid="{309B6E3C-FFC4-43DB-B294-8070ECFE03E7}"/>
    <cellStyle name="Good 22" xfId="2677" xr:uid="{BFD9B057-7025-4B3F-B3A4-5827E1544117}"/>
    <cellStyle name="Good 23" xfId="2678" xr:uid="{3F6B6992-9450-4FAF-8F84-1E28EE0B092F}"/>
    <cellStyle name="Good 24" xfId="2679" xr:uid="{3BE86C1C-DAC7-45AA-BC63-1BF166662962}"/>
    <cellStyle name="Good 25" xfId="2680" xr:uid="{67F6B3BA-9DE8-4C02-A584-DD0DF5750D91}"/>
    <cellStyle name="Good 26" xfId="2681" xr:uid="{12EEA414-AA9F-43F0-988A-B7140394476A}"/>
    <cellStyle name="Good 27" xfId="2682" xr:uid="{AEB3D1FB-B14A-4E88-AB29-9EABD53FF622}"/>
    <cellStyle name="Good 28" xfId="2683" xr:uid="{2E32B698-6022-4178-953A-497A7A638920}"/>
    <cellStyle name="Good 29" xfId="2684" xr:uid="{3679CD40-007F-449D-82DC-B2CDB993987A}"/>
    <cellStyle name="Good 3" xfId="194" xr:uid="{CA230CF0-3AD0-4CB9-944E-7EF78063F4F1}"/>
    <cellStyle name="Good 3 2" xfId="2686" xr:uid="{1611A678-BB85-45F8-8535-3A2E21E39C7D}"/>
    <cellStyle name="Good 3 3" xfId="2687" xr:uid="{7911EFA2-29BA-45A8-91C7-CF3A4DD1B547}"/>
    <cellStyle name="Good 3 4" xfId="2688" xr:uid="{5CC44A72-3C84-403D-82F1-D27CEB366F7C}"/>
    <cellStyle name="Good 3 5" xfId="2685" xr:uid="{001372DC-D087-493D-B2D1-52EE970EC171}"/>
    <cellStyle name="Good 30" xfId="2689" xr:uid="{F834D288-281E-437E-BA38-46A92ABA105E}"/>
    <cellStyle name="Good 31" xfId="2690" xr:uid="{E0713FAC-C650-4DFE-ADA1-90DDB85BD5B6}"/>
    <cellStyle name="Good 32" xfId="2691" xr:uid="{9AECE1A9-B247-475A-B493-9CCDB568E7B8}"/>
    <cellStyle name="Good 33" xfId="2692" xr:uid="{702186B2-5D49-4CAC-B203-5E2FB0F51ADB}"/>
    <cellStyle name="Good 34" xfId="2693" xr:uid="{218C687B-7D39-4013-9889-AB4D8FBEA700}"/>
    <cellStyle name="Good 35" xfId="2694" xr:uid="{4B52450D-2092-4E86-9C9C-B9346BD5F52B}"/>
    <cellStyle name="Good 36" xfId="2695" xr:uid="{9A20EB64-47A0-4AD6-B309-2CA2F6F7AA3F}"/>
    <cellStyle name="Good 37" xfId="2696" xr:uid="{FED6AF5A-175D-4662-AF65-0FB4878EF650}"/>
    <cellStyle name="Good 38" xfId="2697" xr:uid="{F828A59A-7BBE-4134-85DE-F8ACF35F3A59}"/>
    <cellStyle name="Good 39" xfId="2698" xr:uid="{9EE32923-AC87-4F98-A9EC-3F0736783E33}"/>
    <cellStyle name="Good 4" xfId="195" xr:uid="{6FC1FEA7-DD04-420F-851D-9D851D3CAA04}"/>
    <cellStyle name="Good 40" xfId="2699" xr:uid="{79B1C29F-415A-461B-AEFD-EF73B5A9F8DA}"/>
    <cellStyle name="Good 41" xfId="2700" xr:uid="{0999FA36-BAEF-4472-8CAC-0AFDD4CB8F77}"/>
    <cellStyle name="Good 42" xfId="2701" xr:uid="{FDB1B376-F0DA-4A1B-BF52-7793E24C989E}"/>
    <cellStyle name="Good 5" xfId="196" xr:uid="{FE0022E6-170B-496B-B41A-99BFB51E66EF}"/>
    <cellStyle name="Good 5 2" xfId="2702" xr:uid="{EE27F45B-7ADB-425B-BC7B-CF6B6F6336D8}"/>
    <cellStyle name="Good 6" xfId="197" xr:uid="{C194E6C7-2127-40E4-915C-52A89605A82D}"/>
    <cellStyle name="Good 7" xfId="2703" xr:uid="{8AA56E0C-725C-4B58-BE54-9AD0D5341501}"/>
    <cellStyle name="Good 8" xfId="2704" xr:uid="{6118003C-D7C1-4497-AE8E-62C51BF9EF19}"/>
    <cellStyle name="Good 9" xfId="2705" xr:uid="{D31F8EF8-A956-46F1-A4AC-F9993BCECC44}"/>
    <cellStyle name="Gut" xfId="2706" xr:uid="{0DD59617-2E97-4A66-AB9A-3BD61E6F4DAD}"/>
    <cellStyle name="Heading 1" xfId="11" builtinId="16" customBuiltin="1"/>
    <cellStyle name="Heading 1 10" xfId="2707" xr:uid="{0F4998BE-D9D2-4468-98CD-61F4F1104C9B}"/>
    <cellStyle name="Heading 1 11" xfId="2708" xr:uid="{0B4AC526-F708-4E3D-9FB2-41FA6D55A388}"/>
    <cellStyle name="Heading 1 12" xfId="2709" xr:uid="{BCB56986-43D2-4150-AC13-735C66C0D305}"/>
    <cellStyle name="Heading 1 13" xfId="2710" xr:uid="{3482A3F8-638E-4F12-901A-853A9035F872}"/>
    <cellStyle name="Heading 1 14" xfId="2711" xr:uid="{EBC4DBB4-F3CA-41E1-9A1C-4220148EC6BC}"/>
    <cellStyle name="Heading 1 15" xfId="2712" xr:uid="{4F7BC72D-E4E8-4782-8BF8-E9EE7F2E9DE0}"/>
    <cellStyle name="Heading 1 16" xfId="2713" xr:uid="{391E5025-C356-40DA-A8A2-DEC6612AA0BD}"/>
    <cellStyle name="Heading 1 17" xfId="2714" xr:uid="{0B39CD10-9E05-4E7D-A596-68354E804415}"/>
    <cellStyle name="Heading 1 18" xfId="2715" xr:uid="{D44124EE-9D45-49A6-BF5E-158F36E56359}"/>
    <cellStyle name="Heading 1 19" xfId="2716" xr:uid="{956C2B7D-6DD7-446A-952B-85B27F60D9A0}"/>
    <cellStyle name="Heading 1 2" xfId="198" xr:uid="{5E7853A9-ACAE-43F1-912E-B4BCE89C30E3}"/>
    <cellStyle name="Heading 1 2 10" xfId="2717" xr:uid="{AE08D5F9-6AB2-43BB-8DAC-5CC9DB273B30}"/>
    <cellStyle name="Heading 1 2 2" xfId="2718" xr:uid="{34482A6D-21A6-46D5-8F4A-F805A6BE834C}"/>
    <cellStyle name="Heading 1 2 3" xfId="2719" xr:uid="{518F15D5-FF35-4456-B67F-F91A61D3971C}"/>
    <cellStyle name="Heading 1 2 4" xfId="2720" xr:uid="{61F3D171-3E30-43E2-B771-03DA0B581A0E}"/>
    <cellStyle name="Heading 1 2 5" xfId="2721" xr:uid="{FA6C2E75-E4EE-412C-ABD5-5C1FE12BB943}"/>
    <cellStyle name="Heading 1 2 6" xfId="2722" xr:uid="{3268735C-74B3-485E-A344-2745764F0D28}"/>
    <cellStyle name="Heading 1 2 7" xfId="2723" xr:uid="{51DD913A-C83A-4538-8E4F-0CA049F275F3}"/>
    <cellStyle name="Heading 1 2 8" xfId="2724" xr:uid="{392EB0E6-BA03-4638-ACB7-3F09BE85D448}"/>
    <cellStyle name="Heading 1 2 9" xfId="2725" xr:uid="{9FF118F9-C7DD-4194-B592-D84A8B9851E7}"/>
    <cellStyle name="Heading 1 20" xfId="2726" xr:uid="{2952D9A1-BE49-48A1-93A8-47B6DCEF1BB5}"/>
    <cellStyle name="Heading 1 21" xfId="2727" xr:uid="{2C9C09B6-DE5D-4238-90B6-A8ECE3D97DA9}"/>
    <cellStyle name="Heading 1 22" xfId="2728" xr:uid="{3509BB03-A7C9-43DD-9781-2A14A37A4C59}"/>
    <cellStyle name="Heading 1 23" xfId="2729" xr:uid="{FC12B4F3-158D-4BF0-9E36-223B97A16669}"/>
    <cellStyle name="Heading 1 24" xfId="2730" xr:uid="{28B07A0A-0805-490F-8AF2-8C52773F14DD}"/>
    <cellStyle name="Heading 1 25" xfId="2731" xr:uid="{705F87DD-DFE8-4338-966B-C4FA66762E8A}"/>
    <cellStyle name="Heading 1 26" xfId="2732" xr:uid="{95785E00-09D3-4BBA-9521-53308D6C17A9}"/>
    <cellStyle name="Heading 1 27" xfId="2733" xr:uid="{CC4BC8E6-DB39-4D5E-A496-B10CAD8E31DD}"/>
    <cellStyle name="Heading 1 28" xfId="2734" xr:uid="{4E205E1B-E540-4753-A53D-7E2C2E054C5B}"/>
    <cellStyle name="Heading 1 29" xfId="2735" xr:uid="{E3E965FA-CDAC-4E22-8BD5-7AAE23CEB4F0}"/>
    <cellStyle name="Heading 1 3" xfId="199" xr:uid="{EECE7617-CADF-4397-8939-BBB39DB8C2A2}"/>
    <cellStyle name="Heading 1 3 2" xfId="2737" xr:uid="{D8C346E0-E9F7-484F-A0E4-C0A09437971A}"/>
    <cellStyle name="Heading 1 3 3" xfId="2738" xr:uid="{78B72AFF-24F0-441A-B753-6EE2443CBAA6}"/>
    <cellStyle name="Heading 1 3 4" xfId="2739" xr:uid="{7EF8A517-AFE1-485C-8CE3-85889DC03D3F}"/>
    <cellStyle name="Heading 1 3 5" xfId="2736" xr:uid="{5E6FDEFA-D2AD-42E9-8FAD-E0B292FAF293}"/>
    <cellStyle name="Heading 1 30" xfId="2740" xr:uid="{D9B6285D-79E7-47AF-B024-699B84B00B40}"/>
    <cellStyle name="Heading 1 31" xfId="2741" xr:uid="{40707D41-D489-4919-8402-290717A5ABA7}"/>
    <cellStyle name="Heading 1 32" xfId="2742" xr:uid="{40CA5F61-CB03-43B3-B324-E6D0E8EE185F}"/>
    <cellStyle name="Heading 1 33" xfId="2743" xr:uid="{1A1DFFE5-E23E-46A9-9754-9AB8BDA8CBB4}"/>
    <cellStyle name="Heading 1 34" xfId="2744" xr:uid="{C034E012-E47B-4E8A-B03A-253F43DE115D}"/>
    <cellStyle name="Heading 1 35" xfId="2745" xr:uid="{73862EEC-2998-4CAE-A969-14E36187118D}"/>
    <cellStyle name="Heading 1 36" xfId="2746" xr:uid="{3BDD9E50-98B9-483A-A8FA-FCB13A81C863}"/>
    <cellStyle name="Heading 1 37" xfId="2747" xr:uid="{BB2E9478-BCE9-4A82-8417-DAE35DD64DFC}"/>
    <cellStyle name="Heading 1 38" xfId="2748" xr:uid="{98E770DD-C9CE-4259-8D9C-72068658D8D7}"/>
    <cellStyle name="Heading 1 39" xfId="2749" xr:uid="{EA7DE28E-AE00-4E5A-AD97-861987444C84}"/>
    <cellStyle name="Heading 1 4" xfId="200" xr:uid="{946E078F-9799-49D2-85F5-AEA6E48B47D4}"/>
    <cellStyle name="Heading 1 40" xfId="2750" xr:uid="{7253C44B-25BD-4F6A-AEBF-796E450D8AD2}"/>
    <cellStyle name="Heading 1 41" xfId="2751" xr:uid="{8CE20B1E-69E6-4D5D-A9BE-E344200AF3F4}"/>
    <cellStyle name="Heading 1 5" xfId="201" xr:uid="{4AF0F9D7-6744-4AD5-A9A2-65B2E397C5B3}"/>
    <cellStyle name="Heading 1 6" xfId="2752" xr:uid="{2B67FE30-9453-4FB2-BF5F-20C193E243EA}"/>
    <cellStyle name="Heading 1 7" xfId="2753" xr:uid="{C9F964CE-5370-4A3C-B8D5-2C771725D416}"/>
    <cellStyle name="Heading 1 8" xfId="2754" xr:uid="{4C2C9278-029D-4570-9E0F-5A3EBDD4714E}"/>
    <cellStyle name="Heading 1 9" xfId="2755" xr:uid="{76C310A8-E6E8-4495-AEA5-972AF02F0921}"/>
    <cellStyle name="Heading 2" xfId="12" builtinId="17" customBuiltin="1"/>
    <cellStyle name="Heading 2 10" xfId="2756" xr:uid="{912D6F65-CB8E-4003-9B7E-90ED4047F2A2}"/>
    <cellStyle name="Heading 2 11" xfId="2757" xr:uid="{C30B07C9-3310-4006-8F3D-DC5DFEE9523E}"/>
    <cellStyle name="Heading 2 12" xfId="2758" xr:uid="{87DD2865-CE83-422F-9CD3-62A3D1562FE2}"/>
    <cellStyle name="Heading 2 13" xfId="2759" xr:uid="{B43A7345-8086-4965-852A-84FBE76C72AF}"/>
    <cellStyle name="Heading 2 14" xfId="2760" xr:uid="{04D6627D-D0B5-475F-AFF3-04023D5634C8}"/>
    <cellStyle name="Heading 2 15" xfId="2761" xr:uid="{C60967E0-A3A1-43EF-AAE7-DA2AA163E8C2}"/>
    <cellStyle name="Heading 2 16" xfId="2762" xr:uid="{FB02F1E8-B003-4488-9887-8F2CAD9A9606}"/>
    <cellStyle name="Heading 2 17" xfId="2763" xr:uid="{371E2B19-2BE8-45CD-8E9D-E7980D8AA7FD}"/>
    <cellStyle name="Heading 2 18" xfId="2764" xr:uid="{002A73A7-AF91-479F-986D-40C9AB998493}"/>
    <cellStyle name="Heading 2 19" xfId="2765" xr:uid="{2DC837FD-B940-4ACD-8250-4FEA6B81EB36}"/>
    <cellStyle name="Heading 2 2" xfId="202" xr:uid="{7CFD4A16-E520-4C73-B38A-903E8A02FC30}"/>
    <cellStyle name="Heading 2 2 10" xfId="2766" xr:uid="{BE9393B6-7F1C-4117-88C8-6BA84501E935}"/>
    <cellStyle name="Heading 2 2 2" xfId="2767" xr:uid="{8486DF4D-A3AC-4FFB-8844-30E8E18B3CCA}"/>
    <cellStyle name="Heading 2 2 3" xfId="2768" xr:uid="{1FE8F183-65E7-475C-ACBE-E4A60DA17127}"/>
    <cellStyle name="Heading 2 2 4" xfId="2769" xr:uid="{6E954106-5B6A-47CE-B87C-9DA96FE155A4}"/>
    <cellStyle name="Heading 2 2 5" xfId="2770" xr:uid="{61688E93-5DD3-4CA1-AC62-09B5612C5034}"/>
    <cellStyle name="Heading 2 2 6" xfId="2771" xr:uid="{0090FE00-E253-4D70-995F-F58CDA7984C5}"/>
    <cellStyle name="Heading 2 2 7" xfId="2772" xr:uid="{0606402B-D461-4398-87A2-0C34C1973E19}"/>
    <cellStyle name="Heading 2 2 8" xfId="2773" xr:uid="{1B3D4ACC-18AC-49CC-8D43-76A740ECEDF2}"/>
    <cellStyle name="Heading 2 2 9" xfId="2774" xr:uid="{F1537114-9FFE-47DD-915D-3E52474E4D2E}"/>
    <cellStyle name="Heading 2 20" xfId="2775" xr:uid="{A29D9C70-E3B3-4AAD-AD72-9BEF60135E62}"/>
    <cellStyle name="Heading 2 21" xfId="2776" xr:uid="{62085C03-5BFA-4FA4-B6FF-D75ED7312CF4}"/>
    <cellStyle name="Heading 2 22" xfId="2777" xr:uid="{DC952441-9A8C-4BF4-B2A0-89980D98F599}"/>
    <cellStyle name="Heading 2 23" xfId="2778" xr:uid="{EB0888B4-113B-4AD7-AA18-F1766C96DDA4}"/>
    <cellStyle name="Heading 2 24" xfId="2779" xr:uid="{82857B44-AAA2-43CD-8C9E-D4E538E01740}"/>
    <cellStyle name="Heading 2 25" xfId="2780" xr:uid="{AC0258BA-4AB1-4255-9B87-4A6B61985E27}"/>
    <cellStyle name="Heading 2 26" xfId="2781" xr:uid="{5A3E2456-491F-443D-A909-13E7008329CA}"/>
    <cellStyle name="Heading 2 27" xfId="2782" xr:uid="{4E899905-8727-48DA-8FE6-646BC38657F6}"/>
    <cellStyle name="Heading 2 28" xfId="2783" xr:uid="{DD1BDC0F-E90F-4A16-8CDF-532F970B7810}"/>
    <cellStyle name="Heading 2 29" xfId="2784" xr:uid="{A86ACD7C-3194-4F1E-99C5-7432F4B1CF53}"/>
    <cellStyle name="Heading 2 3" xfId="203" xr:uid="{776F8107-B220-48EF-88B7-38567E0592F0}"/>
    <cellStyle name="Heading 2 3 2" xfId="2786" xr:uid="{DA1B5C4F-3339-4A01-8D20-C7A19359810E}"/>
    <cellStyle name="Heading 2 3 3" xfId="2787" xr:uid="{45902F16-B11A-413C-8606-B7AA685D1B6B}"/>
    <cellStyle name="Heading 2 3 4" xfId="2788" xr:uid="{A6CA42C8-062D-4717-9544-88DD9D5DA39F}"/>
    <cellStyle name="Heading 2 3 5" xfId="2785" xr:uid="{49E1E9C9-66D4-4018-8839-8671A91A2EA3}"/>
    <cellStyle name="Heading 2 30" xfId="2789" xr:uid="{BF45C735-09A0-4A5B-8B55-271837A7999B}"/>
    <cellStyle name="Heading 2 31" xfId="2790" xr:uid="{5DF7D56A-E117-4F5F-8348-3F38D57ED012}"/>
    <cellStyle name="Heading 2 32" xfId="2791" xr:uid="{334818A4-F37C-4C54-8572-524B172C0773}"/>
    <cellStyle name="Heading 2 33" xfId="2792" xr:uid="{1004E5BF-1BEA-4A83-A975-CA79D000AAA0}"/>
    <cellStyle name="Heading 2 34" xfId="2793" xr:uid="{23479E42-2FD5-4274-AF9A-E4C1343D2D6B}"/>
    <cellStyle name="Heading 2 35" xfId="2794" xr:uid="{73B962AF-2146-449F-BC49-0E30E63AA2D4}"/>
    <cellStyle name="Heading 2 36" xfId="2795" xr:uid="{1C23BE8D-7BCE-4F51-8C84-30B8D5C40B38}"/>
    <cellStyle name="Heading 2 37" xfId="2796" xr:uid="{6F1BEB90-13F9-423C-ABDC-22B16723E23B}"/>
    <cellStyle name="Heading 2 38" xfId="2797" xr:uid="{EC301076-BA6E-465D-A02C-640D65AE7A42}"/>
    <cellStyle name="Heading 2 39" xfId="2798" xr:uid="{EC450965-B54D-403B-942A-3C31231EC737}"/>
    <cellStyle name="Heading 2 4" xfId="204" xr:uid="{7913C65A-1AE2-4166-8F87-774CC336146B}"/>
    <cellStyle name="Heading 2 40" xfId="2799" xr:uid="{A8229471-6974-4733-B7C6-8495A638D4D1}"/>
    <cellStyle name="Heading 2 41" xfId="2800" xr:uid="{432E3BC3-DCE5-4C04-B3C3-D3EB15E8BC82}"/>
    <cellStyle name="Heading 2 5" xfId="205" xr:uid="{03DB5AC5-AB87-49A1-A1D7-F915E6E5B3B2}"/>
    <cellStyle name="Heading 2 6" xfId="2801" xr:uid="{A881B235-CA05-4E62-BAEA-FD5200842A1B}"/>
    <cellStyle name="Heading 2 7" xfId="2802" xr:uid="{E2445540-5C5D-4C6F-994A-4E068322D420}"/>
    <cellStyle name="Heading 2 8" xfId="2803" xr:uid="{F00817A2-9BC6-4873-BB8A-4692764CBF0E}"/>
    <cellStyle name="Heading 2 9" xfId="2804" xr:uid="{906A2860-10A5-4BA8-AF43-E03F6F4B35FA}"/>
    <cellStyle name="Heading 3" xfId="13" builtinId="18" customBuiltin="1"/>
    <cellStyle name="Heading 3 10" xfId="2805" xr:uid="{E551A9B1-03DB-4A9F-B4EE-D9DD5C2812BB}"/>
    <cellStyle name="Heading 3 11" xfId="2806" xr:uid="{283BFB25-587C-42B4-A909-358E2F2899E2}"/>
    <cellStyle name="Heading 3 12" xfId="2807" xr:uid="{0C4E0EAE-BAFC-4B26-9056-4EB2376BA0DA}"/>
    <cellStyle name="Heading 3 13" xfId="2808" xr:uid="{6BD39395-C530-422D-9D49-B337DC8CDABB}"/>
    <cellStyle name="Heading 3 14" xfId="2809" xr:uid="{BC8FAB15-70DC-41D3-9BEB-2FC85CDEC36F}"/>
    <cellStyle name="Heading 3 15" xfId="2810" xr:uid="{6720C85E-FD16-4D11-A7B9-CD3F2CE683A3}"/>
    <cellStyle name="Heading 3 16" xfId="2811" xr:uid="{168AC29D-D19C-456E-89EE-0DB44CFE41BC}"/>
    <cellStyle name="Heading 3 17" xfId="2812" xr:uid="{EF2901A0-F664-483F-9524-EEDCDE815F31}"/>
    <cellStyle name="Heading 3 18" xfId="2813" xr:uid="{86B65A8B-D726-4902-9158-CBDEA4A3FC3A}"/>
    <cellStyle name="Heading 3 19" xfId="2814" xr:uid="{CD570EED-8D10-4162-A090-5050425E055B}"/>
    <cellStyle name="Heading 3 2" xfId="206" xr:uid="{F296CA48-97A8-4C97-BF35-F6F572F88CAE}"/>
    <cellStyle name="Heading 3 2 10" xfId="2815" xr:uid="{D91939AE-CE4D-4A7D-999A-CF7E3557E9A5}"/>
    <cellStyle name="Heading 3 2 2" xfId="2816" xr:uid="{E36539D7-5334-4850-957C-D7E7A5F33656}"/>
    <cellStyle name="Heading 3 2 3" xfId="2817" xr:uid="{22ADDD6A-E049-4E30-B5B6-867CE9596309}"/>
    <cellStyle name="Heading 3 2 4" xfId="2818" xr:uid="{FBC9249A-2CFF-4833-A8B5-8E632A7377D9}"/>
    <cellStyle name="Heading 3 2 5" xfId="2819" xr:uid="{4F7FCB82-E4F8-4140-BA47-A795EDA25369}"/>
    <cellStyle name="Heading 3 2 6" xfId="2820" xr:uid="{799D33FF-58AC-4BA2-8557-C8EA523C9FC3}"/>
    <cellStyle name="Heading 3 2 7" xfId="2821" xr:uid="{78602C28-9C44-4686-8EB5-8FEA888152E5}"/>
    <cellStyle name="Heading 3 2 8" xfId="2822" xr:uid="{23CB9230-7068-4AC7-BCA6-4855A654AB37}"/>
    <cellStyle name="Heading 3 2 9" xfId="2823" xr:uid="{336E4DFF-0255-4F28-A77F-A91AAA2EB1F1}"/>
    <cellStyle name="Heading 3 20" xfId="2824" xr:uid="{36C03C8F-2AB8-43FA-9D67-4D260AE1A748}"/>
    <cellStyle name="Heading 3 21" xfId="2825" xr:uid="{ADADEEA4-AA62-4502-B7AB-3C396C199270}"/>
    <cellStyle name="Heading 3 22" xfId="2826" xr:uid="{E67218C8-8BA8-4E9E-A9F1-93DFDB055C5A}"/>
    <cellStyle name="Heading 3 23" xfId="2827" xr:uid="{DB6424AD-CE09-4640-AB72-C928B0D32E6F}"/>
    <cellStyle name="Heading 3 24" xfId="2828" xr:uid="{285EB418-3784-47DC-B7F1-5505A66C80D2}"/>
    <cellStyle name="Heading 3 25" xfId="2829" xr:uid="{5DA79268-3A8A-4012-84CD-069ED8A93D83}"/>
    <cellStyle name="Heading 3 26" xfId="2830" xr:uid="{B237986E-9146-4B46-9A92-18DD0A38D2F1}"/>
    <cellStyle name="Heading 3 27" xfId="2831" xr:uid="{A8E47D89-FB00-4658-9CCB-1B89CB0E3105}"/>
    <cellStyle name="Heading 3 28" xfId="2832" xr:uid="{DFB2923E-BC35-4DF0-866F-3B0111517829}"/>
    <cellStyle name="Heading 3 29" xfId="2833" xr:uid="{0B2C969D-F93C-4004-85BF-CB9E689DE01F}"/>
    <cellStyle name="Heading 3 3" xfId="207" xr:uid="{EF278887-B088-4EE3-BC91-937A55722E47}"/>
    <cellStyle name="Heading 3 3 2" xfId="2835" xr:uid="{FE27FD14-D274-49D1-9700-D7BDE4856513}"/>
    <cellStyle name="Heading 3 3 3" xfId="2836" xr:uid="{48997334-BFDE-467B-A976-D6250FAD679A}"/>
    <cellStyle name="Heading 3 3 4" xfId="2837" xr:uid="{8459F3B5-A14C-4F32-988D-2D413D56F78D}"/>
    <cellStyle name="Heading 3 3 5" xfId="2834" xr:uid="{CFC60934-7785-4168-A5C1-8A7A615C5BFB}"/>
    <cellStyle name="Heading 3 30" xfId="2838" xr:uid="{3B3D26BF-29F1-43F5-A40D-B8A550ECF443}"/>
    <cellStyle name="Heading 3 31" xfId="2839" xr:uid="{17DB1B1D-8137-448F-A372-6F134254B66E}"/>
    <cellStyle name="Heading 3 32" xfId="2840" xr:uid="{824898E0-635F-4154-B234-E7747A7216AF}"/>
    <cellStyle name="Heading 3 33" xfId="2841" xr:uid="{66D86B4E-12B5-4419-9080-30D9EFB01F1A}"/>
    <cellStyle name="Heading 3 34" xfId="2842" xr:uid="{C66EC574-9AD4-437D-BB4F-F1B7D959E165}"/>
    <cellStyle name="Heading 3 35" xfId="2843" xr:uid="{B62A1018-3E92-47AB-A8A9-3758FB8699A0}"/>
    <cellStyle name="Heading 3 36" xfId="2844" xr:uid="{6785A13B-6BA1-4DE1-B24E-A39E140D6DBF}"/>
    <cellStyle name="Heading 3 37" xfId="2845" xr:uid="{8D998E3E-B67D-445C-8C32-D32FA39534C8}"/>
    <cellStyle name="Heading 3 38" xfId="2846" xr:uid="{2F112D17-2305-4AEC-B5D6-BDDA54F3029E}"/>
    <cellStyle name="Heading 3 39" xfId="2847" xr:uid="{7727D18E-C037-42DC-9684-CA60DB224638}"/>
    <cellStyle name="Heading 3 4" xfId="208" xr:uid="{54A1BF71-F652-4E15-9F30-E2472BBE7600}"/>
    <cellStyle name="Heading 3 40" xfId="2848" xr:uid="{EFD6BF32-9C4E-47E5-B3D9-18A788DDD092}"/>
    <cellStyle name="Heading 3 41" xfId="2849" xr:uid="{00515871-0A66-438C-9E53-F745030BE93B}"/>
    <cellStyle name="Heading 3 5" xfId="209" xr:uid="{CC225750-FBBE-45D8-B879-2FCFF3A592DF}"/>
    <cellStyle name="Heading 3 6" xfId="2850" xr:uid="{76F1A4D8-57B1-4E5B-A530-D90B9F944581}"/>
    <cellStyle name="Heading 3 7" xfId="2851" xr:uid="{B4B1CF3C-E43A-416A-AE41-C74D5C1EA69B}"/>
    <cellStyle name="Heading 3 8" xfId="2852" xr:uid="{631311AA-0314-45CD-B16D-F57A07D34DD3}"/>
    <cellStyle name="Heading 3 9" xfId="2853" xr:uid="{CDD55C40-B738-43D7-961C-61472C285B74}"/>
    <cellStyle name="Heading 4" xfId="14" builtinId="19" customBuiltin="1"/>
    <cellStyle name="Heading 4 10" xfId="2854" xr:uid="{942A6D13-51A7-4AC8-8C2B-A6011FFC9D83}"/>
    <cellStyle name="Heading 4 11" xfId="2855" xr:uid="{DA30BC4D-8B7D-422A-99BF-00C6C7D45A0C}"/>
    <cellStyle name="Heading 4 12" xfId="2856" xr:uid="{7B3F9C29-F5D5-42D2-982F-566614C3C122}"/>
    <cellStyle name="Heading 4 13" xfId="2857" xr:uid="{80B1074C-B5D8-4006-A2E3-BF24E0886963}"/>
    <cellStyle name="Heading 4 14" xfId="2858" xr:uid="{CCA6A88E-1C88-421D-A2A4-4F0AEBBA5F75}"/>
    <cellStyle name="Heading 4 15" xfId="2859" xr:uid="{33C287AB-6F70-46ED-A016-79D54EB20587}"/>
    <cellStyle name="Heading 4 16" xfId="2860" xr:uid="{7A6F2E9B-7A0E-460E-89D5-9814653F5152}"/>
    <cellStyle name="Heading 4 17" xfId="2861" xr:uid="{58375999-03D1-48AD-8E92-C99C116A1CAA}"/>
    <cellStyle name="Heading 4 18" xfId="2862" xr:uid="{BF23918C-FBBB-4E8D-ADF1-44C6AC70F3A1}"/>
    <cellStyle name="Heading 4 19" xfId="2863" xr:uid="{1931525C-5349-4973-B2A7-D5111A30B1FB}"/>
    <cellStyle name="Heading 4 2" xfId="210" xr:uid="{7FB7D787-A94B-4ED7-B1C2-5C898C38B57C}"/>
    <cellStyle name="Heading 4 2 10" xfId="2864" xr:uid="{84806FBD-04ED-4BA6-AA34-67D256EB7C1E}"/>
    <cellStyle name="Heading 4 2 2" xfId="2865" xr:uid="{C34D1972-2653-4B22-85A8-F32EAB584C8B}"/>
    <cellStyle name="Heading 4 2 3" xfId="2866" xr:uid="{EFFBE22A-0A6E-4FCC-B223-B1EBE154F482}"/>
    <cellStyle name="Heading 4 2 4" xfId="2867" xr:uid="{70DC73E7-D400-4A87-ACFD-1A2A2590D489}"/>
    <cellStyle name="Heading 4 2 5" xfId="2868" xr:uid="{125D5FE5-339E-469A-9F36-6EBA888D802A}"/>
    <cellStyle name="Heading 4 2 6" xfId="2869" xr:uid="{54127E7A-833D-4426-A4C7-96918BDEF5ED}"/>
    <cellStyle name="Heading 4 2 7" xfId="2870" xr:uid="{AF21EF46-A24F-4892-94E3-C40887467C17}"/>
    <cellStyle name="Heading 4 2 8" xfId="2871" xr:uid="{16920518-D580-4F4B-A1B9-5021F94CE399}"/>
    <cellStyle name="Heading 4 2 9" xfId="2872" xr:uid="{DFE2CFB2-4D32-4520-AB81-A0264DD439E9}"/>
    <cellStyle name="Heading 4 20" xfId="2873" xr:uid="{8A49C764-3DAF-4909-9AF1-81751AD16826}"/>
    <cellStyle name="Heading 4 21" xfId="2874" xr:uid="{67E9F9F5-E6E8-4A01-81D0-7AA884580326}"/>
    <cellStyle name="Heading 4 22" xfId="2875" xr:uid="{B78CC7E2-E388-45E2-B97D-A548A9AD98CB}"/>
    <cellStyle name="Heading 4 23" xfId="2876" xr:uid="{627E9345-358F-4363-9DC2-CF02D2CF10AB}"/>
    <cellStyle name="Heading 4 24" xfId="2877" xr:uid="{6939A280-7158-4D93-850C-3AEFDBA5E2B9}"/>
    <cellStyle name="Heading 4 25" xfId="2878" xr:uid="{E850F9B4-CF0B-40A1-9541-2979FC561D88}"/>
    <cellStyle name="Heading 4 26" xfId="2879" xr:uid="{0F16B4D7-637C-4827-AB2D-81A0EC0B0940}"/>
    <cellStyle name="Heading 4 27" xfId="2880" xr:uid="{2B404741-DA7E-4C23-A34F-75587D1FEC34}"/>
    <cellStyle name="Heading 4 28" xfId="2881" xr:uid="{CCF00556-DD11-42C2-A22C-060F3EBF45C5}"/>
    <cellStyle name="Heading 4 29" xfId="2882" xr:uid="{F216D2C6-9A31-43E8-A324-D453B72F9CEE}"/>
    <cellStyle name="Heading 4 3" xfId="211" xr:uid="{80251CD1-BDDF-4A3F-9353-DF34916A4CC1}"/>
    <cellStyle name="Heading 4 3 2" xfId="2884" xr:uid="{F0EC9136-4754-4504-A79C-A05DF252EC33}"/>
    <cellStyle name="Heading 4 3 3" xfId="2885" xr:uid="{FDD9CF92-730D-45F4-BD2F-6D3FE739FDB5}"/>
    <cellStyle name="Heading 4 3 4" xfId="2886" xr:uid="{18CA7C67-DDC4-4157-8BF1-5F84CB68566F}"/>
    <cellStyle name="Heading 4 3 5" xfId="2883" xr:uid="{58FFBAA0-8EF6-4044-86FF-BAD206A20E77}"/>
    <cellStyle name="Heading 4 30" xfId="2887" xr:uid="{03378098-BED5-4FE8-9A14-145D6EF71161}"/>
    <cellStyle name="Heading 4 31" xfId="2888" xr:uid="{4DDF8225-0997-47DE-A428-0B3D77F8305B}"/>
    <cellStyle name="Heading 4 32" xfId="2889" xr:uid="{7A4CBCE7-20A9-44F6-9161-FE6610A67B24}"/>
    <cellStyle name="Heading 4 33" xfId="2890" xr:uid="{EF81FCF8-374F-4D07-B6C3-B49378B75A28}"/>
    <cellStyle name="Heading 4 34" xfId="2891" xr:uid="{6192AE62-A841-46EA-BB44-980C3D8CABBB}"/>
    <cellStyle name="Heading 4 35" xfId="2892" xr:uid="{76F68C98-3FBA-4DFE-A6C7-D9D84FCBF18E}"/>
    <cellStyle name="Heading 4 36" xfId="2893" xr:uid="{4AD47A11-3937-4F4F-BC7F-C9C5215F42DF}"/>
    <cellStyle name="Heading 4 37" xfId="2894" xr:uid="{84C879BD-ACA5-4483-8E5E-25776D1C1A81}"/>
    <cellStyle name="Heading 4 38" xfId="2895" xr:uid="{588B327F-5FA4-4BB4-842C-5C5B952ACD1A}"/>
    <cellStyle name="Heading 4 39" xfId="2896" xr:uid="{C12DC13A-5E2A-4151-978C-CFCDC18676E2}"/>
    <cellStyle name="Heading 4 4" xfId="212" xr:uid="{8A2F1D8E-B6FF-41FC-8F0E-A9E39FFEF740}"/>
    <cellStyle name="Heading 4 40" xfId="2897" xr:uid="{3B6A1656-4379-4CC1-AA44-C120D4FD2AD9}"/>
    <cellStyle name="Heading 4 41" xfId="2898" xr:uid="{E285357E-009C-478D-9D38-E802E14347BD}"/>
    <cellStyle name="Heading 4 5" xfId="213" xr:uid="{3D9A8AE0-1A62-460E-9413-00D876773183}"/>
    <cellStyle name="Heading 4 6" xfId="2899" xr:uid="{7D09B276-5B0A-42C4-8720-053FCBEC0F0A}"/>
    <cellStyle name="Heading 4 7" xfId="2900" xr:uid="{9294BE1F-FF96-4D83-82C5-E6BAE4AF1070}"/>
    <cellStyle name="Heading 4 8" xfId="2901" xr:uid="{1D7D0F68-31AE-4935-937A-9CD64C17A627}"/>
    <cellStyle name="Heading 4 9" xfId="2902" xr:uid="{A96611DF-A1CD-4311-86B3-D67A7879404B}"/>
    <cellStyle name="Headline" xfId="2903" xr:uid="{E9E556F8-05E9-4DAC-95CC-921500AA92A5}"/>
    <cellStyle name="Hivatkozott cella" xfId="464" xr:uid="{50DCA9E0-D630-4D4A-A24A-0C6BB502428E}"/>
    <cellStyle name="Hyperlink 2" xfId="2904" xr:uid="{62509B29-6F5E-4091-819B-CB7AE4644F0A}"/>
    <cellStyle name="Hyperlink 2 2" xfId="2905" xr:uid="{FA37AF5F-395C-480E-8021-B0F61848BE6E}"/>
    <cellStyle name="Input" xfId="17" builtinId="20" customBuiltin="1"/>
    <cellStyle name="Input 10 2" xfId="2906" xr:uid="{720D7D2D-9568-41A5-A729-B250AF2EFAF6}"/>
    <cellStyle name="Input 11 2" xfId="2907" xr:uid="{A8368A3D-B8CB-4D2E-9A84-5B05970E6C9E}"/>
    <cellStyle name="Input 12 2" xfId="2908" xr:uid="{77ADCA5C-88B6-4DBE-8316-695DE61065DB}"/>
    <cellStyle name="Input 13 2" xfId="2909" xr:uid="{D252794C-3F0F-4BFF-B44B-BE77859DFE36}"/>
    <cellStyle name="Input 14 2" xfId="2910" xr:uid="{2404894D-CA13-4F4C-A787-08125ACCE268}"/>
    <cellStyle name="Input 15 2" xfId="2911" xr:uid="{9E1ED338-1D94-4B08-BF1A-7B5EC6BE6BF7}"/>
    <cellStyle name="Input 16 2" xfId="2912" xr:uid="{A2639E08-5185-4A5C-86CA-C92C470222B0}"/>
    <cellStyle name="Input 17 2" xfId="2913" xr:uid="{2B0B1B62-A8AC-4790-A303-F1E96257CFB5}"/>
    <cellStyle name="Input 18 2" xfId="2914" xr:uid="{806BC651-BFA9-4F24-9CED-1EF0452EA003}"/>
    <cellStyle name="Input 19 2" xfId="2915" xr:uid="{22DB341F-E50F-4F9F-9933-D285F1B07F4B}"/>
    <cellStyle name="Input 2" xfId="214" xr:uid="{6C618B52-C813-47FB-8497-9D79E74261CE}"/>
    <cellStyle name="Input 2 10" xfId="2916" xr:uid="{0C1F081D-E56A-4ADB-9AFE-DDE3F0AF28EB}"/>
    <cellStyle name="Input 2 2" xfId="2917" xr:uid="{5C75E802-371A-4908-B5FC-942F9843790F}"/>
    <cellStyle name="Input 2 2 2" xfId="2918" xr:uid="{BF2F1E31-005C-4196-8E10-7ADA52ED5DAD}"/>
    <cellStyle name="Input 2 2 3" xfId="2919" xr:uid="{A6FF80E5-FAD7-4AD9-A92C-2689C069A796}"/>
    <cellStyle name="Input 2 3" xfId="2920" xr:uid="{41CE9531-E5F8-4A64-94B2-990653C5FB06}"/>
    <cellStyle name="Input 2 3 2" xfId="2921" xr:uid="{52DB2B15-2641-4AE6-845E-C4F4D7A20DCC}"/>
    <cellStyle name="Input 2 3 3" xfId="2922" xr:uid="{0F7C6715-79A3-4123-A2E4-9E9FB1B839B3}"/>
    <cellStyle name="Input 2 4" xfId="2923" xr:uid="{0EA774F4-5B37-480D-9CB7-E49A17C57408}"/>
    <cellStyle name="Input 2 5" xfId="2924" xr:uid="{72EB976B-9602-4AAF-BA56-72F55D60B044}"/>
    <cellStyle name="Input 2 6" xfId="2925" xr:uid="{26CCF2DB-B679-489C-8D4E-B9018895A81E}"/>
    <cellStyle name="Input 2 7" xfId="2926" xr:uid="{B42DF756-519B-4B61-895E-865C2D716906}"/>
    <cellStyle name="Input 2 8" xfId="2927" xr:uid="{8CAC2409-92EE-46DF-B807-CC8D7FAE9ABC}"/>
    <cellStyle name="Input 2 9" xfId="2928" xr:uid="{CA7CA9DE-83C4-4470-8A49-F69E276C8025}"/>
    <cellStyle name="Input 2_PrimaryEnergyPrices_TIMES" xfId="2929" xr:uid="{8E64695B-9D6E-4807-878F-63D96F5CB107}"/>
    <cellStyle name="Input 20 2" xfId="2930" xr:uid="{0A2AE640-84E6-4CCE-A05D-F7B9460258F9}"/>
    <cellStyle name="Input 21 2" xfId="2931" xr:uid="{2908A149-3438-4889-ADE8-6D42B2F7F5E9}"/>
    <cellStyle name="Input 22 2" xfId="2932" xr:uid="{1C075522-D287-43FA-A953-339AD5034243}"/>
    <cellStyle name="Input 23 2" xfId="2933" xr:uid="{ECE32521-DCCD-48FB-AE1A-FA6D6BE182B6}"/>
    <cellStyle name="Input 24 2" xfId="2934" xr:uid="{2EF8C1E7-4D11-4DDD-B74E-74AA24B54778}"/>
    <cellStyle name="Input 25 2" xfId="2935" xr:uid="{0078005B-B18D-46CD-B9C5-6C5F5066C87F}"/>
    <cellStyle name="Input 26 2" xfId="2936" xr:uid="{8DA724BE-8198-4F06-85EB-0B3C01A2FB82}"/>
    <cellStyle name="Input 27 2" xfId="2937" xr:uid="{7AB48BA8-E67D-497E-85E4-2813AF36B223}"/>
    <cellStyle name="Input 28 2" xfId="2938" xr:uid="{14EC344C-7F7E-4705-9989-07BD79BF3FA5}"/>
    <cellStyle name="Input 29 2" xfId="2939" xr:uid="{669C621B-2E30-45FF-A06E-8055E552F98F}"/>
    <cellStyle name="Input 3" xfId="215" xr:uid="{F504DC1B-3EEF-4301-B944-9A53E96A339A}"/>
    <cellStyle name="Input 3 2" xfId="216" xr:uid="{7C59865E-AC1B-406B-9BAE-1882B28F2579}"/>
    <cellStyle name="Input 3 3" xfId="2941" xr:uid="{64687ABF-88B1-4ADC-9F73-1AB8A135577A}"/>
    <cellStyle name="Input 3 3 2" xfId="6898" xr:uid="{572329B8-EF20-4289-AB15-06546DE6E205}"/>
    <cellStyle name="Input 3 3 3" xfId="6277" xr:uid="{6B2078CC-1D22-4B12-BC41-ED07BB87EADD}"/>
    <cellStyle name="Input 3 4" xfId="2942" xr:uid="{71918479-BA1C-4B89-847F-76FD11655B5E}"/>
    <cellStyle name="Input 3 5" xfId="2943" xr:uid="{F537A0D8-5597-404F-8E67-002EA9050606}"/>
    <cellStyle name="Input 3 6" xfId="2940" xr:uid="{E573A965-BAC1-414B-8F01-ABBBF55B9229}"/>
    <cellStyle name="Input 30 2" xfId="2944" xr:uid="{4D1433E6-A109-485E-BDBC-522967AAB538}"/>
    <cellStyle name="Input 31 2" xfId="2945" xr:uid="{3D964BA5-9834-40D0-8C96-7E259BE6E28F}"/>
    <cellStyle name="Input 32 2" xfId="2946" xr:uid="{F23C1D49-B0A7-4D56-B711-28667BF24186}"/>
    <cellStyle name="Input 33 2" xfId="2947" xr:uid="{45891BC3-14B5-426A-BED5-3BDC9A306C57}"/>
    <cellStyle name="Input 34" xfId="2948" xr:uid="{C5D88C63-2BA6-457B-92A4-B6D2060CCB20}"/>
    <cellStyle name="Input 34 2" xfId="2949" xr:uid="{6FFD3DC6-99FE-4459-8F2B-E844416AB1F5}"/>
    <cellStyle name="Input 34_ELC_final" xfId="2950" xr:uid="{E696EBE5-60C4-4DDF-84AF-203DD17FF00A}"/>
    <cellStyle name="Input 35" xfId="2951" xr:uid="{0A505DA1-AAFC-4512-B63B-5EF521FECFF3}"/>
    <cellStyle name="Input 36" xfId="2952" xr:uid="{C7C38AE6-D126-43A2-8F15-5F88949C982A}"/>
    <cellStyle name="Input 37" xfId="2953" xr:uid="{7CDF14D7-A667-4EF1-B0A6-F844A4E9B226}"/>
    <cellStyle name="Input 38" xfId="2954" xr:uid="{A63FAE55-D939-4019-B187-02BC6167AE7C}"/>
    <cellStyle name="Input 39" xfId="2955" xr:uid="{E66A4CFB-AA36-4D79-BE18-3EB1A839D4AB}"/>
    <cellStyle name="Input 4" xfId="217" xr:uid="{2B0F42BB-77F5-433F-8B77-D4E24720FABD}"/>
    <cellStyle name="Input 4 2" xfId="2956" xr:uid="{475600B9-B87A-4DAA-BD6C-FAC9FDD04E05}"/>
    <cellStyle name="Input 40" xfId="2957" xr:uid="{31D581AC-1C3C-430C-8920-66D335B8E23D}"/>
    <cellStyle name="Input 5" xfId="218" xr:uid="{00CEBBFD-E217-4C4B-8573-6B87B49A2163}"/>
    <cellStyle name="Input 5 2" xfId="2958" xr:uid="{FFE342CA-5AD6-4F87-B3E7-947AC13E79A5}"/>
    <cellStyle name="Input 6 2" xfId="2959" xr:uid="{A398EDD9-4461-4D54-A106-7CD44F8CEF01}"/>
    <cellStyle name="Input 7 2" xfId="2960" xr:uid="{20139466-FDE0-483E-BC04-6506BA2B4682}"/>
    <cellStyle name="Input 8 2" xfId="2961" xr:uid="{E923FA83-DCA1-4E2D-B43B-07975CC364DE}"/>
    <cellStyle name="Input 9 2" xfId="2962" xr:uid="{BDECC6F8-A34E-434D-83E2-EA3D05ED6A12}"/>
    <cellStyle name="InputCells" xfId="219" xr:uid="{9C5DF796-BF33-48AE-BDC9-F3291957ECCE}"/>
    <cellStyle name="InputCells12" xfId="2963" xr:uid="{C4EA63DF-40A6-44D3-8F99-1A19D9D51DB3}"/>
    <cellStyle name="IntCells" xfId="2964" xr:uid="{2F08DA96-0A4A-41C2-AF2A-9AB45938F5CE}"/>
    <cellStyle name="Jegyzet" xfId="487" xr:uid="{2372AE36-0893-4FE8-8362-D05B0D49C118}"/>
    <cellStyle name="Jelölőszín (1)" xfId="486" xr:uid="{8E41C42E-B329-40A0-9D98-7CBA4F407CD3}"/>
    <cellStyle name="Jelölőszín (2)" xfId="485" xr:uid="{DC97BA51-AA08-45BC-9F79-54F37C628F35}"/>
    <cellStyle name="Jelölőszín (3)" xfId="484" xr:uid="{3B9D8208-C3E0-4EC9-A839-FC2E9689839B}"/>
    <cellStyle name="Jelölőszín (4)" xfId="483" xr:uid="{67F01429-D417-4F2B-951E-04BB411B7C64}"/>
    <cellStyle name="Jelölőszín (5)" xfId="482" xr:uid="{3E76B973-C925-473D-A6AC-CB9ACCFC15F1}"/>
    <cellStyle name="Jelölőszín (6)" xfId="480" xr:uid="{882B91A5-72E1-4BE4-B909-33498AF2A118}"/>
    <cellStyle name="Jó" xfId="477" xr:uid="{70886E97-CC7E-46DB-B723-2558B8439B02}"/>
    <cellStyle name="Kimenet" xfId="474" xr:uid="{65D2247B-5152-4DF2-BAFB-CBD102EF3D1F}"/>
    <cellStyle name="ligne_titre_0" xfId="220" xr:uid="{F9875CAC-5E7E-4CE7-80D9-0D1E2B5E11FC}"/>
    <cellStyle name="Linked Cell" xfId="20" builtinId="24" customBuiltin="1"/>
    <cellStyle name="Linked Cell 10" xfId="2965" xr:uid="{FED7C50A-1286-4D88-AF75-6CC533CB399B}"/>
    <cellStyle name="Linked Cell 11" xfId="2966" xr:uid="{30F893A2-9DD9-4D49-9EEB-303575684C23}"/>
    <cellStyle name="Linked Cell 12" xfId="2967" xr:uid="{C1521834-5725-41FE-9F0C-9F6B56AF779B}"/>
    <cellStyle name="Linked Cell 13" xfId="2968" xr:uid="{65ABFDD2-8971-41C0-B39C-63B251DCD91A}"/>
    <cellStyle name="Linked Cell 14" xfId="2969" xr:uid="{E1C5E270-2774-4FA8-92F8-D23F9BFA2BE5}"/>
    <cellStyle name="Linked Cell 15" xfId="2970" xr:uid="{A2F9BD1E-FC27-447B-A169-671727668D7B}"/>
    <cellStyle name="Linked Cell 16" xfId="2971" xr:uid="{941DBD77-6BD4-4108-B4A9-1CC65FA69222}"/>
    <cellStyle name="Linked Cell 17" xfId="2972" xr:uid="{4CF2C4D4-1524-4BC7-B76F-3E632BB0DF7D}"/>
    <cellStyle name="Linked Cell 18" xfId="2973" xr:uid="{3CD34868-F76D-4607-86FF-A761AF4136DF}"/>
    <cellStyle name="Linked Cell 19" xfId="2974" xr:uid="{42172C0E-CDA6-44D9-B261-7301B135C9E4}"/>
    <cellStyle name="Linked Cell 2" xfId="221" xr:uid="{17CC2086-228E-4073-BA68-F6FD737F8D68}"/>
    <cellStyle name="Linked Cell 2 10" xfId="2975" xr:uid="{B9CBB2A3-6BCA-4696-B6B9-C5526C65BD2F}"/>
    <cellStyle name="Linked Cell 2 2" xfId="2976" xr:uid="{892F4C74-48B7-4E84-AC59-0CFC098F2C00}"/>
    <cellStyle name="Linked Cell 2 3" xfId="2977" xr:uid="{E16CE99D-A751-4413-94BF-EBE51510D539}"/>
    <cellStyle name="Linked Cell 2 4" xfId="2978" xr:uid="{A3981E86-70A4-48EE-AA1A-F3D627E18221}"/>
    <cellStyle name="Linked Cell 2 5" xfId="2979" xr:uid="{BF411165-B441-485D-BF81-FCE2A42BFDF6}"/>
    <cellStyle name="Linked Cell 2 6" xfId="2980" xr:uid="{350B2424-B757-438D-AF88-5860BA0E17A1}"/>
    <cellStyle name="Linked Cell 2 7" xfId="2981" xr:uid="{865B19DA-7DD1-4629-A703-603FBAFA9919}"/>
    <cellStyle name="Linked Cell 2 8" xfId="2982" xr:uid="{A13FD233-47A4-41E1-946D-748E316ECA93}"/>
    <cellStyle name="Linked Cell 2 9" xfId="2983" xr:uid="{E83A4413-68DE-4248-9626-BE40850CC6C7}"/>
    <cellStyle name="Linked Cell 20" xfId="2984" xr:uid="{C4000F57-2396-46C5-8071-918AD8228C29}"/>
    <cellStyle name="Linked Cell 21" xfId="2985" xr:uid="{6B035354-EC42-4451-896C-A17A4A4A5387}"/>
    <cellStyle name="Linked Cell 22" xfId="2986" xr:uid="{23620140-5E9B-47E5-A426-1D90FCFF551B}"/>
    <cellStyle name="Linked Cell 23" xfId="2987" xr:uid="{CE4F6FFD-471D-4B7C-9ADF-E27A873AEB31}"/>
    <cellStyle name="Linked Cell 24" xfId="2988" xr:uid="{A92B6644-2623-45E8-9C4C-576436B1A566}"/>
    <cellStyle name="Linked Cell 25" xfId="2989" xr:uid="{9D53A153-441C-4FEC-9305-96D142CBCDA1}"/>
    <cellStyle name="Linked Cell 26" xfId="2990" xr:uid="{5015A473-06EE-4E19-9399-50842020FAA4}"/>
    <cellStyle name="Linked Cell 27" xfId="2991" xr:uid="{0EA8F4F8-1D2B-496C-BF5B-9372D6986315}"/>
    <cellStyle name="Linked Cell 28" xfId="2992" xr:uid="{7715BBEB-F3CB-4A5A-88CD-91A3E8CADE2C}"/>
    <cellStyle name="Linked Cell 29" xfId="2993" xr:uid="{6ECF0238-A895-4716-8AAE-49FB26F59AB2}"/>
    <cellStyle name="Linked Cell 3" xfId="222" xr:uid="{DF2485F7-AAEE-44CB-AEA1-BF58123D1C31}"/>
    <cellStyle name="Linked Cell 3 2" xfId="2995" xr:uid="{4D538972-047E-4A15-94BF-196C6DC4183E}"/>
    <cellStyle name="Linked Cell 3 3" xfId="2996" xr:uid="{F44AA0C8-3AA0-4965-877A-CD4A8DEF0A88}"/>
    <cellStyle name="Linked Cell 3 4" xfId="2997" xr:uid="{6EE65B50-CC70-4675-83F8-2A7AA7318A5B}"/>
    <cellStyle name="Linked Cell 3 5" xfId="2994" xr:uid="{0DAFEA99-E8E8-47DE-AF86-B5314C9AD6B9}"/>
    <cellStyle name="Linked Cell 30" xfId="2998" xr:uid="{C9CB8469-0FF9-4441-B8C5-36D537D6B598}"/>
    <cellStyle name="Linked Cell 31" xfId="2999" xr:uid="{D0CCFB50-7265-4A43-97D9-905EDBC4116A}"/>
    <cellStyle name="Linked Cell 32" xfId="3000" xr:uid="{9916471A-CC12-442F-8594-9FF0579E9E10}"/>
    <cellStyle name="Linked Cell 33" xfId="3001" xr:uid="{4CE98E52-95D7-48B0-A878-7D5A5C23FA3E}"/>
    <cellStyle name="Linked Cell 34" xfId="3002" xr:uid="{D948C523-E33F-46BB-8E05-4D87DA1BC20C}"/>
    <cellStyle name="Linked Cell 35" xfId="3003" xr:uid="{44FA2443-05B5-4D78-A1FA-B5C2BACC2015}"/>
    <cellStyle name="Linked Cell 36" xfId="3004" xr:uid="{F4F4416E-12D6-456F-9509-588987F85B0D}"/>
    <cellStyle name="Linked Cell 37" xfId="3005" xr:uid="{F19778BC-0C08-41B7-8AAB-A71DAC660DDE}"/>
    <cellStyle name="Linked Cell 38" xfId="3006" xr:uid="{6DCD66E1-D977-4EFD-B1C5-6A7B459BD8DF}"/>
    <cellStyle name="Linked Cell 39" xfId="3007" xr:uid="{C0108366-478C-4817-9192-203FDDF2C105}"/>
    <cellStyle name="Linked Cell 4" xfId="223" xr:uid="{0DDD2B0C-66BF-4D9F-9307-060650F1C2E2}"/>
    <cellStyle name="Linked Cell 40" xfId="3008" xr:uid="{6AFF38A7-8F2E-479B-BEEF-8407CA90E5A2}"/>
    <cellStyle name="Linked Cell 41" xfId="3009" xr:uid="{72A89D89-1185-4509-A605-72486CF1A6BB}"/>
    <cellStyle name="Linked Cell 5" xfId="224" xr:uid="{2199A335-3218-4604-829F-F36C0812A6A6}"/>
    <cellStyle name="Linked Cell 6" xfId="3010" xr:uid="{2A7C69FC-75F5-4AE1-B9DB-4702D89C3A4E}"/>
    <cellStyle name="Linked Cell 7" xfId="3011" xr:uid="{73F0D286-C885-49CB-9948-9929F6217639}"/>
    <cellStyle name="Linked Cell 8" xfId="3012" xr:uid="{516951EA-F085-46D2-B240-8C4BBD948CAA}"/>
    <cellStyle name="Linked Cell 9" xfId="3013" xr:uid="{54D1A97A-735D-49A9-A46B-599837060468}"/>
    <cellStyle name="Magyarázó szöveg" xfId="471" xr:uid="{6F0B9CC0-B3D1-4AA9-BEAF-32C855BB780F}"/>
    <cellStyle name="Migliaia_Oil&amp;Gas IFE ARC POLITO" xfId="3014" xr:uid="{B640643D-9338-449C-84A6-AD3CC93F716C}"/>
    <cellStyle name="Neutral 10" xfId="3015" xr:uid="{A287D08D-3785-4EC9-93D4-655A9DE01200}"/>
    <cellStyle name="Neutral 11" xfId="3016" xr:uid="{7C63E64C-3761-4551-AE53-787A4806DC40}"/>
    <cellStyle name="Neutral 12" xfId="3017" xr:uid="{6885CA05-500C-4A74-8E7F-47ED334A30EA}"/>
    <cellStyle name="Neutral 13" xfId="3018" xr:uid="{7649EBF9-90ED-488C-9141-B9E580D35C67}"/>
    <cellStyle name="Neutral 14" xfId="3019" xr:uid="{D1593422-B6AD-447B-B817-29AB06A567A1}"/>
    <cellStyle name="Neutral 15" xfId="3020" xr:uid="{1D7D2A0F-4F2D-4341-89CF-C4C9BB4748CD}"/>
    <cellStyle name="Neutral 16" xfId="3021" xr:uid="{CB03594F-5229-4907-B112-64352B7B00D9}"/>
    <cellStyle name="Neutral 17" xfId="3022" xr:uid="{C15D38EA-5D30-4C7E-B425-B8A8B0C7D2BD}"/>
    <cellStyle name="Neutral 18" xfId="3023" xr:uid="{234B7449-A692-49ED-B429-7FF8F703F0EF}"/>
    <cellStyle name="Neutral 19" xfId="3024" xr:uid="{A9134CF4-66D9-4ABD-BF5B-2A4AE1A29014}"/>
    <cellStyle name="Neutral 2" xfId="226" xr:uid="{7699B924-7E09-48C2-BE57-39DA0A5CD411}"/>
    <cellStyle name="Neutral 2 10" xfId="3026" xr:uid="{54B0B2D5-9327-4BE0-BA24-F01F61A0CE7B}"/>
    <cellStyle name="Neutral 2 11" xfId="3025" xr:uid="{9476B190-D3AB-47A1-991C-7E22BD65AB20}"/>
    <cellStyle name="Neutral 2 2" xfId="382" xr:uid="{59A49042-777C-4670-ACED-85FE4734CD42}"/>
    <cellStyle name="Neutral 2 2 2" xfId="3027" xr:uid="{5564859F-F742-432C-A071-42AEE671B9F8}"/>
    <cellStyle name="Neutral 2 2 2 2" xfId="6303" xr:uid="{525E610A-5507-4F8E-9042-6BDAC4ADBE40}"/>
    <cellStyle name="Neutral 2 3" xfId="3028" xr:uid="{7A00C5B5-7B0B-416F-8886-D73A793F4968}"/>
    <cellStyle name="Neutral 2 4" xfId="3029" xr:uid="{F59A7581-FE4F-4BFF-9DE3-20D018B449B7}"/>
    <cellStyle name="Neutral 2 5" xfId="3030" xr:uid="{DCE405C1-4BBF-4A32-85ED-384EA62E88A2}"/>
    <cellStyle name="Neutral 2 6" xfId="3031" xr:uid="{85B1AEE2-EE7F-4C5C-9077-598A93A19B17}"/>
    <cellStyle name="Neutral 2 7" xfId="3032" xr:uid="{A131FBB2-CB69-4B9B-AE2A-108F6E34B56C}"/>
    <cellStyle name="Neutral 2 8" xfId="3033" xr:uid="{1EC28424-2F1A-4A3B-8227-9F215AC8464C}"/>
    <cellStyle name="Neutral 2 9" xfId="3034" xr:uid="{147B150D-FD03-42CF-B063-452F6E2D3BE5}"/>
    <cellStyle name="Neutral 20" xfId="3035" xr:uid="{8FF25111-0476-4190-A60A-BD419C3245A2}"/>
    <cellStyle name="Neutral 21" xfId="3036" xr:uid="{A23B942D-0EBC-49EA-B009-2CC45B25D673}"/>
    <cellStyle name="Neutral 22" xfId="3037" xr:uid="{7462A036-BCF5-41F8-AB76-8C3B89B8247B}"/>
    <cellStyle name="Neutral 23" xfId="3038" xr:uid="{8240D1C6-82FB-4571-A55C-7D46BFE99572}"/>
    <cellStyle name="Neutral 24" xfId="3039" xr:uid="{C05C7E4B-3925-463E-961E-F193922FB1DC}"/>
    <cellStyle name="Neutral 25" xfId="3040" xr:uid="{04F62009-9854-4A77-993B-B6EE90932CEA}"/>
    <cellStyle name="Neutral 26" xfId="3041" xr:uid="{B0A95DA4-F374-411A-9147-AD14D0A8AD5A}"/>
    <cellStyle name="Neutral 27" xfId="3042" xr:uid="{0E61188A-8E8C-4B75-B7AF-57D5909EAE1D}"/>
    <cellStyle name="Neutral 28" xfId="3043" xr:uid="{6B9C809B-7E58-4A8C-8E64-4898ECD76BE1}"/>
    <cellStyle name="Neutral 29" xfId="3044" xr:uid="{8ADCB32D-E5B6-4DF2-A08B-0DBA8E9B2266}"/>
    <cellStyle name="Neutral 3" xfId="227" xr:uid="{B579D738-C000-4C1D-B4B2-BAB936D405BE}"/>
    <cellStyle name="Neutral 3 2" xfId="3046" xr:uid="{D1A79BB3-B53B-4992-A467-DAB88BE8DC68}"/>
    <cellStyle name="Neutral 3 2 2" xfId="6899" xr:uid="{609432A7-F7F0-499D-A107-1B016AE85CF9}"/>
    <cellStyle name="Neutral 3 2 3" xfId="6278" xr:uid="{916C1BD6-A7B3-48E4-996B-6CCBB948564F}"/>
    <cellStyle name="Neutral 3 3" xfId="3047" xr:uid="{DEA76BEC-5553-49C0-B717-3AC9891B51F5}"/>
    <cellStyle name="Neutral 3 4" xfId="3048" xr:uid="{525D44B3-D9F4-49BF-B523-F5088F91370E}"/>
    <cellStyle name="Neutral 3 5" xfId="3049" xr:uid="{FFFB1A6F-B9CD-4BEA-A7AE-DEDDDA77ACE1}"/>
    <cellStyle name="Neutral 3 6" xfId="3050" xr:uid="{5E953703-C645-404C-8AC0-0B2F0F6D93F1}"/>
    <cellStyle name="Neutral 3 7" xfId="3051" xr:uid="{F38E1B9A-2FF7-4C4F-9CAB-54097E6D28A2}"/>
    <cellStyle name="Neutral 3 8" xfId="3045" xr:uid="{9B3DB13C-6082-4610-9843-C4950E47B554}"/>
    <cellStyle name="Neutral 30" xfId="3052" xr:uid="{66081A0A-DC63-4E22-BEA9-1E6CB79AC8FB}"/>
    <cellStyle name="Neutral 31" xfId="3053" xr:uid="{EA745A02-238A-4A29-BF63-413660B90CC5}"/>
    <cellStyle name="Neutral 32" xfId="3054" xr:uid="{F5C1460D-9059-46FE-A1D4-071B8529521F}"/>
    <cellStyle name="Neutral 33" xfId="3055" xr:uid="{6714FE6C-2B37-402E-A350-0EC59D1FFA3E}"/>
    <cellStyle name="Neutral 34" xfId="3056" xr:uid="{CE689D98-2F06-4A53-80CD-96F104AF167E}"/>
    <cellStyle name="Neutral 35" xfId="3057" xr:uid="{8E235C88-E0A6-4D77-9C60-DBBAEE501163}"/>
    <cellStyle name="Neutral 36" xfId="3058" xr:uid="{E856F040-C848-48F7-A3D8-A359C3667E8E}"/>
    <cellStyle name="Neutral 37" xfId="3059" xr:uid="{8B5B2C22-79AE-46BC-B118-117588286ECA}"/>
    <cellStyle name="Neutral 38" xfId="3060" xr:uid="{32840453-3CB7-4D50-9853-5993F5EB5C5F}"/>
    <cellStyle name="Neutral 39" xfId="3061" xr:uid="{A9D50C32-CF92-44CF-9542-534902998D76}"/>
    <cellStyle name="Neutral 4" xfId="228" xr:uid="{6CD47898-49A5-4B95-961C-1E4991F25D55}"/>
    <cellStyle name="Neutral 4 2" xfId="3063" xr:uid="{1DF62E75-7D46-473A-826D-43033E543191}"/>
    <cellStyle name="Neutral 4 3" xfId="3062" xr:uid="{2824252B-11FF-40DD-B77C-5B59C6E73B99}"/>
    <cellStyle name="Neutral 40" xfId="3064" xr:uid="{06D597D9-EC2D-4C49-BD10-2A342EA52241}"/>
    <cellStyle name="Neutral 41" xfId="3065" xr:uid="{3170131C-7C6E-4175-8DE9-1C69726C1569}"/>
    <cellStyle name="Neutral 42" xfId="3066" xr:uid="{AD0226DF-1E4B-4230-9D47-403E056DE460}"/>
    <cellStyle name="Neutral 43" xfId="3067" xr:uid="{ADF8EEE7-DEA0-4FBE-9AA0-B819E0D27432}"/>
    <cellStyle name="Neutral 5" xfId="229" xr:uid="{6F56C45E-F72C-43E9-A4B4-5917BA0E3F1B}"/>
    <cellStyle name="Neutral 6" xfId="225" xr:uid="{739CFA2A-93B0-4692-A2B9-8048B9B0986D}"/>
    <cellStyle name="Neutral 6 2" xfId="3068" xr:uid="{1A3CF8B7-7D25-4EA4-89A7-611344E3EC6E}"/>
    <cellStyle name="Neutral 7" xfId="3069" xr:uid="{5FD89A2C-02E9-4DFF-986D-296EFAEAEBED}"/>
    <cellStyle name="Neutral 8" xfId="3070" xr:uid="{3EB4F28D-B340-4706-8813-EC5446D0F49A}"/>
    <cellStyle name="Neutral 9" xfId="3071" xr:uid="{3A2F8008-CD20-4757-A691-4FC219919572}"/>
    <cellStyle name="Normal" xfId="0" builtinId="0"/>
    <cellStyle name="Normal 10" xfId="42" xr:uid="{9092D966-39C9-4960-8E97-C22A8E9A6006}"/>
    <cellStyle name="Normal 10 2" xfId="6" xr:uid="{1663ECFA-1E9F-4F75-9C68-454A9BB64E04}"/>
    <cellStyle name="Normal 10 2 2" xfId="3073" xr:uid="{B8738FC6-0A2D-4951-95AC-7F9A2A65F1E2}"/>
    <cellStyle name="Normal 10 2 2 2" xfId="3074" xr:uid="{8FF59477-16E5-43DA-9AD6-29F79FD4E246}"/>
    <cellStyle name="Normal 10 2 2 3" xfId="3075" xr:uid="{2821D63D-0C9B-463A-ACB7-EA308DF6DB9A}"/>
    <cellStyle name="Normal 10 2 3" xfId="3076" xr:uid="{BD364A3B-0A32-48F5-B7BF-A31B5AF4E72E}"/>
    <cellStyle name="Normal 10 2 3 2" xfId="3077" xr:uid="{4D667083-01A8-47AF-9F9D-63522C4B8CBF}"/>
    <cellStyle name="Normal 10 2 4" xfId="3078" xr:uid="{ADB09A56-C61C-48D3-8273-792421390094}"/>
    <cellStyle name="Normal 10 2 5" xfId="3079" xr:uid="{90A56049-877F-4AED-96C9-EAD09F4AB890}"/>
    <cellStyle name="Normal 10 2 5 2" xfId="3080" xr:uid="{4020FCB8-770C-4DED-AE5B-13108A8DB790}"/>
    <cellStyle name="Normal 10 2 6" xfId="3081" xr:uid="{AAD488BC-A9EA-4438-95EC-7139333CD175}"/>
    <cellStyle name="Normal 10 2 7" xfId="3082" xr:uid="{E611A129-C598-4DF9-996F-EF9005FFE2C4}"/>
    <cellStyle name="Normal 10 2 8" xfId="3072" xr:uid="{CB39E20D-DEA7-4B1F-828A-1DEDF492A877}"/>
    <cellStyle name="Normal 10 3" xfId="3083" xr:uid="{15CFF4D9-120D-4DE1-9E5A-D351C73A3A77}"/>
    <cellStyle name="Normal 10 4" xfId="3084" xr:uid="{232AE932-5461-4B89-8FCB-6D3F1586FA8E}"/>
    <cellStyle name="Normal 10 5" xfId="3085" xr:uid="{E1FD01B6-B792-4DE3-95D8-1C4D2908C26F}"/>
    <cellStyle name="Normal 10 6" xfId="3086" xr:uid="{091A3F76-D62D-4607-B002-F58FBA188801}"/>
    <cellStyle name="Normal 10 7" xfId="3087" xr:uid="{560A4DC9-687D-44A5-A899-504F4A37B3C2}"/>
    <cellStyle name="Normal 10 8" xfId="3088" xr:uid="{661F2681-3E73-4BEF-B836-CDCF892E8F59}"/>
    <cellStyle name="Normal 10 9" xfId="3089" xr:uid="{CFA5E178-0B43-44C9-AF78-D0BD3EC5EA49}"/>
    <cellStyle name="Normal 11" xfId="230" xr:uid="{0917D2C9-5087-48D0-ACF2-44204A287CCF}"/>
    <cellStyle name="Normal 11 2" xfId="231" xr:uid="{F0BBBA67-7E62-480A-8374-C8F53690AE9A}"/>
    <cellStyle name="Normal 11 2 2" xfId="3" xr:uid="{A7966DFF-FA37-4195-949A-6835097D647E}"/>
    <cellStyle name="Normal 11 2 2 2" xfId="3091" xr:uid="{C2E598AA-46C4-4919-A27E-327F2AB0F211}"/>
    <cellStyle name="Normal 11 2 3" xfId="3090" xr:uid="{961A1A5F-5783-4441-9457-97AEB8917CC0}"/>
    <cellStyle name="Normal 11 3" xfId="3092" xr:uid="{E9849B99-ADAD-4E4F-90FE-B2D1316A86D7}"/>
    <cellStyle name="Normal 11 4" xfId="3093" xr:uid="{23047446-A732-40FA-80D9-C223281F0861}"/>
    <cellStyle name="Normal 11 4 2" xfId="3094" xr:uid="{59E77E72-40C9-479C-95BB-2B9AA3975B51}"/>
    <cellStyle name="Normal 11 5" xfId="3095" xr:uid="{07154EF8-0A75-4B9F-893B-BEFA76E610E1}"/>
    <cellStyle name="Normal 11 5 2" xfId="3096" xr:uid="{3B4FA709-BCC6-4EDF-A2AA-D70179B9C6B4}"/>
    <cellStyle name="Normal 11 5 3" xfId="3097" xr:uid="{688BD2E9-E500-4424-9628-4133E7F82936}"/>
    <cellStyle name="Normal 11 5 4" xfId="3098" xr:uid="{E95E8664-F79A-4E3D-AA04-3B7E0E570F00}"/>
    <cellStyle name="Normal 11 6" xfId="3099" xr:uid="{91A16797-05A4-45F5-AF46-F3A7D392BA68}"/>
    <cellStyle name="Normal 11 7" xfId="3100" xr:uid="{CF2F4A24-A3B0-4D6B-B81D-B85032DBDFB4}"/>
    <cellStyle name="Normal 11 8" xfId="3101" xr:uid="{3F44C26D-B9FC-4ADE-A1B4-9479E3429847}"/>
    <cellStyle name="Normal 12" xfId="232" xr:uid="{8C554639-3834-47A3-B1E4-DCF76C9164B0}"/>
    <cellStyle name="Normal 12 2" xfId="3102" xr:uid="{1DA075F0-E6C2-407D-ABB9-4E888F56BC72}"/>
    <cellStyle name="Normal 12 3" xfId="3103" xr:uid="{ED6634E6-ACEF-4283-AE82-72F7DF696A25}"/>
    <cellStyle name="Normal 12 4" xfId="3104" xr:uid="{4FFADAB8-4660-45D7-B99C-BA336FC4DC5D}"/>
    <cellStyle name="Normal 12 5" xfId="3105" xr:uid="{E2A70B21-803F-4906-8875-7C3FC8D694AD}"/>
    <cellStyle name="Normal 12 6" xfId="3106" xr:uid="{81467065-64AE-4756-96A1-DF9DE6556F18}"/>
    <cellStyle name="Normal 12 7" xfId="3107" xr:uid="{674565C9-9B0D-4294-88E8-60B0CE19C3F8}"/>
    <cellStyle name="Normal 12 8" xfId="3108" xr:uid="{B5EDBCC8-265A-4C2E-825B-D175035AFB0F}"/>
    <cellStyle name="Normal 13" xfId="46" xr:uid="{836FD079-E0AC-4412-9B96-584C534C6BD3}"/>
    <cellStyle name="Normal 13 10" xfId="3110" xr:uid="{622E3CD8-8E9A-4884-8419-DA05EC68ED7F}"/>
    <cellStyle name="Normal 13 10 2" xfId="3111" xr:uid="{61772707-5627-4CF2-9499-1A798902E02D}"/>
    <cellStyle name="Normal 13 10 2 2" xfId="6901" xr:uid="{76AB9C76-9331-4783-8548-7989D7127916}"/>
    <cellStyle name="Normal 13 10 3" xfId="6900" xr:uid="{6CB7253F-5718-4A94-9150-2BA39D00FA36}"/>
    <cellStyle name="Normal 13 11" xfId="3112" xr:uid="{339C94E1-35C3-4546-906E-DD3838E9490F}"/>
    <cellStyle name="Normal 13 11 2" xfId="3113" xr:uid="{F5846991-BF2B-467B-B48F-624E690CBD62}"/>
    <cellStyle name="Normal 13 11 2 2" xfId="6903" xr:uid="{5B230D75-964C-4292-AE03-5DDD01EB184B}"/>
    <cellStyle name="Normal 13 11 3" xfId="6902" xr:uid="{1773C835-4E3C-41D0-80D6-9BAD649ACACB}"/>
    <cellStyle name="Normal 13 12" xfId="3114" xr:uid="{F29C01FA-0668-43AB-929F-B5627CFCDE9C}"/>
    <cellStyle name="Normal 13 12 2" xfId="6904" xr:uid="{06BEC887-DC2A-46A1-8CCD-730C0EDA793D}"/>
    <cellStyle name="Normal 13 12 3" xfId="5866" xr:uid="{2E58032A-9992-4E9F-A5A4-6C735AF76649}"/>
    <cellStyle name="Normal 13 13" xfId="3115" xr:uid="{301B5FEC-204D-488C-914B-E07920F07192}"/>
    <cellStyle name="Normal 13 13 2" xfId="3116" xr:uid="{A0BF7EB3-EC3D-408A-B164-EE43A918EC44}"/>
    <cellStyle name="Normal 13 13 2 2" xfId="6906" xr:uid="{298C75B5-8626-4B91-A187-9D73E547EE72}"/>
    <cellStyle name="Normal 13 13 3" xfId="6905" xr:uid="{DDA53DA4-766D-4481-8C8E-DB8829EF314A}"/>
    <cellStyle name="Normal 13 14" xfId="3117" xr:uid="{6698FAB4-51F6-4215-A398-6E8263A23E63}"/>
    <cellStyle name="Normal 13 14 2" xfId="3118" xr:uid="{923C037F-60ED-43C9-9FD9-3A1B1631DA58}"/>
    <cellStyle name="Normal 13 14 2 2" xfId="6908" xr:uid="{435CDF12-12CE-4CEE-A844-9C869ED0E88C}"/>
    <cellStyle name="Normal 13 14 3" xfId="6907" xr:uid="{6940905F-D4A5-469C-84D3-2389A26673C5}"/>
    <cellStyle name="Normal 13 15" xfId="3119" xr:uid="{A8262617-FB61-4A48-ACF7-437DD417D8E6}"/>
    <cellStyle name="Normal 13 15 2" xfId="3120" xr:uid="{C729E948-9641-4599-B232-44D9BF065D0F}"/>
    <cellStyle name="Normal 13 15 2 2" xfId="6910" xr:uid="{69F80336-94CB-4F28-9929-8664A1C373AB}"/>
    <cellStyle name="Normal 13 15 3" xfId="6909" xr:uid="{A4A1FB0A-E390-4512-84E4-FFE7D1BA0CB4}"/>
    <cellStyle name="Normal 13 16" xfId="3121" xr:uid="{2710557B-806E-46C4-97A0-28D021599B50}"/>
    <cellStyle name="Normal 13 16 2" xfId="3122" xr:uid="{1E890CC1-2220-4E00-99A4-7413F102BB5E}"/>
    <cellStyle name="Normal 13 16 2 2" xfId="6912" xr:uid="{E41ADBCC-5268-43A1-811E-B9F1AAD43426}"/>
    <cellStyle name="Normal 13 16 3" xfId="6911" xr:uid="{7009E244-834B-4407-A6F6-F00FF48C343F}"/>
    <cellStyle name="Normal 13 17" xfId="3123" xr:uid="{2A883475-617C-49B4-8854-B2A964C804A5}"/>
    <cellStyle name="Normal 13 17 2" xfId="6913" xr:uid="{4E47341F-2319-425C-ACDC-00104B9B0ADC}"/>
    <cellStyle name="Normal 13 17 3" xfId="5867" xr:uid="{1E689434-6F4B-4EDD-B336-D3748BE2C263}"/>
    <cellStyle name="Normal 13 18" xfId="3124" xr:uid="{0CC65268-BA86-48AE-B5F5-39A5C8FF1787}"/>
    <cellStyle name="Normal 13 18 2" xfId="6914" xr:uid="{6B812F0E-B0C0-4665-AB3D-075151705BE5}"/>
    <cellStyle name="Normal 13 18 3" xfId="5868" xr:uid="{B19F49B2-5850-423D-BB2B-830CBF5B4C17}"/>
    <cellStyle name="Normal 13 19" xfId="3125" xr:uid="{6752D1C8-12F4-49D5-A508-CE98A6758267}"/>
    <cellStyle name="Normal 13 19 2" xfId="6915" xr:uid="{204EB807-4569-429B-90D8-A6AC4477E957}"/>
    <cellStyle name="Normal 13 19 3" xfId="5869" xr:uid="{275AEB96-BA2D-4E47-B8F4-00D2E0FBDD0D}"/>
    <cellStyle name="Normal 13 2" xfId="421" xr:uid="{62169408-21CA-492A-9A82-4A696A3E18BE}"/>
    <cellStyle name="Normal 13 2 10" xfId="3127" xr:uid="{C16BE08F-A445-47B7-868E-E2AB2BCB8370}"/>
    <cellStyle name="Normal 13 2 11" xfId="3126" xr:uid="{BB795A2A-23BD-42FD-8372-CC5EF1E6C97C}"/>
    <cellStyle name="Normal 13 2 11 2" xfId="6916" xr:uid="{2A69C63B-FDFE-4B2C-ADCA-962517B0DEC0}"/>
    <cellStyle name="Normal 13 2 12" xfId="5870" xr:uid="{CE37FE4C-67B4-4620-A0D5-178600DED492}"/>
    <cellStyle name="Normal 13 2 2" xfId="3128" xr:uid="{EC021FFF-EDAE-4C71-B3E2-0F7F804BE17B}"/>
    <cellStyle name="Normal 13 2 2 2" xfId="3129" xr:uid="{2CA3166A-6442-4DC8-970E-0A4A27D19841}"/>
    <cellStyle name="Normal 13 2 2 2 2" xfId="6918" xr:uid="{05F37232-C6B2-4089-BDE9-ACE5F2ECBDD2}"/>
    <cellStyle name="Normal 13 2 2 3" xfId="6917" xr:uid="{D56A11A7-6D08-4F85-B385-E0C2AB0C6371}"/>
    <cellStyle name="Normal 13 2 3" xfId="3130" xr:uid="{1DA08C6A-0352-42C2-8232-0B907E5E528C}"/>
    <cellStyle name="Normal 13 2 3 2" xfId="3131" xr:uid="{8CE2EE51-E6C5-4CC0-BC88-F61A34BE9A70}"/>
    <cellStyle name="Normal 13 2 3 2 2" xfId="6920" xr:uid="{AC87280C-506E-4FE6-A78B-CCFF67CA9D1B}"/>
    <cellStyle name="Normal 13 2 3 3" xfId="6919" xr:uid="{E160EA8D-EC34-4827-B5EF-B852697276AB}"/>
    <cellStyle name="Normal 13 2 4" xfId="3132" xr:uid="{1E525A00-A651-44E2-B79D-5D46F99F2C49}"/>
    <cellStyle name="Normal 13 2 4 2" xfId="3133" xr:uid="{83B3B84A-6C16-4491-926A-49726A01EC65}"/>
    <cellStyle name="Normal 13 2 4 2 2" xfId="6922" xr:uid="{EDDE4519-E567-4A45-948D-0D662BF9DF33}"/>
    <cellStyle name="Normal 13 2 4 3" xfId="6921" xr:uid="{A20648A2-37E9-4702-9ACD-D49A128DE5A5}"/>
    <cellStyle name="Normal 13 2 5" xfId="3134" xr:uid="{77ABD946-A431-41BA-9412-308CFC8C50CA}"/>
    <cellStyle name="Normal 13 2 5 2" xfId="3135" xr:uid="{6D7750DB-E643-4341-B3B2-1618930C810B}"/>
    <cellStyle name="Normal 13 2 5 2 2" xfId="6924" xr:uid="{52C498BE-CF94-4D74-AEAC-E0126ED4FEA2}"/>
    <cellStyle name="Normal 13 2 5 3" xfId="6923" xr:uid="{B72299CC-F347-4790-B66B-1C76C155E996}"/>
    <cellStyle name="Normal 13 2 6" xfId="3136" xr:uid="{75DDC58B-E8D9-4903-AFE4-2FA563D04885}"/>
    <cellStyle name="Normal 13 2 6 2" xfId="3137" xr:uid="{7AC062B7-48BF-4A96-9DF0-B2233E0E7337}"/>
    <cellStyle name="Normal 13 2 6 2 2" xfId="6926" xr:uid="{C6B8AA8D-6ADE-4508-A3A6-1D1F693A722B}"/>
    <cellStyle name="Normal 13 2 6 3" xfId="6925" xr:uid="{F49331DF-EFBF-4285-B046-297F48B5D9C7}"/>
    <cellStyle name="Normal 13 2 7" xfId="3138" xr:uid="{507BD6A5-8CDA-4869-BA4B-F0C978F2448F}"/>
    <cellStyle name="Normal 13 2 7 2" xfId="3139" xr:uid="{2B00ED94-D6EF-42A2-9433-F3E990EB0F2A}"/>
    <cellStyle name="Normal 13 2 7 2 2" xfId="6928" xr:uid="{52E89C1C-2CEB-4BE7-A21C-7DAC1D54802E}"/>
    <cellStyle name="Normal 13 2 7 3" xfId="6927" xr:uid="{0B5AB75C-301D-4031-A01D-4FB85646F65C}"/>
    <cellStyle name="Normal 13 2 8" xfId="3140" xr:uid="{F7170980-1DCE-4424-8CE9-9C82238D6EE7}"/>
    <cellStyle name="Normal 13 2 8 2" xfId="3141" xr:uid="{3DB9BA32-E9A8-474D-8738-19945948F306}"/>
    <cellStyle name="Normal 13 2 8 2 2" xfId="6930" xr:uid="{50EB0409-FC78-40C3-9D9A-D03B142675C5}"/>
    <cellStyle name="Normal 13 2 8 3" xfId="6929" xr:uid="{07A7C473-121A-4230-BB88-4BCA49F21D50}"/>
    <cellStyle name="Normal 13 2 9" xfId="3142" xr:uid="{88EDC685-B232-45F1-9A3B-DD42D3BB149F}"/>
    <cellStyle name="Normal 13 2 9 2" xfId="6931" xr:uid="{F7E8B7DE-DA46-4B84-848E-DD2A4B9E5246}"/>
    <cellStyle name="Normal 13 20" xfId="3143" xr:uid="{98768923-B465-4AEB-A3C4-DDEC1F57C239}"/>
    <cellStyle name="Normal 13 20 2" xfId="6932" xr:uid="{C4484D32-9ABD-4A57-9B89-F73C19AA433A}"/>
    <cellStyle name="Normal 13 20 3" xfId="5871" xr:uid="{A1C3B876-C196-4652-9C90-81577C084017}"/>
    <cellStyle name="Normal 13 21" xfId="3144" xr:uid="{9A4F0B1D-0A97-4F9C-B097-197770600E47}"/>
    <cellStyle name="Normal 13 21 2" xfId="6933" xr:uid="{58335F63-6D69-4AE1-A08A-1FC4586D6777}"/>
    <cellStyle name="Normal 13 21 3" xfId="5872" xr:uid="{CC83153E-9B09-407C-B315-404E774A117B}"/>
    <cellStyle name="Normal 13 22" xfId="3145" xr:uid="{8C897818-C763-48DF-A88A-B034DF9F8928}"/>
    <cellStyle name="Normal 13 22 2" xfId="6934" xr:uid="{4B1014DC-AAA8-474B-B954-5C5FE3EA8CB5}"/>
    <cellStyle name="Normal 13 22 3" xfId="5873" xr:uid="{BD500A88-02AE-4019-A094-6567D9B33558}"/>
    <cellStyle name="Normal 13 23" xfId="3146" xr:uid="{353954F8-4A53-441C-80D9-FB8D513F8065}"/>
    <cellStyle name="Normal 13 24" xfId="3147" xr:uid="{AC0C64AD-3908-4ED3-82D0-EDA4A272241F}"/>
    <cellStyle name="Normal 13 25" xfId="3148" xr:uid="{260DE9A9-3579-4A35-88EB-0FF57ED15B08}"/>
    <cellStyle name="Normal 13 26" xfId="3149" xr:uid="{D08F5FA2-93DB-4580-ACF1-AF669928C7A1}"/>
    <cellStyle name="Normal 13 27" xfId="3150" xr:uid="{FA93F205-E341-4D42-8DD6-35CED0D66C3A}"/>
    <cellStyle name="Normal 13 28" xfId="3151" xr:uid="{82C09B20-14A8-4801-A0D0-D07CD94F5C8C}"/>
    <cellStyle name="Normal 13 29" xfId="3152" xr:uid="{0F2665D0-F4B9-4930-B9A0-65560A46D2FE}"/>
    <cellStyle name="Normal 13 3" xfId="3153" xr:uid="{7819C9BA-A6A3-4484-A3ED-5F997C47D3B9}"/>
    <cellStyle name="Normal 13 3 2" xfId="3154" xr:uid="{981D36F7-965C-4E86-9767-8F3158FA9C6E}"/>
    <cellStyle name="Normal 13 3 2 2" xfId="3155" xr:uid="{1F873813-00D7-493C-87A0-7E8DF3EE6CB3}"/>
    <cellStyle name="Normal 13 3 2 3" xfId="6936" xr:uid="{6370FBE2-F6A4-459E-B685-164AED82CB89}"/>
    <cellStyle name="Normal 13 3 3" xfId="3156" xr:uid="{5095DEDC-50C1-4B53-8436-4EB71D6A46A8}"/>
    <cellStyle name="Normal 13 3 4" xfId="6935" xr:uid="{5C2EEF44-9592-4844-BAE8-D829F494D9A7}"/>
    <cellStyle name="Normal 13 30" xfId="3157" xr:uid="{CAEF3107-50E9-4AA4-A0FC-D066784106DD}"/>
    <cellStyle name="Normal 13 31" xfId="3158" xr:uid="{80047C3D-21C6-4290-AF84-3FF1FE2820C5}"/>
    <cellStyle name="Normal 13 32" xfId="3159" xr:uid="{4C4D3077-4D0F-4FD5-B44A-B735D486D1E6}"/>
    <cellStyle name="Normal 13 33" xfId="3160" xr:uid="{1BAE4911-EA98-4988-A55A-4545ABCAA806}"/>
    <cellStyle name="Normal 13 34" xfId="3161" xr:uid="{A2C691E7-3E90-4D82-AC15-7CBFB7EDA92B}"/>
    <cellStyle name="Normal 13 35" xfId="3162" xr:uid="{D8505C93-7930-435E-BEF4-3E08A6BD4D39}"/>
    <cellStyle name="Normal 13 36" xfId="3163" xr:uid="{ECECA949-26CD-4288-9F38-DCB29B014EF6}"/>
    <cellStyle name="Normal 13 37" xfId="3164" xr:uid="{CE2E46C5-253A-4525-A2B0-350801E64735}"/>
    <cellStyle name="Normal 13 38" xfId="3165" xr:uid="{2AFD46B4-93F3-4A1C-B02C-31336B4D8FE2}"/>
    <cellStyle name="Normal 13 39" xfId="3166" xr:uid="{442FB0F3-02D0-45D7-8D86-C0B0F4BB387A}"/>
    <cellStyle name="Normal 13 4" xfId="3167" xr:uid="{EA629844-BF3F-4C0C-9D89-5D648E70ED48}"/>
    <cellStyle name="Normal 13 4 2" xfId="3168" xr:uid="{658E4727-8E88-466F-92D4-4DD7DE51B23F}"/>
    <cellStyle name="Normal 13 4 2 2" xfId="3169" xr:uid="{4E6375E8-46C4-4AFE-8AA1-BDA8965466DC}"/>
    <cellStyle name="Normal 13 4 2 3" xfId="6938" xr:uid="{8ABAD624-3E38-4CF0-9FB0-7D55B943DF0D}"/>
    <cellStyle name="Normal 13 4 3" xfId="3170" xr:uid="{4D33B996-C3FC-4AD3-A106-1AD0E7A1B1C9}"/>
    <cellStyle name="Normal 13 4 4" xfId="6937" xr:uid="{E1D5D06E-306C-4810-9A27-829E96B676F6}"/>
    <cellStyle name="Normal 13 40" xfId="3109" xr:uid="{9C19BEC5-D14B-4FE4-A8A8-9DA4A09634A5}"/>
    <cellStyle name="Normal 13 5" xfId="3171" xr:uid="{2FB12968-F75C-4443-AAD7-47DF03623DF6}"/>
    <cellStyle name="Normal 13 5 2" xfId="6939" xr:uid="{52936DA7-C091-4B62-A961-2BE3B4F12740}"/>
    <cellStyle name="Normal 13 5 3" xfId="5874" xr:uid="{8F198412-EEF4-4526-A5AD-B18A461D2067}"/>
    <cellStyle name="Normal 13 6" xfId="3172" xr:uid="{FA672F1F-ECCE-495E-9FA6-A02359CC8906}"/>
    <cellStyle name="Normal 13 6 2" xfId="6940" xr:uid="{E455ACC9-686C-4E5D-9F43-C1CC1F853E7F}"/>
    <cellStyle name="Normal 13 6 3" xfId="5875" xr:uid="{3D7CF318-B2C8-4BA2-8231-34B363F64C87}"/>
    <cellStyle name="Normal 13 7" xfId="3173" xr:uid="{74EADE71-B9AE-4512-9A7D-463C42783AAC}"/>
    <cellStyle name="Normal 13 7 2" xfId="6941" xr:uid="{09A17D97-F745-4E57-A57D-53037F3579B2}"/>
    <cellStyle name="Normal 13 7 3" xfId="5876" xr:uid="{AF0DB07C-F7E7-4644-8F00-6957938ADC34}"/>
    <cellStyle name="Normal 13 8" xfId="3174" xr:uid="{F8BF2B9F-44BA-4DEF-BCB0-3531D8F7450C}"/>
    <cellStyle name="Normal 13 8 2" xfId="6942" xr:uid="{58B5FA0E-85E8-4D6A-8438-EE792F58E968}"/>
    <cellStyle name="Normal 13 8 3" xfId="5877" xr:uid="{057942A2-4FEB-462E-A07D-DC6436368F03}"/>
    <cellStyle name="Normal 13 9" xfId="3175" xr:uid="{7186BEE0-E6DB-484D-B772-1271A3E8E124}"/>
    <cellStyle name="Normal 13 9 2" xfId="3176" xr:uid="{49B6AF12-7283-460C-8ED2-7B78CCD28B01}"/>
    <cellStyle name="Normal 13 9 2 2" xfId="6944" xr:uid="{4A85C97D-0B00-46B1-BA63-B1D7861D4F75}"/>
    <cellStyle name="Normal 13 9 3" xfId="6943" xr:uid="{DCE5017D-D41B-4C92-A421-7EF8016FE552}"/>
    <cellStyle name="Normal 14" xfId="390" xr:uid="{90DF1F6F-1DD6-47D5-BBAF-2F59FB0519B0}"/>
    <cellStyle name="Normal 14 10" xfId="3178" xr:uid="{62018658-CCB1-47BE-98F4-6CEA83BA3229}"/>
    <cellStyle name="Normal 14 10 2" xfId="3179" xr:uid="{49B47E71-6277-4D72-BF6E-80362361E923}"/>
    <cellStyle name="Normal 14 10 2 2" xfId="6946" xr:uid="{CF6C93DE-B74D-4314-A32C-8057C08CE010}"/>
    <cellStyle name="Normal 14 10 3" xfId="6945" xr:uid="{853B2E80-C467-4EB4-8ECE-4C3623E625A9}"/>
    <cellStyle name="Normal 14 11" xfId="3180" xr:uid="{E030E3B9-E4A8-4FCA-A603-5FC25F2712FC}"/>
    <cellStyle name="Normal 14 11 2" xfId="3181" xr:uid="{941344F0-413B-4C63-AFFD-76DBBB9C5625}"/>
    <cellStyle name="Normal 14 11 2 2" xfId="6948" xr:uid="{A8A0C640-6BDC-49F9-8823-7F005F52C40A}"/>
    <cellStyle name="Normal 14 11 3" xfId="6947" xr:uid="{25252FC6-84F9-4BFB-AFC8-31E2BD1C3E12}"/>
    <cellStyle name="Normal 14 12" xfId="3182" xr:uid="{CA5BEE65-8AA4-4AC7-88A9-0428DE98F853}"/>
    <cellStyle name="Normal 14 12 2" xfId="3183" xr:uid="{229C1781-D398-42B5-B858-4A48CE216FC8}"/>
    <cellStyle name="Normal 14 12 2 2" xfId="6950" xr:uid="{E153F8B4-C3B6-4D62-86BC-A602A143F89C}"/>
    <cellStyle name="Normal 14 12 3" xfId="6949" xr:uid="{F20B4C91-DC02-4A37-A999-2887AD8133FC}"/>
    <cellStyle name="Normal 14 13" xfId="3184" xr:uid="{532A54FA-7AB9-4457-8A53-B685CADFCF8C}"/>
    <cellStyle name="Normal 14 13 2" xfId="3185" xr:uid="{891D1B44-E25E-48D2-9228-80C783485E82}"/>
    <cellStyle name="Normal 14 13 2 2" xfId="6952" xr:uid="{DC8F3443-5315-4A08-BE24-EDDD37770842}"/>
    <cellStyle name="Normal 14 13 3" xfId="6951" xr:uid="{70F0D5C0-1B93-40B8-9230-1210BF109B54}"/>
    <cellStyle name="Normal 14 14" xfId="3186" xr:uid="{E1CC3F41-788B-40AF-BA92-FE4FE8A83B92}"/>
    <cellStyle name="Normal 14 14 2" xfId="3187" xr:uid="{59785320-8394-4181-958F-707ACA745E8C}"/>
    <cellStyle name="Normal 14 14 2 2" xfId="6954" xr:uid="{EAE3024D-F6BB-4126-BB58-928AC2208FD7}"/>
    <cellStyle name="Normal 14 14 3" xfId="6953" xr:uid="{0124CBC7-3884-44BD-9B70-C202827AAFBB}"/>
    <cellStyle name="Normal 14 15" xfId="3188" xr:uid="{BC46B2EF-E298-49B1-B022-8DBEDFC7162A}"/>
    <cellStyle name="Normal 14 15 2" xfId="3189" xr:uid="{324B41EC-76E1-4EDA-BF6D-83CB7D02819B}"/>
    <cellStyle name="Normal 14 15 2 2" xfId="6956" xr:uid="{1423A1EF-679A-4F28-92C6-9B2ACD52B587}"/>
    <cellStyle name="Normal 14 15 3" xfId="6955" xr:uid="{0445A035-74BA-493E-99DA-E00B6936D62A}"/>
    <cellStyle name="Normal 14 16" xfId="3190" xr:uid="{7E8D4CE9-9276-4988-872A-3695195E209F}"/>
    <cellStyle name="Normal 14 16 2" xfId="6957" xr:uid="{2C0DE3E6-B98D-4CC5-BC78-75088D95797E}"/>
    <cellStyle name="Normal 14 16 3" xfId="6311" xr:uid="{62983C46-257B-4E1E-9A9B-0065E8723EB7}"/>
    <cellStyle name="Normal 14 17" xfId="3191" xr:uid="{1AF33E4B-A15A-4A7C-A32D-7F608D5D3F50}"/>
    <cellStyle name="Normal 14 18" xfId="3177" xr:uid="{CA9F5370-E63A-489E-8146-D3ED00BBE02D}"/>
    <cellStyle name="Normal 14 2" xfId="399" xr:uid="{C395D875-C7F1-4371-AB90-5E5AB55AC47C}"/>
    <cellStyle name="Normal 14 2 10" xfId="3192" xr:uid="{8145E0CC-9E95-4140-AEE9-B0EC47F915FB}"/>
    <cellStyle name="Normal 14 2 2" xfId="3193" xr:uid="{F072AF8E-F799-4C16-8168-937125DA7357}"/>
    <cellStyle name="Normal 14 2 3" xfId="3194" xr:uid="{08444ADD-2F6C-445C-87DC-9E4C5CDAE675}"/>
    <cellStyle name="Normal 14 2 4" xfId="3195" xr:uid="{2BC16823-334C-484A-818C-8ADE582AC9BD}"/>
    <cellStyle name="Normal 14 2 5" xfId="3196" xr:uid="{A8EFC9DE-27AE-4F37-864A-D26D55334BAC}"/>
    <cellStyle name="Normal 14 2 6" xfId="3197" xr:uid="{20390C91-5681-4DE9-9D1A-606A5A4108AF}"/>
    <cellStyle name="Normal 14 2 7" xfId="3198" xr:uid="{93ECF921-85AE-4482-94EF-031E573FC2DA}"/>
    <cellStyle name="Normal 14 2 8" xfId="3199" xr:uid="{6C0A6ED6-6AE7-41D5-BEC7-347CFCA97521}"/>
    <cellStyle name="Normal 14 2 8 2" xfId="3200" xr:uid="{C75C37EE-5FF4-4B08-AB69-0DFCDDE54A13}"/>
    <cellStyle name="Normal 14 2 8 3" xfId="6958" xr:uid="{8E050638-6BE0-4B7A-A0CD-7BD5C91D6E92}"/>
    <cellStyle name="Normal 14 2 9" xfId="3201" xr:uid="{DDECC8E0-1F86-46E2-8C3A-7521982CBF71}"/>
    <cellStyle name="Normal 14 3" xfId="490" xr:uid="{DF1E231A-2CB6-4BBC-A82B-3D300795871E}"/>
    <cellStyle name="Normal 14 3 2" xfId="3202" xr:uid="{D4614B72-BF03-4D03-8915-6D165E5135F1}"/>
    <cellStyle name="Normal 14 4" xfId="3203" xr:uid="{74658139-81A8-42A3-91B5-61059AABF03B}"/>
    <cellStyle name="Normal 14 4 2" xfId="3204" xr:uid="{FA3D1F4A-7CAB-454D-927B-93886DECC029}"/>
    <cellStyle name="Normal 14 4 2 2" xfId="6960" xr:uid="{BD256E33-C957-4760-B767-F318C5171933}"/>
    <cellStyle name="Normal 14 4 3" xfId="6959" xr:uid="{93CB8585-CFA2-4A29-BEC4-C3268BC8BFCB}"/>
    <cellStyle name="Normal 14 5" xfId="3205" xr:uid="{7D5B64A9-260F-40B0-B5D2-819B6E5F35D6}"/>
    <cellStyle name="Normal 14 5 2" xfId="3206" xr:uid="{C5FF12F6-4306-4409-95C8-2A7F7835EE52}"/>
    <cellStyle name="Normal 14 5 2 2" xfId="6962" xr:uid="{873E7E6F-4BA6-4A0F-A96A-1DAA37DA9301}"/>
    <cellStyle name="Normal 14 5 3" xfId="6961" xr:uid="{7A33BFAF-AA34-47C6-9F06-FF42B70432B6}"/>
    <cellStyle name="Normal 14 6" xfId="3207" xr:uid="{655A958E-1900-4313-BFC4-0EB4A533CCD9}"/>
    <cellStyle name="Normal 14 7" xfId="3208" xr:uid="{DD6DBDAC-AE46-4AB9-93E5-7BF7E97D248E}"/>
    <cellStyle name="Normal 14 8" xfId="3209" xr:uid="{0F7ACDB8-A2ED-4406-BFC2-0F9B56F05C8E}"/>
    <cellStyle name="Normal 14 9" xfId="3210" xr:uid="{F26B1F42-559D-496F-BA98-5519B1764A21}"/>
    <cellStyle name="Normal 15" xfId="389" xr:uid="{46DF284E-2D11-452D-9A2A-61BD26197E4C}"/>
    <cellStyle name="Normal 15 2" xfId="3212" xr:uid="{CEEACA02-D432-44A3-B941-88D255BE0066}"/>
    <cellStyle name="Normal 15 2 2" xfId="3213" xr:uid="{BBD5A1BC-F5E8-461E-B8CD-D54ABD45560F}"/>
    <cellStyle name="Normal 15 2 3" xfId="3214" xr:uid="{657EDBB4-8C7A-4733-893E-547F05B13AA6}"/>
    <cellStyle name="Normal 15 3" xfId="3215" xr:uid="{020DABF2-C12A-469D-8A69-552C220C201E}"/>
    <cellStyle name="Normal 15 4" xfId="3216" xr:uid="{00837946-0103-4807-83B5-203149B728A7}"/>
    <cellStyle name="Normal 15 5" xfId="3217" xr:uid="{3CCEED8A-781B-4AE3-9D46-3D0940297226}"/>
    <cellStyle name="Normal 15 6" xfId="3218" xr:uid="{4EF23B71-11C9-4D6C-B692-F74C0B02A6E4}"/>
    <cellStyle name="Normal 15 7" xfId="3219" xr:uid="{3BCCFD45-7617-4A63-A93B-2ADE63849B3F}"/>
    <cellStyle name="Normal 15 7 2" xfId="6963" xr:uid="{F569B0A8-F33A-4B21-854B-620D48E7E906}"/>
    <cellStyle name="Normal 15 7 3" xfId="6310" xr:uid="{068E1D34-BF4F-4E8D-9CD8-D412CA684B90}"/>
    <cellStyle name="Normal 15 8" xfId="3211" xr:uid="{F57EE03B-F5DC-48F0-A1F2-6DDF7EC22667}"/>
    <cellStyle name="Normal 16" xfId="400" xr:uid="{C8190720-61DC-412E-AF3C-76B1DADBD811}"/>
    <cellStyle name="Normal 16 2" xfId="3221" xr:uid="{C2B27D27-D7B9-4EDF-B93F-621A2444899C}"/>
    <cellStyle name="Normal 16 2 2" xfId="3222" xr:uid="{5A8B7CE3-9012-419E-A97E-5BBA60850FE8}"/>
    <cellStyle name="Normal 16 2 3" xfId="3223" xr:uid="{13640C59-D791-4C0F-BB37-CAB826EC9A16}"/>
    <cellStyle name="Normal 16 3" xfId="3224" xr:uid="{604B1276-9299-43DA-A92A-9A06C39D40A2}"/>
    <cellStyle name="Normal 16 4" xfId="3225" xr:uid="{9DC18BDF-A8C3-40EC-B986-8FB08EEFD588}"/>
    <cellStyle name="Normal 16 5" xfId="3226" xr:uid="{2E8D45D2-C63A-4F2F-B2DF-99ADAD63CB39}"/>
    <cellStyle name="Normal 16 6" xfId="3227" xr:uid="{B5F3F1B7-EE6A-442D-A87A-0CEEF0C1FA28}"/>
    <cellStyle name="Normal 16 7" xfId="3228" xr:uid="{BDA6188C-B487-427C-BFA7-9E737E18FBE9}"/>
    <cellStyle name="Normal 16 7 2" xfId="3229" xr:uid="{BD1072E0-664C-4FD5-9043-B0AD539BF776}"/>
    <cellStyle name="Normal 16 7 3" xfId="6964" xr:uid="{455E95DF-C5ED-4EBE-83AD-FDB69EC447EA}"/>
    <cellStyle name="Normal 16 8" xfId="3220" xr:uid="{E2D46CCB-DCF6-4517-A7B0-B487CCE75244}"/>
    <cellStyle name="Normal 17" xfId="3230" xr:uid="{7837A47A-F7A4-4D21-8CCA-2D24B5061810}"/>
    <cellStyle name="Normal 17 10" xfId="3231" xr:uid="{5084E949-CBF9-41F4-8049-7AF270EF304D}"/>
    <cellStyle name="Normal 17 11" xfId="3232" xr:uid="{FACA3318-35D2-4C15-AB92-7EFE614E961F}"/>
    <cellStyle name="Normal 17 12" xfId="3233" xr:uid="{C5D0F609-C1DD-4D9C-B2FA-F49C6B7014BE}"/>
    <cellStyle name="Normal 17 13" xfId="3234" xr:uid="{F75D43B9-1BD7-4AD8-920D-4270ABA1CB7E}"/>
    <cellStyle name="Normal 17 14" xfId="3235" xr:uid="{549A3E41-A4A0-42FA-A9BE-C2754DEBCCEE}"/>
    <cellStyle name="Normal 17 14 2" xfId="3236" xr:uid="{5B6332C3-E69D-449E-A412-B37F8D3B08BE}"/>
    <cellStyle name="Normal 17 14 3" xfId="6966" xr:uid="{860A3217-C2EF-4824-AE2E-2247C00E2A3D}"/>
    <cellStyle name="Normal 17 15" xfId="6965" xr:uid="{FDA7FF9E-E908-46CE-93D9-F9B68B262021}"/>
    <cellStyle name="Normal 17 2" xfId="3237" xr:uid="{28AF12E6-C20C-4A8C-B3B9-30AB4DFA576A}"/>
    <cellStyle name="Normal 17 2 2" xfId="3238" xr:uid="{0A9B4662-17AB-49EC-932F-589C0EED94B5}"/>
    <cellStyle name="Normal 17 2 3" xfId="3239" xr:uid="{D7A32DA2-8B50-4131-8854-A6A84A80380E}"/>
    <cellStyle name="Normal 17 3" xfId="3240" xr:uid="{ED4EB201-E2E7-49EA-A32B-A9DED7AA3FD8}"/>
    <cellStyle name="Normal 17 4" xfId="3241" xr:uid="{3731CBA5-C078-4820-ACA2-0DD2B1136436}"/>
    <cellStyle name="Normal 17 5" xfId="3242" xr:uid="{5D7B70E1-8483-489C-A81D-BB65C3352138}"/>
    <cellStyle name="Normal 17 6" xfId="3243" xr:uid="{DC32501D-4C37-46BF-BCB3-A1080FAB2871}"/>
    <cellStyle name="Normal 17 7" xfId="3244" xr:uid="{97ED60A8-94F4-4AAF-9091-08F39F472C75}"/>
    <cellStyle name="Normal 17 8" xfId="3245" xr:uid="{C5B496EC-D864-419A-BDFE-F701EF5C0071}"/>
    <cellStyle name="Normal 17 9" xfId="3246" xr:uid="{84CC1097-1A2C-45A8-92BB-0EA6DE5DDB9C}"/>
    <cellStyle name="Normal 18" xfId="3247" xr:uid="{6F2B931E-43B6-44AC-B3B7-F10FE4537C6C}"/>
    <cellStyle name="Normal 18 2" xfId="3248" xr:uid="{95DC2219-7D35-4131-8027-34774210CA43}"/>
    <cellStyle name="Normal 18 2 2" xfId="6968" xr:uid="{1934ED5E-8746-47A3-B90A-9925CBB3C7B4}"/>
    <cellStyle name="Normal 18 2 3" xfId="6518" xr:uid="{19AC8CCC-AE98-442C-801C-2F53832C8EC5}"/>
    <cellStyle name="Normal 18 3" xfId="3249" xr:uid="{51CF12D4-6F20-41DA-99DF-939D8032A6EC}"/>
    <cellStyle name="Normal 18 3 2" xfId="3250" xr:uid="{A2B7F12B-09B5-44C9-AE23-3B5E263C0CE6}"/>
    <cellStyle name="Normal 18 4" xfId="3251" xr:uid="{DF70A815-950F-4949-8F78-53C186B57ADB}"/>
    <cellStyle name="Normal 18 5" xfId="6967" xr:uid="{DCFC1E50-75C0-46E6-BC96-BB5E393BD535}"/>
    <cellStyle name="Normal 19" xfId="3252" xr:uid="{0779B0DF-E4DE-4A19-B029-3ADD430091E3}"/>
    <cellStyle name="Normal 2" xfId="43" xr:uid="{9B9A1005-696B-4094-8634-D684B10C5B0E}"/>
    <cellStyle name="Normál 2" xfId="466" xr:uid="{E84E150E-D885-4B33-BB95-9200FFA5E6CE}"/>
    <cellStyle name="Normal 2 10" xfId="3253" xr:uid="{3E7F6A83-6468-4E71-92E7-8E402FAC6E20}"/>
    <cellStyle name="Normal 2 10 2" xfId="3254" xr:uid="{A32E4447-9E60-4CF7-8874-02B90394B4B8}"/>
    <cellStyle name="Normal 2 10 3" xfId="3255" xr:uid="{8E666E53-6AD5-4568-8FD4-BEC3801CB228}"/>
    <cellStyle name="Normal 2 10 4" xfId="3256" xr:uid="{6CCA0438-E359-4C9E-9233-FBB2F92E42B7}"/>
    <cellStyle name="Normal 2 11" xfId="3257" xr:uid="{82D89EEE-D7E5-42D5-8CBE-3629366E37F4}"/>
    <cellStyle name="Normal 2 12" xfId="3258" xr:uid="{F4C1EF1E-8B02-4FC0-9B09-C1D3BCE51760}"/>
    <cellStyle name="Normal 2 13" xfId="3259" xr:uid="{9E57DCB4-1FE1-4473-A55F-8DBDF20B8549}"/>
    <cellStyle name="Normal 2 14" xfId="3260" xr:uid="{BF5CE2AE-9078-42AB-9666-5E142619BF7E}"/>
    <cellStyle name="Normal 2 15" xfId="3261" xr:uid="{C02C356C-C714-4033-986D-8616D9D63BF8}"/>
    <cellStyle name="Normal 2 16" xfId="3262" xr:uid="{C634D0EA-81C3-49F5-8E83-E5E4ECB3C4BF}"/>
    <cellStyle name="Normal 2 17" xfId="3263" xr:uid="{C73380FE-3D8C-4BB0-A271-74BB84D5FEA1}"/>
    <cellStyle name="Normal 2 18" xfId="3264" xr:uid="{6619F80B-4846-4154-8E95-5A403F797070}"/>
    <cellStyle name="Normal 2 18 2" xfId="3265" xr:uid="{5CB5F3CF-4489-4F15-A84F-5D4ABDBB4969}"/>
    <cellStyle name="Normal 2 18 2 2" xfId="3266" xr:uid="{0BE26B38-A65B-492B-85CB-271590DAC8BA}"/>
    <cellStyle name="Normal 2 18 3" xfId="3267" xr:uid="{33EE74EC-86C5-472D-95D2-390B70CB25E2}"/>
    <cellStyle name="Normal 2 18 4" xfId="6969" xr:uid="{C8A54EA8-3206-422C-9801-B68997817794}"/>
    <cellStyle name="Normal 2 18 5" xfId="6247" xr:uid="{44F08922-2660-4940-A9DF-845A5D920C0C}"/>
    <cellStyle name="Normal 2 19" xfId="3268" xr:uid="{377AE31A-DF88-4175-ABAF-80F43FF540E8}"/>
    <cellStyle name="Normal 2 2" xfId="233" xr:uid="{C4F4B20B-31F7-48DA-A429-6E3954960B6F}"/>
    <cellStyle name="Normal 2 2 10" xfId="3270" xr:uid="{B4A66B42-824D-42E6-9495-B7D8EC5F2429}"/>
    <cellStyle name="Normal 2 2 10 2" xfId="3271" xr:uid="{707E8BAD-A94C-4868-8C1D-E0A19865E32B}"/>
    <cellStyle name="Normal 2 2 10 2 2" xfId="6971" xr:uid="{0B10AB8F-4946-4999-8612-331C75716C35}"/>
    <cellStyle name="Normal 2 2 10 3" xfId="6970" xr:uid="{1F75ADF6-55D1-4E81-98F9-90F5C9EC7017}"/>
    <cellStyle name="Normal 2 2 11" xfId="3272" xr:uid="{D8E88751-B5FE-442F-9FAF-6D84976B4286}"/>
    <cellStyle name="Normal 2 2 11 2" xfId="3273" xr:uid="{52548E24-4A9F-44BA-BD0C-3C81F6597CBF}"/>
    <cellStyle name="Normal 2 2 11 2 2" xfId="6973" xr:uid="{CF0A961E-D8CE-4721-B842-70AE809F7271}"/>
    <cellStyle name="Normal 2 2 11 3" xfId="6972" xr:uid="{647EAFEC-F5AC-4E46-84E5-49A25DA01A20}"/>
    <cellStyle name="Normal 2 2 12" xfId="3274" xr:uid="{92D47CFC-60D7-475D-92E9-71CE24EECD3B}"/>
    <cellStyle name="Normal 2 2 12 2" xfId="3275" xr:uid="{41B8370F-1C21-4CA4-882C-4F063283D30C}"/>
    <cellStyle name="Normal 2 2 12 2 2" xfId="6975" xr:uid="{8297A88E-6691-4FDF-B53A-C843594B107D}"/>
    <cellStyle name="Normal 2 2 12 3" xfId="6974" xr:uid="{FAAC621C-9BE1-4CFC-AB5A-137AB528A50B}"/>
    <cellStyle name="Normal 2 2 13" xfId="3276" xr:uid="{1ACF5319-8346-4C48-A3C8-F3F806189835}"/>
    <cellStyle name="Normal 2 2 13 2" xfId="3277" xr:uid="{C468156F-D9FE-4191-A4EC-B809B9AF9999}"/>
    <cellStyle name="Normal 2 2 13 2 2" xfId="6977" xr:uid="{3C1440AF-1D8A-4405-B3F2-6124C9D94E91}"/>
    <cellStyle name="Normal 2 2 13 3" xfId="6976" xr:uid="{07FC5F4A-988E-4646-B40F-D0AF438DF62C}"/>
    <cellStyle name="Normal 2 2 14" xfId="3278" xr:uid="{36DC29A6-8DC3-4781-B9C9-BA468296470A}"/>
    <cellStyle name="Normal 2 2 14 2" xfId="6978" xr:uid="{6908124F-1AAB-4A00-BDAD-4635180075EE}"/>
    <cellStyle name="Normal 2 2 14 3" xfId="6279" xr:uid="{D6C7DBC9-4DD2-4AA1-95BB-BF28807FECFF}"/>
    <cellStyle name="Normal 2 2 15" xfId="3279" xr:uid="{0F5A36CE-C77F-492B-8F62-E86ADE4980B6}"/>
    <cellStyle name="Normal 2 2 15 2" xfId="3280" xr:uid="{B0254835-1E79-4180-980B-E8F4A7E22E4A}"/>
    <cellStyle name="Normal 2 2 16" xfId="3269" xr:uid="{9394E5F8-589F-4CA4-BBDF-285624C43185}"/>
    <cellStyle name="Normal 2 2 2" xfId="234" xr:uid="{68C273DB-E97A-430F-8A16-62993D0E649C}"/>
    <cellStyle name="Normal 2 2 2 2" xfId="3282" xr:uid="{C847A560-B7F5-4E7D-808D-EA2B6EF79A27}"/>
    <cellStyle name="Normal 2 2 2 2 2" xfId="3283" xr:uid="{2C3DB2FB-8AFA-4B21-B21C-A307763BB9DC}"/>
    <cellStyle name="Normal 2 2 2 2 3" xfId="6979" xr:uid="{69486001-E74F-4EC7-AF73-BE6D1DB51BEA}"/>
    <cellStyle name="Normal 2 2 2 3" xfId="3284" xr:uid="{05091014-8CB5-479B-BC71-C3454DCFF44D}"/>
    <cellStyle name="Normal 2 2 2 3 2" xfId="6980" xr:uid="{FC4F7F0E-0E53-4E83-95A1-F94D1402A7EA}"/>
    <cellStyle name="Normal 2 2 2 3 3" xfId="6519" xr:uid="{E6A5C7BD-4ACC-4AE9-B833-22F69B38C7DC}"/>
    <cellStyle name="Normal 2 2 2 4" xfId="3285" xr:uid="{AD281BF0-7ADD-43F4-8637-75ED67B60DAC}"/>
    <cellStyle name="Normal 2 2 2 5" xfId="3286" xr:uid="{F1362565-2AC6-4F64-AA0E-362365779C59}"/>
    <cellStyle name="Normal 2 2 2 5 2" xfId="3287" xr:uid="{0FF6CCAB-607D-4E66-B2AD-BA4DE4698C8F}"/>
    <cellStyle name="Normal 2 2 2 6" xfId="3288" xr:uid="{D80E0288-7D6B-44C0-8902-EF416702D596}"/>
    <cellStyle name="Normal 2 2 2 6 2" xfId="3289" xr:uid="{D2A8C515-7F54-40E9-8C4C-DF03BC314D79}"/>
    <cellStyle name="Normal 2 2 2 7" xfId="3290" xr:uid="{51CDEF38-FC68-43B6-9A41-0F8150D95DB2}"/>
    <cellStyle name="Normal 2 2 2 8" xfId="3281" xr:uid="{87F43EB5-92DE-433C-BA02-406CB89FB40F}"/>
    <cellStyle name="Normal 2 2 3" xfId="235" xr:uid="{B20DA028-5500-416B-8A44-540630AA6906}"/>
    <cellStyle name="Normal 2 2 3 2" xfId="3292" xr:uid="{C0AE21D6-8A76-49AB-921A-C8C2C7DB0B66}"/>
    <cellStyle name="Normal 2 2 3 2 2" xfId="3293" xr:uid="{00EF44D2-4060-4DE0-93E2-008C7CC19C9F}"/>
    <cellStyle name="Normal 2 2 3 2 3" xfId="6981" xr:uid="{3369B09B-1C65-496F-9C35-47A15ABE74A5}"/>
    <cellStyle name="Normal 2 2 3 2 4" xfId="6280" xr:uid="{B2ACC679-E6AF-42D6-884C-9FF43EE7E6C7}"/>
    <cellStyle name="Normal 2 2 3 3" xfId="3294" xr:uid="{612712BB-31DD-4CD6-B6DD-657380E11EF2}"/>
    <cellStyle name="Normal 2 2 3 3 2" xfId="6982" xr:uid="{D9635F5F-1622-47A2-9061-3AF90B1A2427}"/>
    <cellStyle name="Normal 2 2 3 3 3" xfId="6520" xr:uid="{25D7B440-FCBF-40A7-A99B-99FD328B89A2}"/>
    <cellStyle name="Normal 2 2 3 4" xfId="3291" xr:uid="{2FC5C8D5-942E-43CB-9377-FADE8A948A7A}"/>
    <cellStyle name="Normal 2 2 4" xfId="3295" xr:uid="{6B360BC6-CACF-4FC8-AC39-91FF201D018B}"/>
    <cellStyle name="Normal 2 2 4 2" xfId="3296" xr:uid="{9C3CA65B-6E5F-41F9-A173-91EDDAB1862B}"/>
    <cellStyle name="Normal 2 2 4 2 2" xfId="6984" xr:uid="{C364856D-4C8E-40AF-88EB-CF05F7C9088E}"/>
    <cellStyle name="Normal 2 2 4 2 3" xfId="6521" xr:uid="{C2142F2C-1956-46B3-83F9-10E53CA023C5}"/>
    <cellStyle name="Normal 2 2 4 3" xfId="3297" xr:uid="{1A9DE787-FA3F-4799-8A53-05B9B47D3A11}"/>
    <cellStyle name="Normal 2 2 4 3 2" xfId="3298" xr:uid="{5F352262-04B0-4286-9ED8-A9BAC557029D}"/>
    <cellStyle name="Normal 2 2 4 4" xfId="3299" xr:uid="{DF522F5D-3FCE-475D-8A63-ABB05A0F730D}"/>
    <cellStyle name="Normal 2 2 4 5" xfId="6983" xr:uid="{01D4BF8F-F5B3-41BC-80CC-B6B0FBF939A5}"/>
    <cellStyle name="Normal 2 2 5" xfId="3300" xr:uid="{427573CD-FF99-498E-91AA-ABA11A7CF9E0}"/>
    <cellStyle name="Normal 2 2 5 2" xfId="3301" xr:uid="{484A5A3A-9EE3-4E83-9FC6-949375990368}"/>
    <cellStyle name="Normal 2 2 5 2 2" xfId="3302" xr:uid="{84C5D313-161E-493B-BF2D-681E307210EB}"/>
    <cellStyle name="Normal 2 2 5 2 3" xfId="6986" xr:uid="{4D4E5260-306B-4245-AF13-06949BEAB9DD}"/>
    <cellStyle name="Normal 2 2 5 3" xfId="3303" xr:uid="{B26B513C-64A1-4649-83A8-528DB45F54F4}"/>
    <cellStyle name="Normal 2 2 5 3 2" xfId="3304" xr:uid="{A9F6776A-C458-4A36-82AB-9AA3AA583347}"/>
    <cellStyle name="Normal 2 2 5 4" xfId="3305" xr:uid="{A8E5CE3E-2ECC-486B-B2EB-CA17CA2868E1}"/>
    <cellStyle name="Normal 2 2 5 5" xfId="6985" xr:uid="{A9F3D76C-23B3-4C34-ACF5-D5D011050899}"/>
    <cellStyle name="Normal 2 2 6" xfId="3306" xr:uid="{8E5C1460-777F-4FB2-972A-B2BAFBC64B0D}"/>
    <cellStyle name="Normal 2 2 6 2" xfId="3307" xr:uid="{108D7A45-6C82-4BB3-A2D4-420BCFCEAB31}"/>
    <cellStyle name="Normal 2 2 6 2 2" xfId="3308" xr:uid="{0E849500-17F5-4AD8-9855-A31E54E35E7C}"/>
    <cellStyle name="Normal 2 2 6 2 3" xfId="6988" xr:uid="{44DF9B5C-3FAA-4D7F-BCB6-0DC3DA2DA9C7}"/>
    <cellStyle name="Normal 2 2 6 3" xfId="3309" xr:uid="{B8175D3F-8DBC-4798-A0A9-09901924D45F}"/>
    <cellStyle name="Normal 2 2 6 4" xfId="6987" xr:uid="{1B4DD92F-0775-4EEF-8C33-254D05F7340F}"/>
    <cellStyle name="Normal 2 2 7" xfId="3310" xr:uid="{91EF0635-A5A8-4A2C-AD8D-8FA54F2F0384}"/>
    <cellStyle name="Normal 2 2 7 2" xfId="3311" xr:uid="{390F7258-7878-4B38-B0B8-B756D37B196A}"/>
    <cellStyle name="Normal 2 2 7 2 2" xfId="3312" xr:uid="{865F5B42-CF70-45E3-8673-C14118DEAC2F}"/>
    <cellStyle name="Normal 2 2 7 2 3" xfId="6990" xr:uid="{E1C0526C-9C20-4749-8847-CCD79CCEC178}"/>
    <cellStyle name="Normal 2 2 7 3" xfId="3313" xr:uid="{7C64C301-F29D-4EAC-A03D-8F9F8358F9AD}"/>
    <cellStyle name="Normal 2 2 7 4" xfId="6989" xr:uid="{02B1A365-CA94-42A1-8226-14C9D107A908}"/>
    <cellStyle name="Normal 2 2 8" xfId="3314" xr:uid="{13DA32CA-7F1A-4CA4-977A-D02842F5A7BB}"/>
    <cellStyle name="Normal 2 2 8 2" xfId="3315" xr:uid="{23084CD3-0384-40B2-A9A1-317F2F6F0956}"/>
    <cellStyle name="Normal 2 2 8 2 2" xfId="3316" xr:uid="{D36F6B27-167F-4DA7-8183-AD258B6444B9}"/>
    <cellStyle name="Normal 2 2 8 2 3" xfId="6992" xr:uid="{1C286BFB-EE31-4B10-B6EF-762B49BC00B9}"/>
    <cellStyle name="Normal 2 2 8 3" xfId="3317" xr:uid="{26861513-950C-4081-9B22-921153A4A2CE}"/>
    <cellStyle name="Normal 2 2 8 4" xfId="6991" xr:uid="{52701A2D-8C1B-48D7-8566-42E71A43F5E0}"/>
    <cellStyle name="Normal 2 2 9" xfId="3318" xr:uid="{491587C1-4A09-4193-9AA7-CE5EAF39C9F4}"/>
    <cellStyle name="Normal 2 2 9 2" xfId="3319" xr:uid="{9A19453D-D10F-4C60-8E46-E884FD58AC30}"/>
    <cellStyle name="Normal 2 2 9 2 2" xfId="6994" xr:uid="{3EBCC95D-5301-4481-8B3B-F5E86AC0C138}"/>
    <cellStyle name="Normal 2 2 9 3" xfId="6993" xr:uid="{7321F1A2-02DD-4C62-BCF4-8B7A147A7B7F}"/>
    <cellStyle name="Normal 2 2_ELC" xfId="3320" xr:uid="{4389C553-83B9-45B7-84DB-78990A16B93D}"/>
    <cellStyle name="Normal 2 20" xfId="3321" xr:uid="{ADD7B83C-0B96-43C6-8341-2B4C58523FB8}"/>
    <cellStyle name="Normal 2 21" xfId="3322" xr:uid="{03D9C275-893F-4D72-8885-885248EBFE54}"/>
    <cellStyle name="Normal 2 22" xfId="3323" xr:uid="{85922BAF-B4FB-4D6E-812D-C5591BB485F9}"/>
    <cellStyle name="Normal 2 23" xfId="3324" xr:uid="{6379DDF3-A7C6-4A87-BA40-EA07023E922B}"/>
    <cellStyle name="Normal 2 24" xfId="3325" xr:uid="{FCC0C4E4-63D6-4FF2-8C5C-9FE895FDAF0D}"/>
    <cellStyle name="Normal 2 25" xfId="3326" xr:uid="{DB348056-01E3-4D3B-82E6-AF8776B1FD94}"/>
    <cellStyle name="Normal 2 26" xfId="3327" xr:uid="{9A500D69-F6A6-4AA2-84B7-E9D48E8D4FB6}"/>
    <cellStyle name="Normal 2 27" xfId="3328" xr:uid="{31F7DC3F-8F50-4AE0-A915-C92A8025BA29}"/>
    <cellStyle name="Normal 2 28" xfId="3329" xr:uid="{ED386AAE-FC88-4F89-B3F2-F524819EBCE3}"/>
    <cellStyle name="Normal 2 29" xfId="3330" xr:uid="{D5124020-9659-40E5-88CC-88312AB11B0D}"/>
    <cellStyle name="Normal 2 3" xfId="236" xr:uid="{8BCD6808-0CF6-45B6-A0B8-9CF3975D8BB9}"/>
    <cellStyle name="Normal 2 3 10" xfId="3331" xr:uid="{CFDD48E7-A7F9-4CD9-B117-616BCCABE35D}"/>
    <cellStyle name="Normal 2 3 10 2" xfId="3332" xr:uid="{BEEC29B8-4418-4749-803F-AEE01817B75C}"/>
    <cellStyle name="Normal 2 3 10 2 2" xfId="6996" xr:uid="{23056FA1-0A69-4C4E-8FB5-A260FE24AD07}"/>
    <cellStyle name="Normal 2 3 10 3" xfId="6995" xr:uid="{064F5105-73A2-482B-9E74-909B05A45828}"/>
    <cellStyle name="Normal 2 3 11" xfId="3333" xr:uid="{C126ACB2-F2EF-48B2-BE96-682C76818756}"/>
    <cellStyle name="Normal 2 3 11 2" xfId="3334" xr:uid="{E7A949AC-6638-40F0-9186-20F6F7EFD7BB}"/>
    <cellStyle name="Normal 2 3 11 2 2" xfId="6998" xr:uid="{0142CED9-210C-45E0-A676-A1FFE3B62EC9}"/>
    <cellStyle name="Normal 2 3 11 3" xfId="6997" xr:uid="{C4811B02-0CCF-4D0C-91B4-552DA62D2DE1}"/>
    <cellStyle name="Normal 2 3 12" xfId="3335" xr:uid="{7D0A5129-8345-4BB0-9A00-E25A5D5D31F4}"/>
    <cellStyle name="Normal 2 3 12 2" xfId="3336" xr:uid="{E0A9F47A-62A4-423B-B4C8-3E2CC73D3F4F}"/>
    <cellStyle name="Normal 2 3 12 2 2" xfId="7000" xr:uid="{920B5AD2-4164-4219-8069-8BC55AB39455}"/>
    <cellStyle name="Normal 2 3 12 3" xfId="6999" xr:uid="{C04FDB5C-B5F4-45DF-88B1-96492EB3E730}"/>
    <cellStyle name="Normal 2 3 13" xfId="3337" xr:uid="{996809ED-FFA9-4036-BA89-3C629360AD34}"/>
    <cellStyle name="Normal 2 3 13 2" xfId="3338" xr:uid="{2DB770A0-6CAD-4D51-AAC3-948A773A6078}"/>
    <cellStyle name="Normal 2 3 13 2 2" xfId="7002" xr:uid="{DFC778E8-48C8-4792-8879-6C3F05980366}"/>
    <cellStyle name="Normal 2 3 13 3" xfId="7001" xr:uid="{766358FC-E16E-4B20-B4D0-E55B3053B993}"/>
    <cellStyle name="Normal 2 3 14" xfId="3339" xr:uid="{1901E263-4161-42C5-84DF-EC8DCDECA417}"/>
    <cellStyle name="Normal 2 3 2" xfId="237" xr:uid="{56B07D27-75EC-43E8-89ED-D5E701639358}"/>
    <cellStyle name="Normal 2 3 2 2" xfId="423" xr:uid="{98C7C09A-7396-40E1-862E-D37F38C9F23E}"/>
    <cellStyle name="Normal 2 3 2 2 2" xfId="3342" xr:uid="{F3349FAD-41F8-4912-8282-169F20B29E3E}"/>
    <cellStyle name="Normal 2 3 2 2 2 2" xfId="3343" xr:uid="{8D61C416-3260-48B8-AC46-24B1846A88BF}"/>
    <cellStyle name="Normal 2 3 2 2 3" xfId="3344" xr:uid="{883F9072-D8F6-49A8-95D8-8F92F7C12BCC}"/>
    <cellStyle name="Normal 2 3 2 2 3 2" xfId="3345" xr:uid="{0FD08E1F-8E3A-4482-848B-6E3903DF8492}"/>
    <cellStyle name="Normal 2 3 2 2 4" xfId="3346" xr:uid="{4157EDB1-ABA3-4A47-AB88-393EEBFFFFD3}"/>
    <cellStyle name="Normal 2 3 2 2 5" xfId="3341" xr:uid="{3B21BA2E-4022-4B75-8C6C-047BE8D83209}"/>
    <cellStyle name="Normal 2 3 2 3" xfId="3347" xr:uid="{724EC331-91ED-442F-811A-A55770F95614}"/>
    <cellStyle name="Normal 2 3 2 3 2" xfId="3348" xr:uid="{B7BFCAF3-D021-4AF7-87A3-B04161532BA5}"/>
    <cellStyle name="Normal 2 3 2 4" xfId="3349" xr:uid="{7E8288D6-B1D1-4936-ACE8-1DBDD02087B5}"/>
    <cellStyle name="Normal 2 3 2 4 2" xfId="3350" xr:uid="{B79DC001-2AC0-4ADC-9E0A-2285305A461D}"/>
    <cellStyle name="Normal 2 3 2 5" xfId="3351" xr:uid="{B71F3D81-5679-455D-AB9F-2C319B2C2EEC}"/>
    <cellStyle name="Normal 2 3 2 5 2" xfId="3352" xr:uid="{0B7F2126-1C1F-4AFF-89C9-2A514A9C4352}"/>
    <cellStyle name="Normal 2 3 2 6" xfId="3353" xr:uid="{4FE0913B-5053-4639-B8DC-1BA28766E81E}"/>
    <cellStyle name="Normal 2 3 2 6 2" xfId="3354" xr:uid="{5E11420A-09AB-4957-8CFB-F503877DF09A}"/>
    <cellStyle name="Normal 2 3 2 7" xfId="3355" xr:uid="{DA3A6DAE-0047-427C-BFC5-A40B48AEA6FE}"/>
    <cellStyle name="Normal 2 3 2 8" xfId="3340" xr:uid="{4D09DDB4-D12D-45E5-AF2E-B98008C6AD4C}"/>
    <cellStyle name="Normal 2 3 3" xfId="238" xr:uid="{719E7D60-F17D-46B5-8C50-D1FC9819D1AF}"/>
    <cellStyle name="Normal 2 3 3 2" xfId="3357" xr:uid="{A4FF36D2-1022-4C8C-8BC3-ABB63A5A4BE0}"/>
    <cellStyle name="Normal 2 3 3 2 2" xfId="3358" xr:uid="{7568CA60-0B5C-4FA8-BE46-AD51962C75A9}"/>
    <cellStyle name="Normal 2 3 3 2 3" xfId="7003" xr:uid="{F70FA3A1-FA71-40F9-871A-851741833282}"/>
    <cellStyle name="Normal 2 3 3 2 4" xfId="6281" xr:uid="{47369BA6-6775-45BB-80BD-64A1DB2C2EC0}"/>
    <cellStyle name="Normal 2 3 3 3" xfId="3359" xr:uid="{F8F21EEA-0A2A-46CC-A02D-355EADB7CA40}"/>
    <cellStyle name="Normal 2 3 3 3 2" xfId="7004" xr:uid="{E780C8C5-7644-4327-B763-81877EFDEEB8}"/>
    <cellStyle name="Normal 2 3 3 3 3" xfId="6522" xr:uid="{007793EB-8A4D-4EE7-AA4B-711CBB72D09D}"/>
    <cellStyle name="Normal 2 3 3 4" xfId="3356" xr:uid="{488E642B-1778-44B9-916E-EFD808565AD4}"/>
    <cellStyle name="Normal 2 3 4" xfId="422" xr:uid="{08E15AE1-B586-4836-A137-75DAD14E9602}"/>
    <cellStyle name="Normal 2 3 4 2" xfId="3361" xr:uid="{E7A19ADB-A91E-4443-855D-FFAE52E5838D}"/>
    <cellStyle name="Normal 2 3 4 2 2" xfId="3362" xr:uid="{859352DE-6AA4-48FF-9BBC-0A4B8A45DCD4}"/>
    <cellStyle name="Normal 2 3 4 2 2 2" xfId="3363" xr:uid="{208B1A63-BFD8-486F-A3B5-1BCB3BAA47F7}"/>
    <cellStyle name="Normal 2 3 4 2 3" xfId="3364" xr:uid="{5020268C-F42A-4EBE-9F4D-98022711A7DB}"/>
    <cellStyle name="Normal 2 3 4 2 4" xfId="7005" xr:uid="{AE7224B8-DCF8-4B9E-8023-B3F9FCF0732B}"/>
    <cellStyle name="Normal 2 3 4 3" xfId="3365" xr:uid="{BDFD509D-DB32-4FB8-97DF-D1D5F4DFEACC}"/>
    <cellStyle name="Normal 2 3 4 3 2" xfId="3366" xr:uid="{DBE105F1-D620-402F-A7B2-3DA97F494A32}"/>
    <cellStyle name="Normal 2 3 4 4" xfId="3367" xr:uid="{A60B723F-907E-40F4-9FA4-6DCD15A51322}"/>
    <cellStyle name="Normal 2 3 4 4 2" xfId="3368" xr:uid="{132E0204-3E47-4FFB-87E3-1008C8D9D05D}"/>
    <cellStyle name="Normal 2 3 4 5" xfId="3369" xr:uid="{BA1331A2-3A54-48A5-A631-04D607D8E947}"/>
    <cellStyle name="Normal 2 3 4 5 2" xfId="3370" xr:uid="{5B7C2321-2A8F-4C00-BBE4-29F6DBD287D0}"/>
    <cellStyle name="Normal 2 3 4 6" xfId="3371" xr:uid="{7D42C56A-CB7E-4A80-BE5B-0FBF53988B6F}"/>
    <cellStyle name="Normal 2 3 4 7" xfId="3360" xr:uid="{F94187D4-E282-4D33-9E5E-8C50158DA368}"/>
    <cellStyle name="Normal 2 3 5" xfId="3372" xr:uid="{7523DF81-51C5-402A-9051-13F09850D041}"/>
    <cellStyle name="Normal 2 3 5 2" xfId="3373" xr:uid="{35A396E4-8091-43EA-9BCB-0C47C2892E0B}"/>
    <cellStyle name="Normal 2 3 5 2 2" xfId="3374" xr:uid="{C2A22BD8-162B-42D5-BFA4-278F2DAE92B8}"/>
    <cellStyle name="Normal 2 3 5 2 3" xfId="7007" xr:uid="{323256C7-3AD3-4FCC-A70D-71208A2295C9}"/>
    <cellStyle name="Normal 2 3 5 3" xfId="3375" xr:uid="{1BE1734D-C721-4CC6-A8E7-34A9526FD6BB}"/>
    <cellStyle name="Normal 2 3 5 3 2" xfId="3376" xr:uid="{4FB7C728-7994-4FD8-944D-40FEBB292074}"/>
    <cellStyle name="Normal 2 3 5 4" xfId="3377" xr:uid="{71E3379D-035C-4342-BF7C-652C1640BA01}"/>
    <cellStyle name="Normal 2 3 5 5" xfId="7006" xr:uid="{AAEFEAA5-9AAB-4606-829B-800A4EF21B93}"/>
    <cellStyle name="Normal 2 3 6" xfId="3378" xr:uid="{EDE199E5-74D4-4CBC-9BA5-CDDDF29BD862}"/>
    <cellStyle name="Normal 2 3 6 2" xfId="3379" xr:uid="{BD0843A4-D410-491F-81AE-854E1E1228AE}"/>
    <cellStyle name="Normal 2 3 6 2 2" xfId="7009" xr:uid="{573596A9-E0F7-4E7B-9736-202EACE6ED26}"/>
    <cellStyle name="Normal 2 3 6 2 3" xfId="6523" xr:uid="{1F3E94D1-835B-4E1A-AEE4-E1CBDDA176C7}"/>
    <cellStyle name="Normal 2 3 6 3" xfId="3380" xr:uid="{BFDE6470-FBB7-4845-BB51-CFD744242358}"/>
    <cellStyle name="Normal 2 3 6 3 2" xfId="3381" xr:uid="{2BF89C45-B3E3-410D-B51E-BCCCE10B321D}"/>
    <cellStyle name="Normal 2 3 6 4" xfId="3382" xr:uid="{A890731C-1374-4DA4-A224-E1A4DCE190DE}"/>
    <cellStyle name="Normal 2 3 6 5" xfId="7008" xr:uid="{F420B5C8-9620-4CCB-8A42-7621643E403E}"/>
    <cellStyle name="Normal 2 3 7" xfId="3383" xr:uid="{2E68CC4A-F6E0-461F-88B0-9631BE17D3B8}"/>
    <cellStyle name="Normal 2 3 7 2" xfId="3384" xr:uid="{7BA4BDBB-F683-40EE-88CD-0E20D599CBFA}"/>
    <cellStyle name="Normal 2 3 7 2 2" xfId="7011" xr:uid="{0522EFF3-42DA-4582-B99B-2B8EAC06123B}"/>
    <cellStyle name="Normal 2 3 7 3" xfId="7010" xr:uid="{AD210257-B9EE-41C2-96A3-A7F59B2453EB}"/>
    <cellStyle name="Normal 2 3 8" xfId="3385" xr:uid="{4AD96DCD-0206-4748-BAAE-1AB539E9D7DA}"/>
    <cellStyle name="Normal 2 3 8 2" xfId="3386" xr:uid="{E407F933-1AB3-4E2F-BCF0-88A581B93038}"/>
    <cellStyle name="Normal 2 3 8 2 2" xfId="7013" xr:uid="{87D8DE91-BCD1-4E37-99FD-46C833B7B05D}"/>
    <cellStyle name="Normal 2 3 8 3" xfId="7012" xr:uid="{2A78FA46-1458-4D84-BC0E-92B6CE8EFD53}"/>
    <cellStyle name="Normal 2 3 9" xfId="3387" xr:uid="{0D389BE2-2585-4326-BD92-1A1CA578075A}"/>
    <cellStyle name="Normal 2 3 9 2" xfId="3388" xr:uid="{B0798DE3-0FE0-4D47-A2A4-E51C726ECD7D}"/>
    <cellStyle name="Normal 2 3 9 2 2" xfId="7015" xr:uid="{30DAD94B-AF09-488A-BE12-821FD39DC6EF}"/>
    <cellStyle name="Normal 2 3 9 3" xfId="7014" xr:uid="{27642E1B-AEB9-4C40-9DEA-6BC7425CA5EF}"/>
    <cellStyle name="Normal 2 30" xfId="3389" xr:uid="{2F7A0E92-6D62-4888-B066-22615F38A83A}"/>
    <cellStyle name="Normal 2 31" xfId="3390" xr:uid="{8B306A07-6DE5-4BEC-B154-1B8805109421}"/>
    <cellStyle name="Normal 2 32" xfId="3391" xr:uid="{182689C0-F7BD-489C-BAAF-11FE8E2E5D45}"/>
    <cellStyle name="Normal 2 33" xfId="3392" xr:uid="{73A8E302-DD9D-4898-AD3C-B1FBCB3E78D9}"/>
    <cellStyle name="Normal 2 34" xfId="3393" xr:uid="{2E542384-89C3-4CC7-AD8D-A24733265E79}"/>
    <cellStyle name="Normal 2 35" xfId="3394" xr:uid="{F2B877BC-5CF3-40E3-84F2-CFFC7DF7DEC6}"/>
    <cellStyle name="Normal 2 36" xfId="3395" xr:uid="{8FA709D8-8468-4ABA-A001-DD2F65F0EC04}"/>
    <cellStyle name="Normal 2 37" xfId="3396" xr:uid="{2B5DE60F-DBEB-4B04-884D-6A6C0318D324}"/>
    <cellStyle name="Normal 2 38" xfId="3397" xr:uid="{B6BE03DD-EA9E-4065-AF5D-244DB3A55EF5}"/>
    <cellStyle name="Normal 2 39" xfId="3398" xr:uid="{679C44A1-BFD8-4C7B-BF75-4DA18662C04C}"/>
    <cellStyle name="Normal 2 4" xfId="239" xr:uid="{E02417F2-3512-4D0C-8518-0A762C9E8C06}"/>
    <cellStyle name="Normal 2 4 10" xfId="3399" xr:uid="{6A398385-314D-4726-8CCD-E1D568C16D93}"/>
    <cellStyle name="Normal 2 4 10 2" xfId="3400" xr:uid="{6F2B3A18-3132-49E6-A99B-4AE135DFAB4C}"/>
    <cellStyle name="Normal 2 4 10 2 2" xfId="7017" xr:uid="{399F89B6-F351-4101-8CA9-BE40772B4007}"/>
    <cellStyle name="Normal 2 4 10 3" xfId="7016" xr:uid="{EC813377-CB13-4583-AA33-4AAD98A018D5}"/>
    <cellStyle name="Normal 2 4 11" xfId="3401" xr:uid="{4CCD393F-5272-4018-89EA-DD59C1BCA5F4}"/>
    <cellStyle name="Normal 2 4 11 2" xfId="3402" xr:uid="{36ACCD38-57EF-4617-904B-4097894BC365}"/>
    <cellStyle name="Normal 2 4 11 2 2" xfId="7019" xr:uid="{BC4F2FB2-7010-41B9-82C6-0BECAB8BDF62}"/>
    <cellStyle name="Normal 2 4 11 3" xfId="7018" xr:uid="{15A0DAC7-3E4A-4184-8D5D-41511BC4F472}"/>
    <cellStyle name="Normal 2 4 12" xfId="3403" xr:uid="{ED8702E2-9916-49CD-A902-0854382FBD9F}"/>
    <cellStyle name="Normal 2 4 12 2" xfId="3404" xr:uid="{CE8546CF-C40B-4145-9D03-5BD53EACB2E2}"/>
    <cellStyle name="Normal 2 4 12 2 2" xfId="7021" xr:uid="{A10B08C1-66E2-4239-B632-1A8FF73A578F}"/>
    <cellStyle name="Normal 2 4 12 3" xfId="7020" xr:uid="{DDA21F9A-F815-469B-AD7F-D373FE7455AB}"/>
    <cellStyle name="Normal 2 4 13" xfId="3405" xr:uid="{7A9D3D6D-823D-4582-94AD-2FCCF50A630A}"/>
    <cellStyle name="Normal 2 4 13 2" xfId="3406" xr:uid="{1A3B9001-BAC2-4EBD-A871-405A80DD1AF0}"/>
    <cellStyle name="Normal 2 4 13 2 2" xfId="7023" xr:uid="{2FF33BBB-A376-4F76-8621-E6EF22E5DEA1}"/>
    <cellStyle name="Normal 2 4 13 3" xfId="7022" xr:uid="{834FC9DD-083E-4162-AA75-0902C8986C65}"/>
    <cellStyle name="Normal 2 4 14" xfId="3407" xr:uid="{9A195BE5-0767-45CF-B234-A798124A2668}"/>
    <cellStyle name="Normal 2 4 2" xfId="3408" xr:uid="{F713913A-CC14-46DC-9E82-5665AB088FE3}"/>
    <cellStyle name="Normal 2 4 2 2" xfId="3409" xr:uid="{05816E16-1D91-4463-9157-08B8893BCB5B}"/>
    <cellStyle name="Normal 2 4 2 2 2" xfId="3410" xr:uid="{E6273AE7-8EC2-43B1-AFF1-1DCB3FDB6578}"/>
    <cellStyle name="Normal 2 4 2 2 3" xfId="7025" xr:uid="{40FDCC8A-DC77-4595-BAFF-94239700DB52}"/>
    <cellStyle name="Normal 2 4 2 3" xfId="3411" xr:uid="{A07785D0-0839-4A69-8667-DEB7B15FDBBA}"/>
    <cellStyle name="Normal 2 4 2 4" xfId="7024" xr:uid="{41596287-49D1-4E15-AB60-BAF85239F9D9}"/>
    <cellStyle name="Normal 2 4 3" xfId="3412" xr:uid="{E36BFB5F-00E3-4E9A-A01D-FF5B532B103A}"/>
    <cellStyle name="Normal 2 4 3 2" xfId="3413" xr:uid="{0DAFEDF0-7C01-49CE-B0A8-37FBD2623493}"/>
    <cellStyle name="Normal 2 4 3 2 2" xfId="3414" xr:uid="{8208D480-BBB1-49A0-B479-FD9B4956C00B}"/>
    <cellStyle name="Normal 2 4 3 2 3" xfId="7027" xr:uid="{B62BEA75-B9FA-4C64-A786-15B545A8A994}"/>
    <cellStyle name="Normal 2 4 3 3" xfId="3415" xr:uid="{5A747949-9996-4813-94E3-C4E814466D2F}"/>
    <cellStyle name="Normal 2 4 3 4" xfId="7026" xr:uid="{6035A6CA-80EE-4177-857D-B8C69297D603}"/>
    <cellStyle name="Normal 2 4 4" xfId="3416" xr:uid="{D8AA843D-54DC-4801-B5DC-126A2085AA95}"/>
    <cellStyle name="Normal 2 4 4 2" xfId="3417" xr:uid="{DCAE2ED4-5668-4743-8F95-7A56EF722306}"/>
    <cellStyle name="Normal 2 4 4 2 2" xfId="3418" xr:uid="{19273608-E8AC-4F18-9B66-B59B52D48E37}"/>
    <cellStyle name="Normal 2 4 4 2 3" xfId="7029" xr:uid="{83CA7AB5-9597-4C6F-9605-3DD36AE0C2A6}"/>
    <cellStyle name="Normal 2 4 4 3" xfId="3419" xr:uid="{94EA0AC0-1BA4-4BE1-B520-0EC519BEDCF4}"/>
    <cellStyle name="Normal 2 4 4 4" xfId="7028" xr:uid="{E9B5240A-ECCC-4EDD-94AA-3804601C736A}"/>
    <cellStyle name="Normal 2 4 5" xfId="3420" xr:uid="{F4C20535-F381-4B0E-8799-138B0538CDDD}"/>
    <cellStyle name="Normal 2 4 5 2" xfId="3421" xr:uid="{F7BCF50E-EE39-4FB1-A635-5716C5730124}"/>
    <cellStyle name="Normal 2 4 5 2 2" xfId="3422" xr:uid="{2BDC1D34-44E9-4F0A-AA71-65AB61CDBFDF}"/>
    <cellStyle name="Normal 2 4 5 2 3" xfId="7031" xr:uid="{38D05E1B-3D06-4528-8D44-48638E4A77ED}"/>
    <cellStyle name="Normal 2 4 5 3" xfId="3423" xr:uid="{78CF80E7-8BBB-4F8B-8F75-64BB16847A2D}"/>
    <cellStyle name="Normal 2 4 5 4" xfId="7030" xr:uid="{D5286191-6F60-4D11-BB71-48DBE2E21D0A}"/>
    <cellStyle name="Normal 2 4 6" xfId="3424" xr:uid="{02C3C899-0B98-435C-97F8-1D4AF415CC23}"/>
    <cellStyle name="Normal 2 4 6 2" xfId="3425" xr:uid="{9B6E8842-830C-491F-9513-6B68C52F75E4}"/>
    <cellStyle name="Normal 2 4 6 2 2" xfId="7033" xr:uid="{6504D861-5A29-4F95-B24C-A6BBB96A72F3}"/>
    <cellStyle name="Normal 2 4 6 3" xfId="7032" xr:uid="{F094F994-02DC-4CB9-88CD-00581A37E241}"/>
    <cellStyle name="Normal 2 4 7" xfId="3426" xr:uid="{29E70807-459C-478C-BB3E-CF1D05DB619C}"/>
    <cellStyle name="Normal 2 4 7 2" xfId="3427" xr:uid="{2F18A52B-8FD9-4207-B05D-2093DF3E4677}"/>
    <cellStyle name="Normal 2 4 7 2 2" xfId="7035" xr:uid="{ED183E7B-356C-4F57-976B-F962FF7A92F1}"/>
    <cellStyle name="Normal 2 4 7 3" xfId="7034" xr:uid="{405F3ADF-FF0B-49A7-B727-B5F42F647B6B}"/>
    <cellStyle name="Normal 2 4 8" xfId="3428" xr:uid="{4E11A0F5-BD07-4C6C-B5AF-BE9C6C436252}"/>
    <cellStyle name="Normal 2 4 8 2" xfId="3429" xr:uid="{1DF721F5-8EE7-4533-9E62-541C584EC18D}"/>
    <cellStyle name="Normal 2 4 8 2 2" xfId="7037" xr:uid="{33A37966-6F89-4B99-9B96-C55189EB5645}"/>
    <cellStyle name="Normal 2 4 8 3" xfId="7036" xr:uid="{19EF0477-1BD2-4248-8772-4DCE0351F548}"/>
    <cellStyle name="Normal 2 4 9" xfId="3430" xr:uid="{8F53AAF7-1845-4A6E-AB8A-D4E02E944B2A}"/>
    <cellStyle name="Normal 2 4 9 2" xfId="3431" xr:uid="{32FD286E-C465-4DD3-9B6E-9DECCFAF3621}"/>
    <cellStyle name="Normal 2 4 9 2 2" xfId="7039" xr:uid="{646A63A6-D108-4170-829A-84756F537887}"/>
    <cellStyle name="Normal 2 4 9 3" xfId="7038" xr:uid="{69E6DC31-69C3-462F-9CCF-5D0781EBC022}"/>
    <cellStyle name="Normal 2 40" xfId="3432" xr:uid="{F508BA9E-ECBE-42AE-A73E-DB87CDF17956}"/>
    <cellStyle name="Normal 2 41" xfId="3433" xr:uid="{A6D78CBB-D205-460C-B661-8D42FC400BD6}"/>
    <cellStyle name="Normal 2 42" xfId="3434" xr:uid="{77EC0515-C354-4CD5-873C-3B3512A8BD0B}"/>
    <cellStyle name="Normal 2 43" xfId="3435" xr:uid="{0A4F2206-30E3-446F-8140-8AC3ACBD3627}"/>
    <cellStyle name="Normal 2 44" xfId="3436" xr:uid="{4F3A38FF-0417-4E6C-9645-878A24E89AE9}"/>
    <cellStyle name="Normal 2 45" xfId="3437" xr:uid="{6045A92C-C747-42C4-ADCB-8628E4C55375}"/>
    <cellStyle name="Normal 2 45 2" xfId="3438" xr:uid="{0F5A945F-4169-48AD-AA44-DCC63AEBCE02}"/>
    <cellStyle name="Normal 2 46" xfId="3439" xr:uid="{486281F0-B699-46E8-804D-6B3D9AC5597F}"/>
    <cellStyle name="Normal 2 46 2" xfId="3440" xr:uid="{864477A6-0107-48CF-B24B-5F9B67BF9DC4}"/>
    <cellStyle name="Normal 2 47" xfId="3441" xr:uid="{68CE9155-21A5-4995-A953-5D096769F100}"/>
    <cellStyle name="Normal 2 47 2" xfId="3442" xr:uid="{5A457378-73BE-494E-ADB8-FCC602B5399B}"/>
    <cellStyle name="Normal 2 48" xfId="3443" xr:uid="{4E14547B-9031-4452-980C-046BE4781017}"/>
    <cellStyle name="Normal 2 48 2" xfId="3444" xr:uid="{16D9B598-B2C8-41A8-97B6-9EB32BA0EC28}"/>
    <cellStyle name="Normal 2 49" xfId="3445" xr:uid="{057227E3-A469-4AB6-AF83-C0E2CECF382F}"/>
    <cellStyle name="Normal 2 5" xfId="240" xr:uid="{7D6028F7-40B2-4655-99D0-3A86AE38F260}"/>
    <cellStyle name="Normal 2 5 10" xfId="3447" xr:uid="{E6A8BAAA-7E81-4680-8E81-635736B32F0F}"/>
    <cellStyle name="Normal 2 5 11" xfId="3448" xr:uid="{20529F5C-9CD7-4462-8977-C48496410A73}"/>
    <cellStyle name="Normal 2 5 12" xfId="3449" xr:uid="{CD7F4438-596F-48BB-9570-9BB9190B85E2}"/>
    <cellStyle name="Normal 2 5 13" xfId="3450" xr:uid="{F25FBC56-A736-489C-BD2B-C40416127DD4}"/>
    <cellStyle name="Normal 2 5 14" xfId="3451" xr:uid="{AC3F22F3-F893-49DA-A1BF-D6EDF3600634}"/>
    <cellStyle name="Normal 2 5 15" xfId="3452" xr:uid="{1D7B046A-6B92-4368-BAEF-E32D363AB6E5}"/>
    <cellStyle name="Normal 2 5 16" xfId="3453" xr:uid="{D42EE0F2-B70F-479D-AAF9-82407CD2ED7E}"/>
    <cellStyle name="Normal 2 5 17" xfId="3454" xr:uid="{2A3717C5-4A23-4098-8786-14FF06850126}"/>
    <cellStyle name="Normal 2 5 18" xfId="3446" xr:uid="{B7E1B196-E333-49F0-AFAD-EAF306F83B86}"/>
    <cellStyle name="Normal 2 5 2" xfId="3455" xr:uid="{7B51A361-C41E-4B4B-9FE0-328CBC2F9BC8}"/>
    <cellStyle name="Normal 2 5 2 2" xfId="3456" xr:uid="{B9803D70-E04F-4481-BA21-61E37125634A}"/>
    <cellStyle name="Normal 2 5 2 2 2" xfId="3457" xr:uid="{1B4064CC-63FB-44BB-A529-3500FE9E82F2}"/>
    <cellStyle name="Normal 2 5 2 2 3" xfId="3458" xr:uid="{2C1EFCA3-1F19-46D8-A321-0E7FE3E85D48}"/>
    <cellStyle name="Normal 2 5 2 3" xfId="3459" xr:uid="{532597D2-46E2-4156-895C-1DE652978C5F}"/>
    <cellStyle name="Normal 2 5 2 3 2" xfId="3460" xr:uid="{9EB1EA64-4DF8-4C93-9134-C5864E13C26A}"/>
    <cellStyle name="Normal 2 5 2 4" xfId="3461" xr:uid="{A1A7C0BF-158F-4C0F-9159-C31AF0FCAD6E}"/>
    <cellStyle name="Normal 2 5 2 4 2" xfId="3462" xr:uid="{27CC396D-F422-4432-ADA7-62ACED7DA946}"/>
    <cellStyle name="Normal 2 5 2 5" xfId="3463" xr:uid="{55DE4603-43C4-4C2B-B13C-88E8534F6644}"/>
    <cellStyle name="Normal 2 5 2 5 2" xfId="3464" xr:uid="{92C006EB-E9FD-47E2-9E4E-94C2B62857BB}"/>
    <cellStyle name="Normal 2 5 2 6" xfId="3465" xr:uid="{AFA170A2-69F6-4052-8B23-24450706D80E}"/>
    <cellStyle name="Normal 2 5 2 7" xfId="7040" xr:uid="{6C64E49A-F2F7-41DA-B928-53B288E7D7DC}"/>
    <cellStyle name="Normal 2 5 2 8" xfId="6282" xr:uid="{63A84902-0CC8-4615-AC96-9629FDB71691}"/>
    <cellStyle name="Normal 2 5 3" xfId="3466" xr:uid="{734118C1-50CB-42BA-A52B-E55E4561CEFC}"/>
    <cellStyle name="Normal 2 5 4" xfId="3467" xr:uid="{2DC271CD-9531-4EEC-A45F-01130B2A50D8}"/>
    <cellStyle name="Normal 2 5 5" xfId="3468" xr:uid="{2AF79F73-6E9C-4856-9EB4-E5F0480E666B}"/>
    <cellStyle name="Normal 2 5 6" xfId="3469" xr:uid="{6ED0D0E0-6E4D-47AF-988F-A182CEDA7347}"/>
    <cellStyle name="Normal 2 5 7" xfId="3470" xr:uid="{97B7E525-29A3-4151-B08E-4BAD3E37167F}"/>
    <cellStyle name="Normal 2 5 8" xfId="3471" xr:uid="{2C5F0CCB-0302-42C5-A0B4-8327E32035AA}"/>
    <cellStyle name="Normal 2 5 9" xfId="3472" xr:uid="{FC526734-A62B-4C97-A67A-37A54587C4A6}"/>
    <cellStyle name="Normal 2 6" xfId="241" xr:uid="{4834CC08-FF2E-43CE-8201-E568F3CE9B26}"/>
    <cellStyle name="Normal 2 6 10" xfId="3474" xr:uid="{BDFE7626-93E2-4442-A62A-8784A502B456}"/>
    <cellStyle name="Normal 2 6 11" xfId="3475" xr:uid="{6FEC6AFE-5280-4AEA-9BEF-7372267CA667}"/>
    <cellStyle name="Normal 2 6 12" xfId="3476" xr:uid="{43D53A66-38D7-4DCB-A806-555A3E3F416F}"/>
    <cellStyle name="Normal 2 6 13" xfId="3477" xr:uid="{8AAD2918-842B-40DD-A503-E5AC7CB90F91}"/>
    <cellStyle name="Normal 2 6 14" xfId="3478" xr:uid="{8AC81255-9E6F-474F-A3E2-C63005863C3A}"/>
    <cellStyle name="Normal 2 6 15" xfId="3479" xr:uid="{073691B0-8D8C-4F8D-AE02-BAF7D6B8F9D1}"/>
    <cellStyle name="Normal 2 6 16" xfId="3480" xr:uid="{702F2BB1-DF5F-4C3F-94A1-25A49836039E}"/>
    <cellStyle name="Normal 2 6 17" xfId="3481" xr:uid="{9CBE0D30-2941-481C-9403-B5448B4ACD5D}"/>
    <cellStyle name="Normal 2 6 17 2" xfId="3482" xr:uid="{77D76208-5D18-4B1A-97C8-7C12D9EE7F45}"/>
    <cellStyle name="Normal 2 6 18" xfId="3483" xr:uid="{0D24A393-E023-4F90-945D-F7A370EEBFFE}"/>
    <cellStyle name="Normal 2 6 18 2" xfId="3484" xr:uid="{B2973B49-C168-46C6-BB26-9E7A3E476A4C}"/>
    <cellStyle name="Normal 2 6 19" xfId="3485" xr:uid="{912D989D-C291-4CF2-8031-1A66351328FD}"/>
    <cellStyle name="Normal 2 6 2" xfId="424" xr:uid="{FED483C1-EC74-426A-BA4C-EB7DE2A44EC4}"/>
    <cellStyle name="Normal 2 6 2 2" xfId="3487" xr:uid="{183ECD91-0B6A-4D40-9A8C-156AA6A5B4AB}"/>
    <cellStyle name="Normal 2 6 2 3" xfId="3488" xr:uid="{A26C714E-7E98-4230-97DB-C4150222BDF0}"/>
    <cellStyle name="Normal 2 6 2 3 2" xfId="3489" xr:uid="{73B627E7-4227-47BB-8ECD-8D36B1D816AF}"/>
    <cellStyle name="Normal 2 6 2 4" xfId="3490" xr:uid="{B3CD7D23-F2DA-495C-8ACC-4AAC0A5477E5}"/>
    <cellStyle name="Normal 2 6 2 4 2" xfId="3491" xr:uid="{42EE35B6-F62A-474D-AFBE-B27016BA55AC}"/>
    <cellStyle name="Normal 2 6 2 5" xfId="3492" xr:uid="{047036B6-0764-435D-BA63-84E2CED6342C}"/>
    <cellStyle name="Normal 2 6 2 6" xfId="3486" xr:uid="{023C8282-36EA-41D4-AA24-F0781600A270}"/>
    <cellStyle name="Normal 2 6 20" xfId="3473" xr:uid="{69148EF8-FF25-4021-B441-B7AA98CB5D13}"/>
    <cellStyle name="Normal 2 6 3" xfId="3493" xr:uid="{3D1BCB3F-CC74-414A-A706-E3EE1BCAAE45}"/>
    <cellStyle name="Normal 2 6 3 2" xfId="3494" xr:uid="{01E231F4-833B-45F0-B783-854C2F80AAA4}"/>
    <cellStyle name="Normal 2 6 3 3" xfId="3495" xr:uid="{97C85209-DB51-4210-877E-AF0F93F3502E}"/>
    <cellStyle name="Normal 2 6 4" xfId="3496" xr:uid="{ED5CD68B-3F8E-4576-8898-EFA2B21E94A5}"/>
    <cellStyle name="Normal 2 6 5" xfId="3497" xr:uid="{ED387AC6-118F-48EA-8E8D-6D39B407E634}"/>
    <cellStyle name="Normal 2 6 6" xfId="3498" xr:uid="{26A49A44-B831-48DF-ACD4-9821EDE96B34}"/>
    <cellStyle name="Normal 2 6 7" xfId="3499" xr:uid="{9FA2C523-112D-41EB-BF88-DE5FBD49735F}"/>
    <cellStyle name="Normal 2 6 8" xfId="3500" xr:uid="{C1618E41-32A8-4E3C-AA56-679333AF5B8A}"/>
    <cellStyle name="Normal 2 6 9" xfId="3501" xr:uid="{62B9B403-0987-4552-B6BB-E6C98926985E}"/>
    <cellStyle name="Normal 2 7" xfId="242" xr:uid="{2B50CF2D-78E3-4C73-9389-E3006A08A46C}"/>
    <cellStyle name="Normal 2 7 2" xfId="3503" xr:uid="{4826396A-D30D-42EF-BFEE-B3113A7C7319}"/>
    <cellStyle name="Normal 2 7 2 2" xfId="7041" xr:uid="{9E4AF20E-BB4B-449E-B96F-2670578C097A}"/>
    <cellStyle name="Normal 2 7 2 3" xfId="6283" xr:uid="{5C1E6AC7-CB9C-4523-9BF6-77A012C02343}"/>
    <cellStyle name="Normal 2 7 3" xfId="3502" xr:uid="{5CBE156B-88D1-4F63-A312-C3ED18E04976}"/>
    <cellStyle name="Normal 2 8" xfId="3504" xr:uid="{1F3F6B55-AB5D-44B9-947D-D23E5446346E}"/>
    <cellStyle name="Normal 2 8 2" xfId="3505" xr:uid="{018C5EFB-71A8-4AC0-ABE7-520AA937C046}"/>
    <cellStyle name="Normal 2 8 3" xfId="3506" xr:uid="{AAAAF068-EF95-443B-AD7A-9A155622EF2C}"/>
    <cellStyle name="Normal 2 8 4" xfId="3507" xr:uid="{3D65C13B-8281-47CB-8344-BA932F6BB4C3}"/>
    <cellStyle name="Normal 2 8 4 2" xfId="3508" xr:uid="{7D8EFFB0-FEA0-470E-AACA-3406B5BACDA2}"/>
    <cellStyle name="Normal 2 9" xfId="3509" xr:uid="{D8A8D748-0E37-457C-9846-CAD983317502}"/>
    <cellStyle name="Normal 2 9 2" xfId="3510" xr:uid="{E177459A-AC17-4A49-A986-F667D89131F0}"/>
    <cellStyle name="Normal 2 9 2 2" xfId="3511" xr:uid="{822A0D6C-4425-4B43-83DA-03F1653D3BA7}"/>
    <cellStyle name="Normal 2 9 2 3" xfId="3512" xr:uid="{549F4BDA-FDF5-4C78-B006-BEAFA1ACA8D6}"/>
    <cellStyle name="Normal 2 9 3" xfId="3513" xr:uid="{805B9F68-53C5-4381-8C46-F2E6625B3C07}"/>
    <cellStyle name="Normal 2 9 3 2" xfId="3514" xr:uid="{A3854E47-780E-4DD9-8B5D-49FC27126E1B}"/>
    <cellStyle name="Normal 2 9 4" xfId="3515" xr:uid="{895A01CB-8A73-433F-9C2F-F739F1DB8AE0}"/>
    <cellStyle name="Normal 2 9 5" xfId="3516" xr:uid="{823FA324-0BC3-4D72-BCCD-D08B0AFE028E}"/>
    <cellStyle name="Normal 2_FILL-ICM" xfId="3517" xr:uid="{FD017DDE-5BAF-4B54-83C4-C68AC168946D}"/>
    <cellStyle name="Normal 20" xfId="3518" xr:uid="{886733E4-CF1A-407D-8C56-5E7A0AFAE6C5}"/>
    <cellStyle name="Normal 20 2" xfId="3519" xr:uid="{F853A2B2-B3B1-47FC-A21C-5489BEBD28D3}"/>
    <cellStyle name="Normal 20 3" xfId="3520" xr:uid="{574574D0-71D3-49EC-BD3C-6C6E19535928}"/>
    <cellStyle name="Normal 20 4" xfId="3521" xr:uid="{ED20E371-0805-44C6-88F5-AF2F2A9F2EAB}"/>
    <cellStyle name="Normal 21" xfId="3522" xr:uid="{ADF95BC0-60E1-4A14-A516-34AD683C24D4}"/>
    <cellStyle name="Normal 21 2" xfId="3523" xr:uid="{AE02AC73-A692-47B5-A08E-135495C84B23}"/>
    <cellStyle name="Normal 21 3" xfId="3524" xr:uid="{35A70018-B872-4282-BE71-111C5E2F6166}"/>
    <cellStyle name="Normal 21 4" xfId="3525" xr:uid="{2B452C6E-1D5D-4D4A-9826-7EAF5BB933B7}"/>
    <cellStyle name="Normal 21 5" xfId="7042" xr:uid="{2BA3276A-AFE7-4EB6-94E7-488812699629}"/>
    <cellStyle name="Normal 21 6" xfId="6246" xr:uid="{88CFACB4-5977-4C0F-95D0-AE6C79470517}"/>
    <cellStyle name="Normal 21_Scen_XBase" xfId="3526" xr:uid="{78859E68-714B-4F91-B4A3-69784CDC06A2}"/>
    <cellStyle name="Normal 22" xfId="9" xr:uid="{66B7445A-4929-4931-8E7F-3BC2289E3B2B}"/>
    <cellStyle name="Normal 22 2" xfId="3527" xr:uid="{B952E5F2-F8D7-4091-BBE0-162C70A69DD3}"/>
    <cellStyle name="Normal 23" xfId="3528" xr:uid="{2366D7E4-BDFC-420B-A98B-025011BFBAF7}"/>
    <cellStyle name="Normal 23 2" xfId="3529" xr:uid="{1A04E23F-91E0-4901-87F1-A03313DB2858}"/>
    <cellStyle name="Normal 23 3" xfId="3530" xr:uid="{765D6BD4-44B3-42BB-9E0C-53FF7C7805FB}"/>
    <cellStyle name="Normal 23 4" xfId="7043" xr:uid="{10FCA661-5E4E-49D3-8943-4DEB9EF073C2}"/>
    <cellStyle name="Normal 23 5" xfId="6319" xr:uid="{29C61F6D-9D99-4D50-A752-04FB1448C988}"/>
    <cellStyle name="Normal 24" xfId="3531" xr:uid="{28653D7D-9D39-4B6B-B22B-E8E3C9793831}"/>
    <cellStyle name="Normal 24 10" xfId="3532" xr:uid="{F38A8C89-20EB-49C3-85DA-ECB70D67790C}"/>
    <cellStyle name="Normal 24 11" xfId="3533" xr:uid="{32AF0AAA-E9E7-4E6C-873E-BA5669E7EBB8}"/>
    <cellStyle name="Normal 24 12" xfId="3534" xr:uid="{A09EC824-153B-4298-AED9-8977D201DC85}"/>
    <cellStyle name="Normal 24 13" xfId="3535" xr:uid="{4DA7699F-562A-4956-A162-E0FB3CDAC246}"/>
    <cellStyle name="Normal 24 14" xfId="3536" xr:uid="{20D8544F-0EED-4814-9F94-554D582622C7}"/>
    <cellStyle name="Normal 24 15" xfId="3537" xr:uid="{64AFDE7C-EC15-4F4A-AE25-551E574DDB33}"/>
    <cellStyle name="Normal 24 16" xfId="3538" xr:uid="{FE2CB446-4645-496A-8683-98F3546A55BE}"/>
    <cellStyle name="Normal 24 17" xfId="3539" xr:uid="{DE1069DB-55B2-406F-BA51-396B375B60BC}"/>
    <cellStyle name="Normal 24 18" xfId="3540" xr:uid="{B55585A0-80A8-4977-BF82-EF1C84E24340}"/>
    <cellStyle name="Normal 24 19" xfId="3541" xr:uid="{A8C30835-DB59-4E67-BD8E-433FB9A2898A}"/>
    <cellStyle name="Normal 24 2" xfId="3542" xr:uid="{0F73B44D-34B0-4F6F-BA41-87A19AFF3E93}"/>
    <cellStyle name="Normal 24 20" xfId="3543" xr:uid="{14CA6189-AA41-40FE-B4F3-5E3B96A7A1AD}"/>
    <cellStyle name="Normal 24 3" xfId="3544" xr:uid="{40E16429-50AF-40EA-A5E1-495CABC90B67}"/>
    <cellStyle name="Normal 24 4" xfId="3545" xr:uid="{4283CD55-1A8D-4739-8562-9D45DCD15DEA}"/>
    <cellStyle name="Normal 24 5" xfId="3546" xr:uid="{2769FE3A-02D4-416C-BF7D-0B5ADADEFD71}"/>
    <cellStyle name="Normal 24 6" xfId="3547" xr:uid="{3C896A2A-D1DA-4107-82E9-C1B1EA234907}"/>
    <cellStyle name="Normal 24 7" xfId="3548" xr:uid="{4E5C443F-BEBD-4C86-A29B-DD268278730C}"/>
    <cellStyle name="Normal 24 8" xfId="3549" xr:uid="{D05DFF54-3E9A-42E7-94CA-248A6E8DE431}"/>
    <cellStyle name="Normal 24 9" xfId="3550" xr:uid="{AF824D06-C8EE-4337-A8E4-9C31482A71FE}"/>
    <cellStyle name="Normal 25" xfId="3551" xr:uid="{F2AEBD2A-6CEF-4E8A-9F33-EA9D7677FF9C}"/>
    <cellStyle name="Normal 26" xfId="3552" xr:uid="{ACED2F4B-E822-4554-87AB-660B5A6AFC1F}"/>
    <cellStyle name="Normal 26 2" xfId="3553" xr:uid="{E3AE22CA-0AEB-498A-8E82-4433F07B4A11}"/>
    <cellStyle name="Normal 26 3" xfId="3554" xr:uid="{B38DCD47-80BB-445F-82F8-DECDBEAAFC9B}"/>
    <cellStyle name="Normal 27" xfId="3555" xr:uid="{56B797AA-32BB-43CB-89AF-D5179CC61EBB}"/>
    <cellStyle name="Normal 27 2" xfId="3556" xr:uid="{7251A9F3-5658-421C-9315-E8B1FA01AF50}"/>
    <cellStyle name="Normal 28" xfId="3557" xr:uid="{6FC8F434-8084-427C-90FA-15C9011E02A1}"/>
    <cellStyle name="Normal 29" xfId="3558" xr:uid="{95FF63DC-7E31-4858-A021-9565B50997DA}"/>
    <cellStyle name="Normal 29 2" xfId="6322" xr:uid="{1E8E7563-4271-465C-8216-C731D97297E0}"/>
    <cellStyle name="Normal 29 3" xfId="7044" xr:uid="{8F4FA1B7-2F55-4C37-99C3-B47E915F9A74}"/>
    <cellStyle name="Normal 29 4" xfId="5655" xr:uid="{4FF4F7A0-DA51-4130-AB0C-D5E04D781985}"/>
    <cellStyle name="Normal 3" xfId="44" xr:uid="{78A72D70-7A72-4990-A072-96ACC7771C30}"/>
    <cellStyle name="Normal 3 10" xfId="3559" xr:uid="{3087C87D-8EE0-4260-A9BC-56E0BCEF426A}"/>
    <cellStyle name="Normal 3 11" xfId="3560" xr:uid="{4F49FE8F-1D6C-4862-9C7E-6D8449C81684}"/>
    <cellStyle name="Normal 3 12" xfId="3561" xr:uid="{A178A0CD-AEBF-4A6B-8C7A-466B8A3663BA}"/>
    <cellStyle name="Normal 3 13" xfId="3562" xr:uid="{C9402552-9675-4158-943C-B63075D3A644}"/>
    <cellStyle name="Normal 3 14" xfId="3563" xr:uid="{55C788C8-9B62-4A20-8264-3CE6C46579FA}"/>
    <cellStyle name="Normal 3 15" xfId="3564" xr:uid="{FD231108-D11A-4CFF-816E-9DDD69DFA1AE}"/>
    <cellStyle name="Normal 3 16" xfId="3565" xr:uid="{67F9DD5A-D75C-4285-A616-395A4C9FE740}"/>
    <cellStyle name="Normal 3 17" xfId="3566" xr:uid="{D1F5CD0D-02C0-43DB-840F-7D85459E9816}"/>
    <cellStyle name="Normal 3 18" xfId="3567" xr:uid="{A8A8E019-7AF1-4346-96F4-C04EA15430D2}"/>
    <cellStyle name="Normal 3 19" xfId="3568" xr:uid="{474BCC3D-5E22-481C-8E35-8B46D66F93ED}"/>
    <cellStyle name="Normal 3 2" xfId="243" xr:uid="{9DE96CA5-150F-4116-A9EE-8327328AF198}"/>
    <cellStyle name="Normal 3 2 10" xfId="3570" xr:uid="{E9C31B8D-169E-4C0D-B854-5C519DBDBE2E}"/>
    <cellStyle name="Normal 3 2 11" xfId="3571" xr:uid="{868BFAD9-BC22-44BD-BB0E-4CA3555A839B}"/>
    <cellStyle name="Normal 3 2 11 2" xfId="3572" xr:uid="{17A6E829-6E3A-4FA0-B872-2C36A81818D8}"/>
    <cellStyle name="Normal 3 2 12" xfId="3573" xr:uid="{9A79E92F-6EF9-4658-B8BA-E113BED3D3F3}"/>
    <cellStyle name="Normal 3 2 13" xfId="3569" xr:uid="{AFE90E46-DF4D-4785-BC01-FB141B68CCBC}"/>
    <cellStyle name="Normal 3 2 2" xfId="244" xr:uid="{FA8C81BC-04E5-4BAC-8E6D-A9B2B50F5A31}"/>
    <cellStyle name="Normal 3 2 2 2" xfId="3574" xr:uid="{8D0AB621-0086-4A98-B1A7-E00450EF8EF0}"/>
    <cellStyle name="Normal 3 2 2 3" xfId="3575" xr:uid="{DF637BA4-8FDB-4DCA-85ED-A3C00B19460A}"/>
    <cellStyle name="Normal 3 2 2 4" xfId="3576" xr:uid="{B89223A9-E093-4A1B-8356-AE1FE8932E9E}"/>
    <cellStyle name="Normal 3 2 2 4 2" xfId="3577" xr:uid="{6BCEC5C8-064C-4B85-9A66-093C6D66FE56}"/>
    <cellStyle name="Normal 3 2 3" xfId="447" xr:uid="{F5C05737-3EEB-47BE-A693-85A598878A01}"/>
    <cellStyle name="Normal 3 2 3 2" xfId="3579" xr:uid="{C1A08A5C-95B9-4184-80DC-08695AA4E351}"/>
    <cellStyle name="Normal 3 2 3 3" xfId="3580" xr:uid="{7F22DC5A-EA30-496E-B7FF-1CE42A6DFFF3}"/>
    <cellStyle name="Normal 3 2 3 4" xfId="3581" xr:uid="{FA9BC376-2F25-4E3A-B67A-450F33626B39}"/>
    <cellStyle name="Normal 3 2 3 5" xfId="3578" xr:uid="{FB6ED9C5-6116-4238-B29E-EE7E70F6B2E5}"/>
    <cellStyle name="Normal 3 2 4" xfId="3582" xr:uid="{95FD9946-2392-484D-B23D-A0A8C81EB07D}"/>
    <cellStyle name="Normal 3 2 4 2" xfId="3583" xr:uid="{26F5D081-00FC-44E9-9728-7CD0CFC00EFF}"/>
    <cellStyle name="Normal 3 2 4 3" xfId="3584" xr:uid="{4678E6F1-4B12-4A10-980D-75E2C9C49EA4}"/>
    <cellStyle name="Normal 3 2 5" xfId="3585" xr:uid="{F96CD9A0-92FD-43AD-82C8-FFB774B5A9D6}"/>
    <cellStyle name="Normal 3 2 6" xfId="3586" xr:uid="{B9F834FD-8A4E-4542-89B6-F669817D5B96}"/>
    <cellStyle name="Normal 3 2 7" xfId="3587" xr:uid="{A0E19143-F3FD-4B5B-AF26-DD2F034D293E}"/>
    <cellStyle name="Normal 3 2 8" xfId="3588" xr:uid="{0931A636-DB6E-4A13-9BF4-6D3EE4AE182D}"/>
    <cellStyle name="Normal 3 2 9" xfId="3589" xr:uid="{5A77E265-6D5B-467E-9DC6-139A0F28ED4E}"/>
    <cellStyle name="Normal 3 2 9 2" xfId="3590" xr:uid="{A381175F-0E7F-4C8D-A97F-8BB4699869A9}"/>
    <cellStyle name="Normal 3 2 9 2 2" xfId="3591" xr:uid="{8CD8B5FA-FF2D-4637-ACBB-21C102B870CB}"/>
    <cellStyle name="Normal 3 2 9 3" xfId="7045" xr:uid="{FDFC12E0-811D-4113-BC53-61709F2EC745}"/>
    <cellStyle name="Normal 3 2 9 4" xfId="6284" xr:uid="{5C335D01-E0EC-49E6-94DA-CF3EFECE6C67}"/>
    <cellStyle name="Normal 3 2_ELC" xfId="3592" xr:uid="{CD3ECBD8-952C-4065-81EF-13075F5ED69A}"/>
    <cellStyle name="Normal 3 20" xfId="3593" xr:uid="{76C8D755-6072-4003-894E-8BB96990D89D}"/>
    <cellStyle name="Normal 3 21" xfId="3594" xr:uid="{0F4F25C4-C91C-4F18-ABE3-888F3AC591F0}"/>
    <cellStyle name="Normal 3 22" xfId="3595" xr:uid="{D810E663-104B-477B-A526-C5CACDBCDB3F}"/>
    <cellStyle name="Normal 3 23" xfId="3596" xr:uid="{43CC915E-4411-42D6-B6A7-993E698CCDE3}"/>
    <cellStyle name="Normal 3 24" xfId="3597" xr:uid="{3E6E6E8C-68F6-4FFF-B2CA-924E8E8D5B66}"/>
    <cellStyle name="Normal 3 25" xfId="3598" xr:uid="{F0E383AE-17F9-41F7-B169-29A61835C40C}"/>
    <cellStyle name="Normal 3 26" xfId="3599" xr:uid="{89E45CBF-FB28-4C6A-9AC1-D29B70BA347A}"/>
    <cellStyle name="Normal 3 27" xfId="3600" xr:uid="{18C55BDC-8780-486F-953F-371E4D91FC81}"/>
    <cellStyle name="Normal 3 28" xfId="3601" xr:uid="{37175D46-DA18-46B3-8ED9-9AED986AA20D}"/>
    <cellStyle name="Normal 3 29" xfId="3602" xr:uid="{FB49C91B-5E4F-4769-B419-D5282968E169}"/>
    <cellStyle name="Normal 3 3" xfId="245" xr:uid="{EEB61E00-E4F8-4DEB-8C56-0489E17C1DAD}"/>
    <cellStyle name="Normal 3 3 2" xfId="450" xr:uid="{DB50F428-C823-4AE4-AE14-4B5F8A3EDFB3}"/>
    <cellStyle name="Normal 3 3 2 2" xfId="3604" xr:uid="{D0806E57-D8E1-475B-B312-E6C413575B1F}"/>
    <cellStyle name="Normal 3 3 2 3" xfId="3605" xr:uid="{B3B05F20-2C7E-4C39-A6AF-E61E928EB8FA}"/>
    <cellStyle name="Normal 3 3 2 4" xfId="3603" xr:uid="{8E27E2BB-6513-4B56-A21D-10E126AE7133}"/>
    <cellStyle name="Normal 3 3 3" xfId="3606" xr:uid="{355EF856-F7F5-440F-B400-EE9B476A13AE}"/>
    <cellStyle name="Normal 3 3 4" xfId="3607" xr:uid="{14A142FA-3B06-404A-96CE-9175EBAFF4B4}"/>
    <cellStyle name="Normal 3 3 5" xfId="3608" xr:uid="{4C62DE73-3E70-4BB5-82BF-936004962D6C}"/>
    <cellStyle name="Normal 3 3 6" xfId="3609" xr:uid="{17D433D8-06A6-4920-9D8D-08D8076950FC}"/>
    <cellStyle name="Normal 3 3 7" xfId="3610" xr:uid="{889845EE-23B0-4DA1-A30C-DAD5212F525B}"/>
    <cellStyle name="Normal 3 3 8" xfId="3611" xr:uid="{D537E2FF-56AB-4351-9259-55852F89C983}"/>
    <cellStyle name="Normal 3 3 9" xfId="3612" xr:uid="{F86DC4D7-ED6B-428D-B7FD-085073AD7682}"/>
    <cellStyle name="Normal 3 30" xfId="3613" xr:uid="{CA9F7174-96A6-4569-9BE3-70B8DABD1CA0}"/>
    <cellStyle name="Normal 3 4" xfId="246" xr:uid="{B7DCEC8F-6AF5-450D-8AAB-53710E0689ED}"/>
    <cellStyle name="Normal 3 4 2" xfId="247" xr:uid="{57683F6B-A064-43BA-8490-6B5253BF090C}"/>
    <cellStyle name="Normal 3 4 3" xfId="3614" xr:uid="{5211B915-7DA9-4E50-B0C4-4FDB939AEE60}"/>
    <cellStyle name="Normal 3 4 4" xfId="3615" xr:uid="{10EED2A0-6D79-478B-AF30-EF4312EBC080}"/>
    <cellStyle name="Normal 3 4 4 2" xfId="3616" xr:uid="{651DEBFF-9732-4BFD-8E09-A6792CEC9DB8}"/>
    <cellStyle name="Normal 3 4 4 3" xfId="3617" xr:uid="{A8240809-5E09-4DC4-A2B0-E93E3D1DB30E}"/>
    <cellStyle name="Normal 3 4 5" xfId="3618" xr:uid="{063903C2-9B39-425E-89D3-2F3D32756ED2}"/>
    <cellStyle name="Normal 3 4 6" xfId="3619" xr:uid="{DDFCB85D-F0A0-42E3-9AED-D43BCF4CE790}"/>
    <cellStyle name="Normal 3 4 7" xfId="3620" xr:uid="{1BDE79DB-6B0F-432E-A6B5-26B9E52962DD}"/>
    <cellStyle name="Normal 3 4 8" xfId="3621" xr:uid="{3FD07BF4-6323-423C-9E11-A1F8EE80D09F}"/>
    <cellStyle name="Normal 3 5" xfId="248" xr:uid="{ED63BCDE-3CAD-45BB-8C58-0AF06C26D7E8}"/>
    <cellStyle name="Normal 3 5 10" xfId="3622" xr:uid="{1ED0A883-2BDA-4D11-9DDB-95252109C2F5}"/>
    <cellStyle name="Normal 3 5 2" xfId="3623" xr:uid="{56640334-819A-4E75-B709-6D7948C54624}"/>
    <cellStyle name="Normal 3 5 3" xfId="3624" xr:uid="{2DCD7EE8-435B-451C-BF5E-DDA19857B8B1}"/>
    <cellStyle name="Normal 3 5 3 2" xfId="3625" xr:uid="{3626FCED-2ADA-4968-9522-BD3C48DE786F}"/>
    <cellStyle name="Normal 3 5 3 3" xfId="3626" xr:uid="{28EF5B6F-FEA9-481D-9919-FCEF5B1B36E6}"/>
    <cellStyle name="Normal 3 5 4" xfId="3627" xr:uid="{8C2E7E76-315A-4EC5-ADB5-609D06A3121F}"/>
    <cellStyle name="Normal 3 5 4 2" xfId="3628" xr:uid="{4303CDDF-B8E2-4435-8FA0-D95CE21C50C0}"/>
    <cellStyle name="Normal 3 5 4 3" xfId="3629" xr:uid="{F2F05845-0F06-4F2F-8F63-91776C2F789F}"/>
    <cellStyle name="Normal 3 5 4 4" xfId="3630" xr:uid="{03726E2B-D550-4748-877C-E75C751E9FF9}"/>
    <cellStyle name="Normal 3 5 5" xfId="3631" xr:uid="{1C369A0F-1FB8-4FDF-9B23-A85FE878DBE2}"/>
    <cellStyle name="Normal 3 5 6" xfId="3632" xr:uid="{2F27C2F8-026B-4622-BB1B-96F39342A6F9}"/>
    <cellStyle name="Normal 3 5 7" xfId="3633" xr:uid="{94E97ED9-9CBD-438B-9E6A-A89340A128B6}"/>
    <cellStyle name="Normal 3 5 8" xfId="3634" xr:uid="{212673BF-5382-4F5A-95BA-306221941796}"/>
    <cellStyle name="Normal 3 5 9" xfId="3635" xr:uid="{99E55008-8E70-4C64-8B40-0BB897955AD8}"/>
    <cellStyle name="Normal 3 6" xfId="249" xr:uid="{D0353158-0518-4185-8CB3-6BFA6EAAE793}"/>
    <cellStyle name="Normal 3 6 2" xfId="3637" xr:uid="{83D0AD26-9C3D-4858-9477-BEDE63BDD148}"/>
    <cellStyle name="Normal 3 6 2 2" xfId="7046" xr:uid="{CB244D3D-C24B-4350-9326-18B9A2D757C3}"/>
    <cellStyle name="Normal 3 6 2 3" xfId="6285" xr:uid="{BE14ABB2-F061-41E1-83C0-C332525391F5}"/>
    <cellStyle name="Normal 3 6 3" xfId="3638" xr:uid="{3F928C7C-7CAC-4535-A7CC-BAA95AA8D1B7}"/>
    <cellStyle name="Normal 3 6 4" xfId="3636" xr:uid="{3714779F-1BCE-4D97-80C4-D04458C635A2}"/>
    <cellStyle name="Normal 3 7" xfId="3639" xr:uid="{23716B04-BC80-4C2F-A75B-EEAF69801811}"/>
    <cellStyle name="Normal 3 7 2" xfId="3640" xr:uid="{B63A118E-08FF-4062-88F5-6381135A1F00}"/>
    <cellStyle name="Normal 3 7 3" xfId="3641" xr:uid="{05BB1065-D4C8-4C21-B955-39C9F2F4AF05}"/>
    <cellStyle name="Normal 3 8" xfId="3642" xr:uid="{AED95529-1103-4CB6-9A87-35745DF8A9C6}"/>
    <cellStyle name="Normal 3 9" xfId="3643" xr:uid="{7E84B917-53E3-48B3-9077-266337BC25B1}"/>
    <cellStyle name="Normal 3_UC_ICM" xfId="3644" xr:uid="{8E9C9079-D5FD-4F09-8133-3E6170B59570}"/>
    <cellStyle name="Normal 30" xfId="3645" xr:uid="{02306E09-B202-49D9-A2AE-550F83536D81}"/>
    <cellStyle name="Normal 30 2" xfId="6321" xr:uid="{8C56D688-136D-4B97-B608-C8A8E048AA0C}"/>
    <cellStyle name="Normal 30 3" xfId="7047" xr:uid="{2A7A8CC6-6DCE-4377-BFD2-6E1175775EF0}"/>
    <cellStyle name="Normal 30 4" xfId="5654" xr:uid="{E6B2E8DA-7AD0-49E6-9EA6-B65EC4941E84}"/>
    <cellStyle name="Normal 31" xfId="3646" xr:uid="{71F98DF4-2EA1-441A-B7C3-33749728B9B3}"/>
    <cellStyle name="Normal 31 2" xfId="3647" xr:uid="{BCBD2414-003C-4EC1-8B84-F4D72FD3642F}"/>
    <cellStyle name="Normal 32" xfId="3648" xr:uid="{3EC50504-3B3B-4D35-94FB-6FDDAEC032C4}"/>
    <cellStyle name="Normal 32 2" xfId="3649" xr:uid="{25A7DE4D-C985-457D-A17C-036F6C1CF848}"/>
    <cellStyle name="Normal 33" xfId="3650" xr:uid="{223C5EEA-7B53-49A9-A82C-4D0CCC61F5CB}"/>
    <cellStyle name="Normal 33 10" xfId="3651" xr:uid="{2EFFFFBB-F932-4AF5-A8DF-11D81E0FE61E}"/>
    <cellStyle name="Normal 33 11" xfId="3652" xr:uid="{818ED7A9-E1F2-4209-A098-FF2CF4E91A4C}"/>
    <cellStyle name="Normal 33 12" xfId="3653" xr:uid="{087E3F0A-AC70-4BD7-A094-573C64F2904B}"/>
    <cellStyle name="Normal 33 13" xfId="3654" xr:uid="{09918041-7783-4B58-93DD-1BB09B32C271}"/>
    <cellStyle name="Normal 33 2" xfId="3655" xr:uid="{E6B1CC36-53AC-4B95-ABD8-DA1F9855449B}"/>
    <cellStyle name="Normal 33 3" xfId="3656" xr:uid="{8A4C2752-76C5-407E-9EA3-881829558474}"/>
    <cellStyle name="Normal 33 4" xfId="3657" xr:uid="{98136B51-2FA8-4E45-ADA7-3DB7909A30CB}"/>
    <cellStyle name="Normal 33 5" xfId="3658" xr:uid="{6733C7AD-7FA7-441B-A236-1605A9D99397}"/>
    <cellStyle name="Normal 33 6" xfId="3659" xr:uid="{0CCEE7DF-7248-4CDD-B4F0-C55E7929277A}"/>
    <cellStyle name="Normal 33 7" xfId="3660" xr:uid="{3FE3F42C-B581-4933-9E6B-2D0B21DDAB46}"/>
    <cellStyle name="Normal 33 8" xfId="3661" xr:uid="{B5B6E934-1EE6-4F55-9EC2-2DA039C0AB85}"/>
    <cellStyle name="Normal 33 9" xfId="3662" xr:uid="{D9AEDEC7-8299-4E6D-BFE2-AFA6A42C7920}"/>
    <cellStyle name="Normal 33_Scen_XBase" xfId="3663" xr:uid="{81169466-F9AB-4718-BD6A-F04EA6155B31}"/>
    <cellStyle name="Normal 34" xfId="3664" xr:uid="{E494302F-F34D-481E-B240-5B275A10CC9E}"/>
    <cellStyle name="Normal 35" xfId="3665" xr:uid="{AA352A1E-CCFC-481B-8B05-980A9817FB0A}"/>
    <cellStyle name="Normal 35 2" xfId="3666" xr:uid="{9F3E1728-964D-4051-B8A7-7D40EF0A4478}"/>
    <cellStyle name="Normal 36" xfId="3667" xr:uid="{CB1303A0-7C8A-4E13-A7AB-65ADB5944A85}"/>
    <cellStyle name="Normal 36 2" xfId="3668" xr:uid="{290AC308-9923-4519-90DC-847E910F8A15}"/>
    <cellStyle name="Normal 37" xfId="3669" xr:uid="{A337F64E-C5FF-4EED-8A00-11D8FAF63B1A}"/>
    <cellStyle name="Normal 37 2" xfId="3670" xr:uid="{0DE157F9-2CB3-415A-B1BB-C82A8C99D977}"/>
    <cellStyle name="Normal 38" xfId="3671" xr:uid="{67802F45-5EBA-451C-9DCE-B45B6F12870B}"/>
    <cellStyle name="Normal 38 2" xfId="7048" xr:uid="{DA0E1580-86CF-40B1-A89B-BD453E8DDB56}"/>
    <cellStyle name="Normal 39" xfId="41" xr:uid="{2D1B1A67-3ADC-4BA9-ABF8-492A03C6F64F}"/>
    <cellStyle name="Normal 4" xfId="4" xr:uid="{93158C66-EC40-4327-A649-744EDBFE5DA3}"/>
    <cellStyle name="Normal 4 10" xfId="3672" xr:uid="{368B5B6B-EE20-4E43-AEF2-7D89D61BDE81}"/>
    <cellStyle name="Normal 4 10 2" xfId="3673" xr:uid="{CB697D65-204A-44F1-8E10-FDB043C2BB8E}"/>
    <cellStyle name="Normal 4 10 3" xfId="3674" xr:uid="{438F4B10-002F-4617-8D3E-229F207F261D}"/>
    <cellStyle name="Normal 4 11" xfId="3675" xr:uid="{25B7BD3E-34D8-4DB5-B8B2-9A0A06EBEFF5}"/>
    <cellStyle name="Normal 4 11 2" xfId="3676" xr:uid="{4CB1E3D8-AAB5-4016-B690-86AF18D57CC4}"/>
    <cellStyle name="Normal 4 11 3" xfId="3677" xr:uid="{882A09FB-2924-4912-A182-643CE3A114AA}"/>
    <cellStyle name="Normal 4 12" xfId="3678" xr:uid="{D1DD5C96-EBD8-4EF2-9E3E-1317A3A08F7B}"/>
    <cellStyle name="Normal 4 13" xfId="3679" xr:uid="{3BE67929-845B-4E41-B8E8-7312205101D8}"/>
    <cellStyle name="Normal 4 13 2" xfId="7049" xr:uid="{F06B6FBE-0BE5-48B0-964F-06F33C2E380F}"/>
    <cellStyle name="Normal 4 13 3" xfId="5652" xr:uid="{1952E115-C6B0-45A3-BCE7-769E09D4EF8F}"/>
    <cellStyle name="Normal 4 2" xfId="251" xr:uid="{52B9A27F-0B64-4DE8-8EDC-CEFBFDF7D755}"/>
    <cellStyle name="Normal 4 2 10" xfId="3681" xr:uid="{FD076BAD-2DCB-486F-9B96-76ABDFAB2519}"/>
    <cellStyle name="Normal 4 2 10 2" xfId="3682" xr:uid="{B71A472B-38F0-4751-8DEC-993989F4293F}"/>
    <cellStyle name="Normal 4 2 11" xfId="3683" xr:uid="{A32A3FA0-D450-4E80-B3D2-83FBA5EF5151}"/>
    <cellStyle name="Normal 4 2 12" xfId="3680" xr:uid="{C55D1ECE-A4AC-41F2-892F-5A6EAB3D23CA}"/>
    <cellStyle name="Normal 4 2 2" xfId="252" xr:uid="{BEDFC30B-8C34-44B7-852A-8A657932174A}"/>
    <cellStyle name="Normal 4 2 2 10" xfId="3685" xr:uid="{90EA50FF-4A29-4D37-BBED-BC35FA7C3BE0}"/>
    <cellStyle name="Normal 4 2 2 10 2" xfId="3686" xr:uid="{967495F2-D7E3-4334-B99C-948C0B4FEFC0}"/>
    <cellStyle name="Normal 4 2 2 10 2 2" xfId="7051" xr:uid="{827A65F7-7CB5-4830-B77D-524A2747B3E2}"/>
    <cellStyle name="Normal 4 2 2 10 3" xfId="7050" xr:uid="{89A19340-BF23-4E81-90CA-9B0A4B456652}"/>
    <cellStyle name="Normal 4 2 2 11" xfId="3687" xr:uid="{DC080234-5687-4928-9CF7-6B2D3B76EC8E}"/>
    <cellStyle name="Normal 4 2 2 11 2" xfId="3688" xr:uid="{D3327FD6-98E2-443E-9546-E2B1C5925E88}"/>
    <cellStyle name="Normal 4 2 2 11 2 2" xfId="7053" xr:uid="{A4FF900A-FAFD-43AA-AE7E-C7D39721ECD8}"/>
    <cellStyle name="Normal 4 2 2 11 3" xfId="7052" xr:uid="{C8D19C13-774F-45CB-80F3-DC558EF70A44}"/>
    <cellStyle name="Normal 4 2 2 12" xfId="3689" xr:uid="{A34767EE-5F65-4CB8-B89A-C14E05122310}"/>
    <cellStyle name="Normal 4 2 2 12 2" xfId="3690" xr:uid="{E8DF882B-1036-4956-B91C-BC92658E34D7}"/>
    <cellStyle name="Normal 4 2 2 12 2 2" xfId="7055" xr:uid="{D9056664-74BE-43A2-9D4A-690913FD0CC2}"/>
    <cellStyle name="Normal 4 2 2 12 3" xfId="7054" xr:uid="{3EEFED73-0B33-4DD8-B05B-702C082507A0}"/>
    <cellStyle name="Normal 4 2 2 13" xfId="3691" xr:uid="{5A0CD47F-CC9A-4C1D-A13C-441E727973A1}"/>
    <cellStyle name="Normal 4 2 2 13 2" xfId="3692" xr:uid="{29FD69DE-995E-42F3-856C-4C17B43E1F6D}"/>
    <cellStyle name="Normal 4 2 2 13 2 2" xfId="7057" xr:uid="{3F3F445C-B4A5-4FF8-8F4F-9FEF30900096}"/>
    <cellStyle name="Normal 4 2 2 13 3" xfId="7056" xr:uid="{0EDF8B20-EAB7-4604-8093-1ED1A127CAC0}"/>
    <cellStyle name="Normal 4 2 2 14" xfId="3693" xr:uid="{E8E5AB5C-6E49-4B59-834E-4DDE8697C409}"/>
    <cellStyle name="Normal 4 2 2 14 2" xfId="7058" xr:uid="{5B3796B3-4533-42B5-B9A7-6990CFA3D17C}"/>
    <cellStyle name="Normal 4 2 2 14 3" xfId="6287" xr:uid="{FF490DD0-A89F-43DE-B10C-29D01924C984}"/>
    <cellStyle name="Normal 4 2 2 15" xfId="3684" xr:uid="{0F77F6D1-C1B9-4D97-8D33-C4DEABBDAE24}"/>
    <cellStyle name="Normal 4 2 2 2" xfId="3694" xr:uid="{51EA3B5F-4312-454F-8A06-08329C5FD5F2}"/>
    <cellStyle name="Normal 4 2 2 2 10" xfId="3695" xr:uid="{C827E2C3-B13C-4B8C-BBB2-314E40424CCF}"/>
    <cellStyle name="Normal 4 2 2 2 11" xfId="3696" xr:uid="{CCD3B39F-CC8C-46E6-A7B4-8F59B3AFDD0F}"/>
    <cellStyle name="Normal 4 2 2 2 12" xfId="3697" xr:uid="{E42D9388-4C92-4613-BDEC-A71056C2F300}"/>
    <cellStyle name="Normal 4 2 2 2 13" xfId="3698" xr:uid="{C731B3CA-330F-4638-B941-031C3AE246DD}"/>
    <cellStyle name="Normal 4 2 2 2 14" xfId="3699" xr:uid="{CEC8ACCE-0E97-4338-858B-DA29A4D0D4BA}"/>
    <cellStyle name="Normal 4 2 2 2 14 2" xfId="3700" xr:uid="{3C51A20B-7991-4B2F-8C88-062F48878516}"/>
    <cellStyle name="Normal 4 2 2 2 14 3" xfId="7060" xr:uid="{63AD83BE-29AE-4B29-85E5-310786283BB5}"/>
    <cellStyle name="Normal 4 2 2 2 15" xfId="7059" xr:uid="{DFC38506-4696-4605-A3DB-E087AC624A09}"/>
    <cellStyle name="Normal 4 2 2 2 2" xfId="3701" xr:uid="{49A7CA05-9B39-4725-8FA9-E031F2AB91DE}"/>
    <cellStyle name="Normal 4 2 2 2 3" xfId="3702" xr:uid="{7A5301A6-9523-45E5-BC03-A5E18624D616}"/>
    <cellStyle name="Normal 4 2 2 2 4" xfId="3703" xr:uid="{FA7E8B22-57FD-4D38-B070-0C348F4FADCB}"/>
    <cellStyle name="Normal 4 2 2 2 5" xfId="3704" xr:uid="{87C6A958-397D-4920-B938-1A46DE761EE4}"/>
    <cellStyle name="Normal 4 2 2 2 6" xfId="3705" xr:uid="{82072FB7-C87A-4926-BC86-7D294EDBEF91}"/>
    <cellStyle name="Normal 4 2 2 2 7" xfId="3706" xr:uid="{ABC8DEF5-DA61-465E-AA52-99A04FB35080}"/>
    <cellStyle name="Normal 4 2 2 2 8" xfId="3707" xr:uid="{316A6050-DDFA-4966-B538-4936CD7B467E}"/>
    <cellStyle name="Normal 4 2 2 2 9" xfId="3708" xr:uid="{16E35175-1C93-4468-BEC4-6F7C1F62FF67}"/>
    <cellStyle name="Normal 4 2 2 3" xfId="3709" xr:uid="{A1A7A2E8-EB0E-492F-8008-65F7A35A8E48}"/>
    <cellStyle name="Normal 4 2 2 3 2" xfId="3710" xr:uid="{12394570-777E-475E-A09A-9F768426CA24}"/>
    <cellStyle name="Normal 4 2 2 3 2 2" xfId="7062" xr:uid="{639644CA-20C8-4C4A-915C-A1D896AB7484}"/>
    <cellStyle name="Normal 4 2 2 3 3" xfId="7061" xr:uid="{38CD45E8-B50A-4D49-80AF-88D40EBC1C0A}"/>
    <cellStyle name="Normal 4 2 2 4" xfId="3711" xr:uid="{D8F43EDC-1F7B-4605-BD1C-506D76CA4EFF}"/>
    <cellStyle name="Normal 4 2 2 4 2" xfId="3712" xr:uid="{43B727CE-D45E-4C92-BD75-51CBF7E342E4}"/>
    <cellStyle name="Normal 4 2 2 4 2 2" xfId="7064" xr:uid="{00DDFE1E-FA3A-4B8E-B585-3883ABA462C4}"/>
    <cellStyle name="Normal 4 2 2 4 3" xfId="7063" xr:uid="{93013362-584E-46D7-BD24-B8B7E8B2FAAE}"/>
    <cellStyle name="Normal 4 2 2 5" xfId="3713" xr:uid="{10278CF6-0E5E-46CF-B838-6E0A94C1690B}"/>
    <cellStyle name="Normal 4 2 2 5 2" xfId="3714" xr:uid="{826D1B4E-EC5E-4C75-A6FF-24B6D87D5368}"/>
    <cellStyle name="Normal 4 2 2 5 2 2" xfId="7066" xr:uid="{4EE736AD-1BFD-4EF6-BC61-8608E524ADE4}"/>
    <cellStyle name="Normal 4 2 2 5 3" xfId="7065" xr:uid="{3E41DC1D-959E-4E48-9A7F-0B4BD6D2D8CE}"/>
    <cellStyle name="Normal 4 2 2 6" xfId="3715" xr:uid="{307571B4-2F39-442E-AED8-B5AAE925AE99}"/>
    <cellStyle name="Normal 4 2 2 6 2" xfId="3716" xr:uid="{8DE0A8DD-F9A9-49D5-966F-4B85675E1436}"/>
    <cellStyle name="Normal 4 2 2 6 2 2" xfId="7068" xr:uid="{7A57C972-16D4-4CE0-9D24-F37733B6BA72}"/>
    <cellStyle name="Normal 4 2 2 6 3" xfId="7067" xr:uid="{E291DFD2-DDC8-4F9A-982A-0766791B537E}"/>
    <cellStyle name="Normal 4 2 2 7" xfId="3717" xr:uid="{B5BD0617-5BEB-4E19-9C70-F2969C380EFB}"/>
    <cellStyle name="Normal 4 2 2 7 2" xfId="3718" xr:uid="{A64DD5C8-DAC2-49B1-AE2D-E36F7D36650F}"/>
    <cellStyle name="Normal 4 2 2 7 2 2" xfId="7070" xr:uid="{73545EB1-876E-450B-AA7C-C32AF0306E6E}"/>
    <cellStyle name="Normal 4 2 2 7 3" xfId="7069" xr:uid="{47AB449B-DC03-4F46-9441-7EC64BE2F275}"/>
    <cellStyle name="Normal 4 2 2 8" xfId="3719" xr:uid="{BA1EA0F9-4127-4D55-B14C-8A49E753E33C}"/>
    <cellStyle name="Normal 4 2 2 8 2" xfId="3720" xr:uid="{A90EA6C4-0D81-4790-88A6-606E97322E2B}"/>
    <cellStyle name="Normal 4 2 2 8 2 2" xfId="7072" xr:uid="{9B58DCD6-6FF1-430B-8A40-CCBC7411B15C}"/>
    <cellStyle name="Normal 4 2 2 8 3" xfId="7071" xr:uid="{41055246-0C21-448A-A4FE-72DDE98EF61A}"/>
    <cellStyle name="Normal 4 2 2 9" xfId="3721" xr:uid="{DCD669C6-7DA1-4936-B9E0-F55BDFD882DE}"/>
    <cellStyle name="Normal 4 2 2 9 2" xfId="3722" xr:uid="{7C7DA326-F814-4B32-8F61-980D3C8C8EE6}"/>
    <cellStyle name="Normal 4 2 2 9 2 2" xfId="7074" xr:uid="{1D0A8AD0-46AC-43D1-98FC-0B595E63CEBF}"/>
    <cellStyle name="Normal 4 2 2 9 3" xfId="7073" xr:uid="{7CCB139F-DFD1-4F7F-9EB7-95304CD1BC7F}"/>
    <cellStyle name="Normal 4 2 3" xfId="379" xr:uid="{277E6516-8512-4F0B-AD64-AA494D1F81E7}"/>
    <cellStyle name="Normal 4 2 3 2" xfId="3723" xr:uid="{CC5F82C0-3F55-42BD-A76E-98AE72C5D94A}"/>
    <cellStyle name="Normal 4 2 3 2 2" xfId="3724" xr:uid="{6599E992-CF56-47F2-9BF4-D85B07B7A107}"/>
    <cellStyle name="Normal 4 2 3 3" xfId="3725" xr:uid="{F8353ECD-67A8-4BA3-A531-6175376305F8}"/>
    <cellStyle name="Normal 4 2 3 4" xfId="3726" xr:uid="{72A6F548-7A62-40B7-BA59-00142654DBF6}"/>
    <cellStyle name="Normal 4 2 4" xfId="425" xr:uid="{BBB3BF32-F26B-4832-BBF9-3E9B5140C630}"/>
    <cellStyle name="Normal 4 2 4 2" xfId="3727" xr:uid="{1228E1A4-1130-4D24-93E4-26C6DE952B51}"/>
    <cellStyle name="Normal 4 2 5" xfId="3728" xr:uid="{BE40A2F4-029B-4F09-81A5-02084C3BAD14}"/>
    <cellStyle name="Normal 4 2 6" xfId="3729" xr:uid="{6102906F-C344-41B9-AC80-0513C59B1B7E}"/>
    <cellStyle name="Normal 4 2 7" xfId="3730" xr:uid="{0BC36BC7-50BA-4750-BE45-DE7120B91C2D}"/>
    <cellStyle name="Normal 4 2 8" xfId="3731" xr:uid="{F167D96B-BB6B-4949-A8E3-7DDBC525E4CB}"/>
    <cellStyle name="Normal 4 2 9" xfId="3732" xr:uid="{D2DB95C0-5EA5-4A69-86F9-455BF249EBED}"/>
    <cellStyle name="Normal 4 2_Scen_XBase" xfId="3733" xr:uid="{F3B58A26-F997-485A-9939-F74506ACD4DC}"/>
    <cellStyle name="Normal 4 3" xfId="253" xr:uid="{09DEE2FC-2191-42CA-9F56-5E1CC644E87A}"/>
    <cellStyle name="Normal 4 3 10" xfId="3735" xr:uid="{27533D5F-A8CC-403E-9FEE-5BBD16B3AB00}"/>
    <cellStyle name="Normal 4 3 11" xfId="3736" xr:uid="{AF05DFF5-B21C-46B5-858E-A8C7A7762150}"/>
    <cellStyle name="Normal 4 3 12" xfId="3734" xr:uid="{7E8F59A3-41E3-4650-983E-C6811A0490C0}"/>
    <cellStyle name="Normal 4 3 2" xfId="426" xr:uid="{3263133F-4BAD-4812-9821-B4275A222A3A}"/>
    <cellStyle name="Normal 4 3 2 2" xfId="3738" xr:uid="{64102897-7434-4BA4-9B87-B339023F0FC4}"/>
    <cellStyle name="Normal 4 3 2 3" xfId="3739" xr:uid="{FD32396B-F898-4DF6-A280-2A9B2D75C704}"/>
    <cellStyle name="Normal 4 3 2 4" xfId="3737" xr:uid="{65F029CB-4411-4E7E-8BE1-87785BE5C2DF}"/>
    <cellStyle name="Normal 4 3 3" xfId="3740" xr:uid="{71722A93-06AB-4A5B-BF78-4A199F3C11B7}"/>
    <cellStyle name="Normal 4 3 3 2" xfId="3741" xr:uid="{B1BCF5E5-9248-41A3-9CB9-E4C984418E84}"/>
    <cellStyle name="Normal 4 3 3 2 2" xfId="3742" xr:uid="{22009537-1775-470C-8E1B-1ED39C4FDB30}"/>
    <cellStyle name="Normal 4 3 3 3" xfId="3743" xr:uid="{2FC90FFB-0B40-42F3-B65A-B18D81F3B6E1}"/>
    <cellStyle name="Normal 4 3 3 4" xfId="3744" xr:uid="{8E05F97F-E3B9-4A72-A168-A6F688BEA53B}"/>
    <cellStyle name="Normal 4 3 3 5" xfId="3745" xr:uid="{804C941E-EC1A-488A-A349-0ADDE082D1FB}"/>
    <cellStyle name="Normal 4 3 4" xfId="3746" xr:uid="{D1038232-1F33-496A-ABF5-3389C440A529}"/>
    <cellStyle name="Normal 4 3 4 2" xfId="3747" xr:uid="{7075B222-9DFF-40FF-839D-DBEA1194F8FC}"/>
    <cellStyle name="Normal 4 3 4 3" xfId="3748" xr:uid="{70826550-BB2B-41E0-811C-3AB6581F51B7}"/>
    <cellStyle name="Normal 4 3 4 4" xfId="3749" xr:uid="{5B2CC5CB-6D0B-446D-BE0D-A00DAE04004B}"/>
    <cellStyle name="Normal 4 3 4 5" xfId="3750" xr:uid="{AAC797D9-896B-4D15-996B-75B111D95BB3}"/>
    <cellStyle name="Normal 4 3 5" xfId="3751" xr:uid="{3288516B-C464-4A70-A666-DBA859BFD6DC}"/>
    <cellStyle name="Normal 4 3 5 2" xfId="3752" xr:uid="{B60E21C7-8112-4A01-9EE4-2A44FF6923B0}"/>
    <cellStyle name="Normal 4 3 5 3" xfId="3753" xr:uid="{E01D1BCF-A103-4F00-A8D2-FCC9E932092F}"/>
    <cellStyle name="Normal 4 3 5 4" xfId="3754" xr:uid="{EF352928-69C3-4476-8A04-A3312D74FA0D}"/>
    <cellStyle name="Normal 4 3 6" xfId="3755" xr:uid="{C146D7F1-A2C8-4B33-8808-1E0BCBA0DF9E}"/>
    <cellStyle name="Normal 4 3 7" xfId="3756" xr:uid="{D07FA3FD-096C-4A4C-BF2F-2E2840AD1DE6}"/>
    <cellStyle name="Normal 4 3 8" xfId="3757" xr:uid="{287ED478-370C-4378-A191-146EC4CBA5B4}"/>
    <cellStyle name="Normal 4 3 9" xfId="3758" xr:uid="{8A544E92-233B-4DB1-B82C-4E4F7345C01C}"/>
    <cellStyle name="Normal 4 3 9 2" xfId="3759" xr:uid="{D944F4E3-E14B-40B7-AEC7-74593ADBDBA0}"/>
    <cellStyle name="Normal 4 3 9 3" xfId="7075" xr:uid="{02C3B71E-3174-4719-A38D-F1D67C5680D3}"/>
    <cellStyle name="Normal 4 3_Scen_XBase" xfId="3760" xr:uid="{43578F46-340A-4A97-91E9-B20A2275730D}"/>
    <cellStyle name="Normal 4 4" xfId="254" xr:uid="{6626F7DE-588F-424A-BA74-35E13BD21B11}"/>
    <cellStyle name="Normal 4 4 10" xfId="3761" xr:uid="{A3707E27-DEEB-4ADA-ADC9-220EA68E224C}"/>
    <cellStyle name="Normal 4 4 2" xfId="3762" xr:uid="{3BF33ECB-23B5-4CFC-84B0-EE872EBBD048}"/>
    <cellStyle name="Normal 4 4 3" xfId="3763" xr:uid="{BBEFD5EA-C241-437F-9B42-52B7EF996072}"/>
    <cellStyle name="Normal 4 4 3 2" xfId="3764" xr:uid="{791853D4-DD70-4064-8C05-C055990A7217}"/>
    <cellStyle name="Normal 4 4 3 3" xfId="3765" xr:uid="{AAA1FCB1-AFE7-460B-9FB5-5A2100F46E10}"/>
    <cellStyle name="Normal 4 4 4" xfId="3766" xr:uid="{B3B0A3A9-5872-4FFF-8C4E-FA9D435A8C03}"/>
    <cellStyle name="Normal 4 4 5" xfId="3767" xr:uid="{A91DE334-F322-405A-A241-84F0752BB24D}"/>
    <cellStyle name="Normal 4 4 6" xfId="3768" xr:uid="{76556F77-FF05-4762-B4F2-1DB168871DD6}"/>
    <cellStyle name="Normal 4 4 7" xfId="3769" xr:uid="{0FE18A49-6AB3-40C5-AD9E-DC5CAE718F39}"/>
    <cellStyle name="Normal 4 4 8" xfId="3770" xr:uid="{49F2133E-1E09-4AA8-AB35-6CA1929D9C4D}"/>
    <cellStyle name="Normal 4 4 9" xfId="3771" xr:uid="{4C4E65CE-5020-45B1-960A-9E02C41F2BA6}"/>
    <cellStyle name="Normal 4 5" xfId="250" xr:uid="{88E1A17F-01BB-4DF6-AAF4-E6A56069DA9E}"/>
    <cellStyle name="Normal 4 5 10" xfId="3773" xr:uid="{BB8825C6-985E-4F1B-87E5-3762EA05E63C}"/>
    <cellStyle name="Normal 4 5 11" xfId="3774" xr:uid="{662F20F4-5DAB-4BE4-9C7D-28C7634AEA80}"/>
    <cellStyle name="Normal 4 5 12" xfId="3772" xr:uid="{13EE0408-8728-4D54-B40C-17FDC475E13F}"/>
    <cellStyle name="Normal 4 5 2" xfId="3775" xr:uid="{DA829065-D9F4-4375-B484-7D4204BF6958}"/>
    <cellStyle name="Normal 4 5 2 2" xfId="3776" xr:uid="{090B619E-6995-4A37-B205-D32FD72F5C33}"/>
    <cellStyle name="Normal 4 5 2 3" xfId="3777" xr:uid="{3934FFBD-D3B4-488E-B681-6DE308C80F51}"/>
    <cellStyle name="Normal 4 5 2 4" xfId="3778" xr:uid="{B87202B4-3637-457A-829E-9D0B2666E1CA}"/>
    <cellStyle name="Normal 4 5 3" xfId="3779" xr:uid="{79006F47-59F3-48E9-8644-FBA5C1ECEAD4}"/>
    <cellStyle name="Normal 4 5 3 2" xfId="3780" xr:uid="{EF9308B4-2BEA-48FA-A551-84E861F63F49}"/>
    <cellStyle name="Normal 4 5 3 3" xfId="3781" xr:uid="{42E56854-6C92-4C62-BA1C-A6C6B5233DB0}"/>
    <cellStyle name="Normal 4 5 3 4" xfId="3782" xr:uid="{758AB9AC-E257-40BC-AA5F-2910B4EB3E3A}"/>
    <cellStyle name="Normal 4 5 4" xfId="3783" xr:uid="{AD1D8815-9793-436F-B16D-5D4F99CB4908}"/>
    <cellStyle name="Normal 4 5 5" xfId="3784" xr:uid="{9117FD55-99D5-482D-A0CC-010C0670C019}"/>
    <cellStyle name="Normal 4 5 6" xfId="3785" xr:uid="{A808AFF0-F520-4A39-9E56-E9F99FE1B91E}"/>
    <cellStyle name="Normal 4 5 7" xfId="3786" xr:uid="{72E85E17-756B-469D-8A1D-7059F0BCB721}"/>
    <cellStyle name="Normal 4 5 8" xfId="3787" xr:uid="{629669DC-2FAB-420B-B241-FC50DD55A109}"/>
    <cellStyle name="Normal 4 5 9" xfId="3788" xr:uid="{FC85B60E-DAE1-44B5-91D7-26593C7CF8B5}"/>
    <cellStyle name="Normal 4 5 9 2" xfId="3789" xr:uid="{A72A4982-533D-4168-9B87-FDD6DC817B04}"/>
    <cellStyle name="Normal 4 5 9 3" xfId="7076" xr:uid="{689532A6-8BCE-485D-B367-03EC89F21468}"/>
    <cellStyle name="Normal 4 5 9 4" xfId="6286" xr:uid="{80B24EB9-6064-4B6A-ABC8-EB78858A41F5}"/>
    <cellStyle name="Normal 4 6" xfId="391" xr:uid="{1F78D923-38B7-4688-A980-AF366212EE0E}"/>
    <cellStyle name="Normal 4 6 2" xfId="3790" xr:uid="{BE2A18A1-7BAE-416D-B118-648703B78C7C}"/>
    <cellStyle name="Normal 4 6 2 2" xfId="3791" xr:uid="{51A23EBB-7D36-4FA3-AAD4-1EC0FCDBE486}"/>
    <cellStyle name="Normal 4 6 2 3" xfId="3792" xr:uid="{E8836B55-61A5-47FC-B6F1-C1136A133A2F}"/>
    <cellStyle name="Normal 4 6 3" xfId="3793" xr:uid="{04F73784-CE01-438A-9A04-DDB555C10875}"/>
    <cellStyle name="Normal 4 6 4" xfId="3794" xr:uid="{0FBF1B31-CC96-444A-A847-415F097FC0A0}"/>
    <cellStyle name="Normal 4 6 4 2" xfId="3795" xr:uid="{95B6BE3E-2C38-428B-BAC5-5DC51D9DAC34}"/>
    <cellStyle name="Normal 4 6 5" xfId="3796" xr:uid="{4FA5D29E-9612-4F22-849F-16C89F40CE5F}"/>
    <cellStyle name="Normal 4 6 5 2" xfId="3797" xr:uid="{76C0FAEC-00B6-434C-AA3F-B88ECA303BB7}"/>
    <cellStyle name="Normal 4 6 6" xfId="3798" xr:uid="{BADA40C4-8C7A-4F2F-851F-089605FA176F}"/>
    <cellStyle name="Normal 4 6 7" xfId="3799" xr:uid="{A6F9F0EE-6CE5-4802-BF6E-3AA830B78E5B}"/>
    <cellStyle name="Normal 4 7" xfId="3800" xr:uid="{80A86633-81C4-4EE8-B971-AB7C13CAD46C}"/>
    <cellStyle name="Normal 4 7 2" xfId="3801" xr:uid="{03A462DE-2DE9-4FE6-AB7B-EF58C2B33BB7}"/>
    <cellStyle name="Normal 4 7 2 2" xfId="3802" xr:uid="{52C28809-201A-4E39-BEFC-04A640269D93}"/>
    <cellStyle name="Normal 4 7 3" xfId="3803" xr:uid="{B121B88C-4437-4143-BA6D-38A0562E7E22}"/>
    <cellStyle name="Normal 4 7 4" xfId="3804" xr:uid="{EA2FDA2A-0A63-4BD9-9281-A654AFBC109F}"/>
    <cellStyle name="Normal 4 7 5" xfId="3805" xr:uid="{E3D03792-73C0-4B3D-A3C1-1A56FB9A071D}"/>
    <cellStyle name="Normal 4 8" xfId="3806" xr:uid="{FFFB18D8-9C53-4B09-9A3F-DDBF824EF428}"/>
    <cellStyle name="Normal 4 8 2" xfId="3807" xr:uid="{213AD23D-988F-4CBD-BB06-3D74DC2E9763}"/>
    <cellStyle name="Normal 4 8 3" xfId="3808" xr:uid="{E900ECCD-4BA4-4C0C-B911-0231928BCDA0}"/>
    <cellStyle name="Normal 4 8 4" xfId="3809" xr:uid="{5EDD95B2-9051-44AB-9EFF-391582102D91}"/>
    <cellStyle name="Normal 4 8 5" xfId="3810" xr:uid="{49E58FF6-6DB3-4630-9EED-FB8FAAF4F834}"/>
    <cellStyle name="Normal 4 9" xfId="3811" xr:uid="{1F53AA29-488C-42D2-A334-EF0038D186A8}"/>
    <cellStyle name="Normal 4 9 2" xfId="3812" xr:uid="{F5157620-AC93-4178-B1F8-B5AB9B179F49}"/>
    <cellStyle name="Normal 4 9 3" xfId="3813" xr:uid="{890765E2-9A26-4AF2-BE2A-1ACDE43A49D6}"/>
    <cellStyle name="Normal 4_SUP" xfId="3814" xr:uid="{92942D9C-1340-4924-9418-17FC1E5C74D4}"/>
    <cellStyle name="Normal 40" xfId="3815" xr:uid="{51917B9F-E332-43DB-88AE-EF2B66439EEA}"/>
    <cellStyle name="Normal 41" xfId="5650" xr:uid="{8FD8AD68-9E29-48E7-94F8-34B1026DD17A}"/>
    <cellStyle name="Normal 5" xfId="8" xr:uid="{79B7F99B-9A55-45FE-B8EA-FF7622D8162D}"/>
    <cellStyle name="Normal 5 10" xfId="3817" xr:uid="{B1206B37-50EF-49C7-B52C-58C9F8AD319A}"/>
    <cellStyle name="Normal 5 10 2" xfId="3818" xr:uid="{C5929D5F-0C0B-40DA-9D6A-FA4F1CA530E6}"/>
    <cellStyle name="Normal 5 10 3" xfId="3819" xr:uid="{7D68ABE1-7E4E-45C0-AEB5-FBF4A897D500}"/>
    <cellStyle name="Normal 5 11" xfId="3820" xr:uid="{084D7624-BA09-460E-A17D-5156DBC60FDA}"/>
    <cellStyle name="Normal 5 11 2" xfId="3821" xr:uid="{388EB654-107F-45EA-BAF9-FC44E27C7E95}"/>
    <cellStyle name="Normal 5 11 3" xfId="3822" xr:uid="{10C200E7-A3E0-4D75-BCA6-13F99BDBA5D9}"/>
    <cellStyle name="Normal 5 12" xfId="3823" xr:uid="{60074A4B-39A6-4790-AA65-ABEAB8F9488D}"/>
    <cellStyle name="Normal 5 12 2" xfId="3824" xr:uid="{B06AD972-2669-4CDB-93C9-C96EEEF1D93A}"/>
    <cellStyle name="Normal 5 12 3" xfId="3825" xr:uid="{7DCE354D-F4F5-4916-B062-EBDB726666B5}"/>
    <cellStyle name="Normal 5 12 4" xfId="3826" xr:uid="{5C270166-6772-48FD-9837-CD2834A18B72}"/>
    <cellStyle name="Normal 5 13" xfId="3827" xr:uid="{7E3D8E8E-D561-4324-9CB8-95641A0C06AD}"/>
    <cellStyle name="Normal 5 13 2" xfId="3828" xr:uid="{514207B6-E193-4798-9745-A4CF0F46BE22}"/>
    <cellStyle name="Normal 5 13 3" xfId="7077" xr:uid="{725755EF-ACBC-4DE9-A475-E13843FAB5FD}"/>
    <cellStyle name="Normal 5 13 4" xfId="6288" xr:uid="{00EBC4A9-4268-41FF-8413-AC4C04494BAC}"/>
    <cellStyle name="Normal 5 14" xfId="3829" xr:uid="{20CDCA95-C822-455F-81CC-0A00AF455980}"/>
    <cellStyle name="Normal 5 15" xfId="3816" xr:uid="{220547E7-824C-4895-A691-36565564F22E}"/>
    <cellStyle name="Normal 5 16" xfId="536" xr:uid="{34A6D92D-254F-48D3-96FE-D8A2724CBB33}"/>
    <cellStyle name="Normal 5 17" xfId="255" xr:uid="{0E59DA4B-D323-4794-8B87-0E322286E67D}"/>
    <cellStyle name="Normal 5 2" xfId="256" xr:uid="{4983A074-754F-47B5-B0BD-473213EFDD33}"/>
    <cellStyle name="Normal 5 2 2" xfId="3830" xr:uid="{41C77F2D-5D41-4BCE-8327-BFD1A7E76CF7}"/>
    <cellStyle name="Normal 5 2 2 10" xfId="3831" xr:uid="{351ED6B1-B51A-4D5A-9573-8279DE170164}"/>
    <cellStyle name="Normal 5 2 2 10 2" xfId="3832" xr:uid="{28743A2B-48AB-4A3E-80CD-E64EC0F316A2}"/>
    <cellStyle name="Normal 5 2 2 10 2 2" xfId="7079" xr:uid="{3400AB5F-92FD-47C7-AC02-20C8F3C4C5F1}"/>
    <cellStyle name="Normal 5 2 2 10 3" xfId="7078" xr:uid="{B7F84DB0-AF40-4A05-94DC-5C153F9FB9E5}"/>
    <cellStyle name="Normal 5 2 2 11" xfId="3833" xr:uid="{A5ADEAE5-95B0-42A3-9B4B-A3019D1F7200}"/>
    <cellStyle name="Normal 5 2 2 11 2" xfId="3834" xr:uid="{05A0B72F-BBE9-4B04-B967-7B9D70072FA7}"/>
    <cellStyle name="Normal 5 2 2 11 2 2" xfId="7081" xr:uid="{8BA95400-35E1-4CA6-AFDE-2216B70BE7BC}"/>
    <cellStyle name="Normal 5 2 2 11 3" xfId="7080" xr:uid="{87F4DC74-E9CA-41BF-817E-9D5EC3E600F3}"/>
    <cellStyle name="Normal 5 2 2 12" xfId="3835" xr:uid="{BA7102B1-D553-40BC-B23A-10F18B4CBAF2}"/>
    <cellStyle name="Normal 5 2 2 12 2" xfId="3836" xr:uid="{36FA0666-D5E7-40CD-BD25-952A7E1CF1F9}"/>
    <cellStyle name="Normal 5 2 2 12 2 2" xfId="7083" xr:uid="{BC49529B-3C07-441E-A080-5217E6B6BCAF}"/>
    <cellStyle name="Normal 5 2 2 12 3" xfId="7082" xr:uid="{43F1E3E0-7979-4F23-AED7-0F5AF8A5C6AA}"/>
    <cellStyle name="Normal 5 2 2 13" xfId="3837" xr:uid="{A4C639A1-6489-49E5-B631-0E5AC9157A86}"/>
    <cellStyle name="Normal 5 2 2 13 2" xfId="3838" xr:uid="{CCF85B3D-3467-4168-A0D8-EB034A7806A7}"/>
    <cellStyle name="Normal 5 2 2 13 2 2" xfId="7085" xr:uid="{4C7BF62D-E253-44EC-BFD9-544AE81CCD07}"/>
    <cellStyle name="Normal 5 2 2 13 3" xfId="7084" xr:uid="{596988C7-BF4D-49B3-8DD4-5868D5336E8D}"/>
    <cellStyle name="Normal 5 2 2 14" xfId="3839" xr:uid="{6517F17D-1766-497C-BFEB-92F5ACDAA66C}"/>
    <cellStyle name="Normal 5 2 2 15" xfId="3840" xr:uid="{4DB2CE1B-2EDB-4ED6-8FC5-814889C37A0E}"/>
    <cellStyle name="Normal 5 2 2 2" xfId="3841" xr:uid="{0B24B292-7DF1-4B91-82CD-838759719199}"/>
    <cellStyle name="Normal 5 2 2 2 10" xfId="3842" xr:uid="{DB6CE53D-606F-4183-84D2-1651D49077A1}"/>
    <cellStyle name="Normal 5 2 2 2 11" xfId="3843" xr:uid="{236EAFA1-A3E4-440D-81F1-9A4A23A5D412}"/>
    <cellStyle name="Normal 5 2 2 2 12" xfId="3844" xr:uid="{3E6CF30C-AB9A-4D14-8264-0D2E720FB35C}"/>
    <cellStyle name="Normal 5 2 2 2 13" xfId="3845" xr:uid="{8551ACEF-640B-45D5-A5C1-99409AA8FB72}"/>
    <cellStyle name="Normal 5 2 2 2 14" xfId="3846" xr:uid="{8C5D9C03-53E1-4B12-B67A-BC70F4DA9F6B}"/>
    <cellStyle name="Normal 5 2 2 2 14 2" xfId="3847" xr:uid="{3EC264CC-770A-42FF-9B25-F6CEC7E05D92}"/>
    <cellStyle name="Normal 5 2 2 2 14 3" xfId="7087" xr:uid="{9FE53BB7-E370-49B5-9E24-7AA3CB75794F}"/>
    <cellStyle name="Normal 5 2 2 2 15" xfId="3848" xr:uid="{8945316D-6CBE-4C0A-AE61-8540A5A5DF74}"/>
    <cellStyle name="Normal 5 2 2 2 16" xfId="7086" xr:uid="{ED37DA26-04C9-4106-A4E2-FED27762862C}"/>
    <cellStyle name="Normal 5 2 2 2 2" xfId="3849" xr:uid="{D112D669-5F97-46AE-87C0-B955E4DA618A}"/>
    <cellStyle name="Normal 5 2 2 2 3" xfId="3850" xr:uid="{BE30916E-C051-4F01-BA9A-7CEB1A0BEA30}"/>
    <cellStyle name="Normal 5 2 2 2 4" xfId="3851" xr:uid="{B3EF7CE7-74A2-44CF-8349-6DFCEE915C0A}"/>
    <cellStyle name="Normal 5 2 2 2 5" xfId="3852" xr:uid="{5CE92FE6-B1F0-425A-9A7B-6311695C11C7}"/>
    <cellStyle name="Normal 5 2 2 2 6" xfId="3853" xr:uid="{4C920D40-277A-4320-8C93-68498C233173}"/>
    <cellStyle name="Normal 5 2 2 2 7" xfId="3854" xr:uid="{EDDB76E9-CE93-463D-B273-4183923CCC4E}"/>
    <cellStyle name="Normal 5 2 2 2 8" xfId="3855" xr:uid="{C06CFCA6-F070-4C1B-AE81-CAAD2D405130}"/>
    <cellStyle name="Normal 5 2 2 2 9" xfId="3856" xr:uid="{1AE04E01-5636-4BEF-96A5-DDD0A50626E5}"/>
    <cellStyle name="Normal 5 2 2 3" xfId="3857" xr:uid="{36364186-5D11-465F-807D-5A818524BE22}"/>
    <cellStyle name="Normal 5 2 2 3 2" xfId="3858" xr:uid="{2CEAD5F7-969D-4FF0-AB74-4281694AE711}"/>
    <cellStyle name="Normal 5 2 2 3 2 2" xfId="3859" xr:uid="{7AD25131-E980-4030-8418-5A3C65B10208}"/>
    <cellStyle name="Normal 5 2 2 3 2 3" xfId="7089" xr:uid="{CDF9062C-633B-4303-853C-F28F82A76D2B}"/>
    <cellStyle name="Normal 5 2 2 3 3" xfId="3860" xr:uid="{104F7EF5-2A89-438C-86FC-EB453D6C5C0F}"/>
    <cellStyle name="Normal 5 2 2 3 4" xfId="7088" xr:uid="{CE7F3738-AA93-40F6-96B6-8A699C02ECED}"/>
    <cellStyle name="Normal 5 2 2 4" xfId="3861" xr:uid="{1EA81B89-5A42-4FF6-9D23-FB855FE7407F}"/>
    <cellStyle name="Normal 5 2 2 4 2" xfId="3862" xr:uid="{F4D9F3A5-19B9-4FBB-A13C-DE6BA68177F7}"/>
    <cellStyle name="Normal 5 2 2 4 2 2" xfId="7091" xr:uid="{6EE5ECC5-1A1B-42BF-9114-5B692D5C7D7A}"/>
    <cellStyle name="Normal 5 2 2 4 3" xfId="7090" xr:uid="{D1F3D97A-67A7-4B90-90EC-A1EA3C4E69A8}"/>
    <cellStyle name="Normal 5 2 2 5" xfId="3863" xr:uid="{7FE3CCF2-5BEC-47AF-80F0-883C5E38528D}"/>
    <cellStyle name="Normal 5 2 2 5 2" xfId="3864" xr:uid="{6D14863A-0D89-45CC-8374-5C4D472A2F20}"/>
    <cellStyle name="Normal 5 2 2 5 2 2" xfId="7093" xr:uid="{0EFC6324-F6AA-4427-B4E6-09A4C6D30574}"/>
    <cellStyle name="Normal 5 2 2 5 3" xfId="7092" xr:uid="{9A92BA90-DED6-4329-9521-87ECE27762A3}"/>
    <cellStyle name="Normal 5 2 2 6" xfId="3865" xr:uid="{B77E3A52-E16B-4159-BAE9-DCBC483AB64A}"/>
    <cellStyle name="Normal 5 2 2 6 2" xfId="3866" xr:uid="{1EED0904-1B29-48C3-B488-63BE926019EE}"/>
    <cellStyle name="Normal 5 2 2 6 2 2" xfId="7095" xr:uid="{5E75C0D8-66CC-4B90-8A90-7A0B317A3FCC}"/>
    <cellStyle name="Normal 5 2 2 6 3" xfId="7094" xr:uid="{D3D5F084-2EF1-4F8E-86A1-60544B6B4D43}"/>
    <cellStyle name="Normal 5 2 2 7" xfId="3867" xr:uid="{B2771526-7B93-4BB0-A921-BFECB636F564}"/>
    <cellStyle name="Normal 5 2 2 7 2" xfId="3868" xr:uid="{405BDC73-7567-4EC5-8B16-9E4CA26AA75B}"/>
    <cellStyle name="Normal 5 2 2 7 2 2" xfId="7097" xr:uid="{762116C6-101C-4143-9B50-399876AA2335}"/>
    <cellStyle name="Normal 5 2 2 7 3" xfId="7096" xr:uid="{D4450F4F-F064-48D4-9921-25CF4860378D}"/>
    <cellStyle name="Normal 5 2 2 8" xfId="3869" xr:uid="{6AC21AB7-8095-422B-B479-4B10EDB82723}"/>
    <cellStyle name="Normal 5 2 2 8 2" xfId="3870" xr:uid="{5E3D3625-D421-40DF-999B-80BA18C1BA0E}"/>
    <cellStyle name="Normal 5 2 2 8 2 2" xfId="7099" xr:uid="{ACB86910-D589-4699-B9E5-49B883791EC9}"/>
    <cellStyle name="Normal 5 2 2 8 3" xfId="7098" xr:uid="{3B40199A-0892-4018-819E-EC4740B0A98F}"/>
    <cellStyle name="Normal 5 2 2 9" xfId="3871" xr:uid="{0DD31030-066A-4665-A34A-96AFD8C096B8}"/>
    <cellStyle name="Normal 5 2 2 9 2" xfId="3872" xr:uid="{D31F19CE-B602-4391-BF7C-BE9182848C86}"/>
    <cellStyle name="Normal 5 2 2 9 2 2" xfId="7101" xr:uid="{22B72022-31BC-43C5-97D6-67BFB4ABD660}"/>
    <cellStyle name="Normal 5 2 2 9 3" xfId="7100" xr:uid="{05158EAD-9C09-45FB-B1FD-B9AB8A974F31}"/>
    <cellStyle name="Normal 5 2 3" xfId="3873" xr:uid="{BE4A907F-19E6-4F6D-8DC3-56DB508E5600}"/>
    <cellStyle name="Normal 5 2 3 2" xfId="3874" xr:uid="{5BB8B9C3-E56A-4C4D-887F-00B3CE388936}"/>
    <cellStyle name="Normal 5 2 3 3" xfId="3875" xr:uid="{14DA3AEE-1A6F-46B2-847F-161E30ECCAB7}"/>
    <cellStyle name="Normal 5 2 3 4" xfId="3876" xr:uid="{2223ED70-1091-413F-885C-9015076A3158}"/>
    <cellStyle name="Normal 5 2 4" xfId="3877" xr:uid="{8038A516-70F5-4830-B027-0CF053EA9EA2}"/>
    <cellStyle name="Normal 5 2 5" xfId="3878" xr:uid="{71E1626D-576D-4B5A-867C-72C5FAC7D79B}"/>
    <cellStyle name="Normal 5 2 6" xfId="3879" xr:uid="{D0C011FD-E387-4D91-B3AF-9AA030CC40AE}"/>
    <cellStyle name="Normal 5 2 7" xfId="3880" xr:uid="{39B7F4C1-230B-4BA6-8A80-D9401ACB1686}"/>
    <cellStyle name="Normal 5 2 8" xfId="3881" xr:uid="{C39A132A-3CB5-409F-8ABE-9BF7B691E84F}"/>
    <cellStyle name="Normal 5 3" xfId="257" xr:uid="{567E9F68-E6D8-410A-8268-EFDFDBAC3E04}"/>
    <cellStyle name="Normal 5 3 10" xfId="3883" xr:uid="{60B6D545-FAC0-4047-90C1-E5DAB1FA418B}"/>
    <cellStyle name="Normal 5 3 11" xfId="3882" xr:uid="{FD34EAA6-3D50-4B81-A16D-2FAA09E7DAEF}"/>
    <cellStyle name="Normal 5 3 2" xfId="3884" xr:uid="{31548A54-8BA7-4C11-AEDA-CC3AA0872B8A}"/>
    <cellStyle name="Normal 5 3 2 2" xfId="3885" xr:uid="{D40351A0-D3A8-4009-9E5D-4A881F66A489}"/>
    <cellStyle name="Normal 5 3 2 3" xfId="3886" xr:uid="{16852D91-DDF1-4BE4-9031-D7ECD5E34E3F}"/>
    <cellStyle name="Normal 5 3 3" xfId="3887" xr:uid="{33AAE03B-879E-465D-8D46-E6CA761AD977}"/>
    <cellStyle name="Normal 5 3 3 2" xfId="3888" xr:uid="{2A9BF114-5D62-44CE-A2BE-287928B8299D}"/>
    <cellStyle name="Normal 5 3 3 3" xfId="3889" xr:uid="{75FE9DB6-D7D9-48D1-81F0-C291A5EBB174}"/>
    <cellStyle name="Normal 5 3 3 4" xfId="3890" xr:uid="{C3ADAA2B-A4B0-4373-BE1A-054B5C82AF9C}"/>
    <cellStyle name="Normal 5 3 4" xfId="3891" xr:uid="{3E8E4F1C-10F3-46CF-BFD4-C55C95EBD3F1}"/>
    <cellStyle name="Normal 5 3 5" xfId="3892" xr:uid="{A511F09B-27BF-4AFC-BFA5-ECD59A7C1CBA}"/>
    <cellStyle name="Normal 5 3 6" xfId="3893" xr:uid="{3B0F96A6-EE10-4143-82EA-30B9203823C5}"/>
    <cellStyle name="Normal 5 3 7" xfId="3894" xr:uid="{46CA007E-5BB0-41D5-A834-10716B228399}"/>
    <cellStyle name="Normal 5 3 8" xfId="3895" xr:uid="{F5841BD7-B215-40B0-BFD8-0DA70A1E9BDC}"/>
    <cellStyle name="Normal 5 3 9" xfId="3896" xr:uid="{22EE69E1-A70E-4130-9B1E-56F5BB39822C}"/>
    <cellStyle name="Normal 5 3 9 2" xfId="7102" xr:uid="{56422B72-4FDB-41E3-B969-764960B49082}"/>
    <cellStyle name="Normal 5 3 9 3" xfId="6289" xr:uid="{60E9C315-451A-4FC6-B7B9-04973700C5BB}"/>
    <cellStyle name="Normal 5 4" xfId="258" xr:uid="{3AF7F9BB-ACF9-41B7-82D9-F8C3D5C82132}"/>
    <cellStyle name="Normal 5 4 2" xfId="3897" xr:uid="{83FC42F3-29D6-40FC-9A39-BD85ACA5AA10}"/>
    <cellStyle name="Normal 5 4 3" xfId="3898" xr:uid="{3F441294-2B0D-452A-9DD1-A3693FCCA9D9}"/>
    <cellStyle name="Normal 5 4 4" xfId="3899" xr:uid="{38ABC1A1-9964-4D18-97C9-25EC4F2C0B05}"/>
    <cellStyle name="Normal 5 4 5" xfId="3900" xr:uid="{BA388F4A-7B54-476C-8456-70B455289383}"/>
    <cellStyle name="Normal 5 4 6" xfId="3901" xr:uid="{EE8A5E50-9876-4501-8AAC-6D43E0A2ABB2}"/>
    <cellStyle name="Normal 5 4 7" xfId="3902" xr:uid="{24A9E390-D286-4D06-8299-8E3F6FAE9DF2}"/>
    <cellStyle name="Normal 5 4 8" xfId="3903" xr:uid="{880C5ACB-E1F6-401A-9D04-2817E52B82F2}"/>
    <cellStyle name="Normal 5 5" xfId="259" xr:uid="{C1E4337E-F646-404A-9258-3DFD7AA8863D}"/>
    <cellStyle name="Normal 5 5 10" xfId="3905" xr:uid="{FEF0FB38-DF8D-4125-96B5-059856A2D151}"/>
    <cellStyle name="Normal 5 5 11" xfId="3906" xr:uid="{BC1B15B9-2923-409A-8CA6-494B260B7072}"/>
    <cellStyle name="Normal 5 5 12" xfId="3904" xr:uid="{F5775147-D52B-4E46-ABC6-C3C84FE058CD}"/>
    <cellStyle name="Normal 5 5 2" xfId="427" xr:uid="{5F3AB9B0-87DD-4545-BDA2-3EE1B89FE9F0}"/>
    <cellStyle name="Normal 5 5 2 2" xfId="3908" xr:uid="{FACD8AE7-04AA-4835-9516-35DF24E0B36D}"/>
    <cellStyle name="Normal 5 5 2 2 2" xfId="3909" xr:uid="{2D9626ED-3FCE-4B27-81CB-C49BC048E1C4}"/>
    <cellStyle name="Normal 5 5 2 3" xfId="3910" xr:uid="{C1529B4F-B7BC-46EF-A75F-E80E9AA466D6}"/>
    <cellStyle name="Normal 5 5 2 4" xfId="3911" xr:uid="{33FDDB2A-82A5-453D-8198-F3B9D7A7B272}"/>
    <cellStyle name="Normal 5 5 2 5" xfId="3912" xr:uid="{D4A84AE9-56E3-40FB-B855-19ECF8B862AF}"/>
    <cellStyle name="Normal 5 5 2 6" xfId="3907" xr:uid="{D8F915D3-711C-465F-8214-3676AE3FA45B}"/>
    <cellStyle name="Normal 5 5 3" xfId="3913" xr:uid="{9A0B5338-B1CD-4C12-B9E2-E0518176641B}"/>
    <cellStyle name="Normal 5 5 3 2" xfId="3914" xr:uid="{E3099EE0-1D44-4D3F-A0BF-822C5499810D}"/>
    <cellStyle name="Normal 5 5 3 3" xfId="3915" xr:uid="{DAD61681-CB9C-4F3E-82ED-22C77940FBFB}"/>
    <cellStyle name="Normal 5 5 3 4" xfId="3916" xr:uid="{7BCC9701-7ED2-4255-B8FE-21234B87A077}"/>
    <cellStyle name="Normal 5 5 4" xfId="3917" xr:uid="{B23BEF91-1866-4D8E-AA03-B0E1CDC54838}"/>
    <cellStyle name="Normal 5 5 4 2" xfId="3918" xr:uid="{09626615-4D30-47FA-8775-8293F2222FC7}"/>
    <cellStyle name="Normal 5 5 4 3" xfId="3919" xr:uid="{7D5FCA79-5A9D-43DC-951A-DCADF27FE489}"/>
    <cellStyle name="Normal 5 5 4 4" xfId="3920" xr:uid="{64E315A2-53EC-4A04-B60C-B47A65DCED40}"/>
    <cellStyle name="Normal 5 5 5" xfId="3921" xr:uid="{FE5B8F19-50AA-4317-AFD6-B7C81CB6EC46}"/>
    <cellStyle name="Normal 5 5 6" xfId="3922" xr:uid="{90420C7D-78A3-46D2-B6EB-4C8BB68A3B50}"/>
    <cellStyle name="Normal 5 5 7" xfId="3923" xr:uid="{AA87773B-0834-4BBF-856C-02C1B7B85ABF}"/>
    <cellStyle name="Normal 5 5 8" xfId="3924" xr:uid="{2B6C1422-B22F-45FF-BB4B-0CB7E0FEC3CF}"/>
    <cellStyle name="Normal 5 5 9" xfId="3925" xr:uid="{17558CB3-FC7A-4C07-A5BB-044825E4FE87}"/>
    <cellStyle name="Normal 5 5 9 2" xfId="3926" xr:uid="{65E60D7E-C311-48DD-84B5-52D5B05C1906}"/>
    <cellStyle name="Normal 5 5 9 3" xfId="7103" xr:uid="{5D5F0938-39AE-4113-B4F4-3867310E15CF}"/>
    <cellStyle name="Normal 5 6" xfId="451" xr:uid="{DA4C633C-F4DD-4BCB-AEB7-A0D64FFEE4B7}"/>
    <cellStyle name="Normal 5 6 2" xfId="3928" xr:uid="{C68E7137-9B9B-430C-91B5-11361D211AF4}"/>
    <cellStyle name="Normal 5 6 3" xfId="3929" xr:uid="{A6E0D65F-F47E-432A-B08E-5A5E784F9FD0}"/>
    <cellStyle name="Normal 5 6 4" xfId="3927" xr:uid="{B5190172-FC72-4E84-BCB9-3D4B07D8E0CC}"/>
    <cellStyle name="Normal 5 7" xfId="3930" xr:uid="{CD9A69F0-F1CF-4C9A-8585-2AC31CCB37C0}"/>
    <cellStyle name="Normal 5 8" xfId="3931" xr:uid="{F6CFA565-3CFB-41B0-8D4F-93D37146E675}"/>
    <cellStyle name="Normal 5 9" xfId="3932" xr:uid="{5FD37C42-19E3-4E1E-9CF9-B580C1BA0E40}"/>
    <cellStyle name="Normal 50" xfId="3933" xr:uid="{0632F2E6-7363-48A9-BB97-F31CCE4A85D2}"/>
    <cellStyle name="Normal 51" xfId="3934" xr:uid="{37A03F5D-65D7-4CFB-AF3F-3C4E00615F38}"/>
    <cellStyle name="Normal 52" xfId="3935" xr:uid="{AA9A2172-B605-4DA1-B5AB-5AE1676779A8}"/>
    <cellStyle name="Normal 53" xfId="3936" xr:uid="{2D4986B6-2D07-4536-97DB-5F9DF450AAA3}"/>
    <cellStyle name="Normal 54" xfId="3937" xr:uid="{DE6B4210-19C9-44A2-88C3-7E9A802047B0}"/>
    <cellStyle name="Normal 55" xfId="3938" xr:uid="{22B9528E-C7E7-44BA-B017-99429D8FFE60}"/>
    <cellStyle name="Normal 6" xfId="5" xr:uid="{7FE72BC9-A67C-4409-83D8-98A251F649C1}"/>
    <cellStyle name="Normal 6 10" xfId="3939" xr:uid="{7CCA06E9-A5DF-4CA0-A9D4-CD06EE744148}"/>
    <cellStyle name="Normal 6 10 2" xfId="3940" xr:uid="{721380CB-8213-4277-BD90-9608190DAAEF}"/>
    <cellStyle name="Normal 6 10 3" xfId="3941" xr:uid="{1EE8E8E7-9893-4B1D-B435-6EF0C973A840}"/>
    <cellStyle name="Normal 6 11" xfId="3942" xr:uid="{37FFD4D2-C54D-4458-AA39-F5EACF6A7F7C}"/>
    <cellStyle name="Normal 6 12" xfId="3943" xr:uid="{4554698D-8A68-4F28-9A27-8BA18CCB44BF}"/>
    <cellStyle name="Normal 6 12 2" xfId="3944" xr:uid="{FF2DAB15-E0C5-4604-A1F0-4D4A6B8217A9}"/>
    <cellStyle name="Normal 6 12 3" xfId="3945" xr:uid="{E69E2740-866A-45BA-B76B-9B6E6BD0D19B}"/>
    <cellStyle name="Normal 6 13" xfId="260" xr:uid="{4BC8F745-1490-4895-8DCC-ADE7759EF6AD}"/>
    <cellStyle name="Normal 6 2" xfId="261" xr:uid="{DB15C93E-2113-469E-B504-4E85FD5D124B}"/>
    <cellStyle name="Normal 6 2 10" xfId="3946" xr:uid="{194C3839-4618-4045-95AB-84B2C8E6FD95}"/>
    <cellStyle name="Normal 6 2 11" xfId="3947" xr:uid="{3335C0E6-9DB6-46D4-B0FD-EC2616CB68F5}"/>
    <cellStyle name="Normal 6 2 12" xfId="3948" xr:uid="{92748FB2-495A-4C8C-BB5D-176019FF9789}"/>
    <cellStyle name="Normal 6 2 13" xfId="3949" xr:uid="{73A05D2D-067C-4164-8612-0FAD7B9EDFA5}"/>
    <cellStyle name="Normal 6 2 14" xfId="3950" xr:uid="{B3F0BCA9-85DC-4EB2-9D7F-5DF97B7DEF7D}"/>
    <cellStyle name="Normal 6 2 2" xfId="262" xr:uid="{64A76AB6-CCF3-4426-97D2-737C1CE86605}"/>
    <cellStyle name="Normal 6 2 2 10" xfId="3951" xr:uid="{3C3DE18F-9250-408D-8F47-C527D92D4F3F}"/>
    <cellStyle name="Normal 6 2 2 10 2" xfId="3952" xr:uid="{38C2CC95-87CA-491D-AE43-AE8DB70393AC}"/>
    <cellStyle name="Normal 6 2 2 10 2 2" xfId="7105" xr:uid="{886BC67C-CC2F-4EA3-8350-D0FAC9808713}"/>
    <cellStyle name="Normal 6 2 2 10 3" xfId="7104" xr:uid="{A5F6534E-F8CE-458A-9C58-7227F187AA39}"/>
    <cellStyle name="Normal 6 2 2 11" xfId="3953" xr:uid="{C5BBDBC3-47CB-4E5C-95F4-DC6BAA725AB4}"/>
    <cellStyle name="Normal 6 2 2 11 2" xfId="3954" xr:uid="{DE5DECA7-D1F8-486A-A850-CE265599F7F7}"/>
    <cellStyle name="Normal 6 2 2 11 2 2" xfId="7107" xr:uid="{B87DD107-DC94-4C9B-9799-DD5A4E89114E}"/>
    <cellStyle name="Normal 6 2 2 11 3" xfId="7106" xr:uid="{1AB5F2DD-CE57-45F6-A52F-ED6F1BAF0193}"/>
    <cellStyle name="Normal 6 2 2 12" xfId="3955" xr:uid="{3B9446CD-1BDA-4FD9-A040-CA476868075C}"/>
    <cellStyle name="Normal 6 2 2 12 2" xfId="3956" xr:uid="{4DC7FA94-D2CD-4360-BDF4-B37CC7B3C033}"/>
    <cellStyle name="Normal 6 2 2 12 2 2" xfId="7109" xr:uid="{3AE01BCE-275C-4B3C-AC5B-7D950E5B1937}"/>
    <cellStyle name="Normal 6 2 2 12 3" xfId="7108" xr:uid="{73F6D529-E479-4DE2-831E-72B1B192EB2C}"/>
    <cellStyle name="Normal 6 2 2 13" xfId="3957" xr:uid="{E0FE9F32-A390-4DD7-8D67-CA090FF76AD8}"/>
    <cellStyle name="Normal 6 2 2 13 2" xfId="3958" xr:uid="{4F30D440-5DCD-4A05-8D1C-B56B91DAF267}"/>
    <cellStyle name="Normal 6 2 2 13 2 2" xfId="7111" xr:uid="{0D58D0BB-174A-415A-99E5-893900B89FE5}"/>
    <cellStyle name="Normal 6 2 2 13 3" xfId="7110" xr:uid="{91C70773-75EB-4CEF-A9AC-084F170BB178}"/>
    <cellStyle name="Normal 6 2 2 2" xfId="3959" xr:uid="{ABBE1984-CA04-4563-82A8-8B0AF0055E14}"/>
    <cellStyle name="Normal 6 2 2 2 2" xfId="3960" xr:uid="{9E546822-8041-4D07-A47C-B9A01C27AAD6}"/>
    <cellStyle name="Normal 6 2 2 2 2 2" xfId="7113" xr:uid="{566A0042-AB4F-4F10-96CA-25EEBC13EEAC}"/>
    <cellStyle name="Normal 6 2 2 2 3" xfId="7112" xr:uid="{2AB6D70C-E04F-456A-8CEC-1F0559C14C6F}"/>
    <cellStyle name="Normal 6 2 2 3" xfId="3961" xr:uid="{2298EE0B-0562-452D-8F66-BF9517D4DFD5}"/>
    <cellStyle name="Normal 6 2 2 3 2" xfId="3962" xr:uid="{CD20EC46-B722-4F4F-835E-09D23488FB0C}"/>
    <cellStyle name="Normal 6 2 2 3 2 2" xfId="7115" xr:uid="{6B0C908B-8E58-48C9-BB29-AE94FBD7CBAD}"/>
    <cellStyle name="Normal 6 2 2 3 3" xfId="7114" xr:uid="{D763DEC8-D1F0-4FBA-8988-E1A0B12572AC}"/>
    <cellStyle name="Normal 6 2 2 4" xfId="3963" xr:uid="{2CE882D7-3625-4642-9396-737C8B5AF8C5}"/>
    <cellStyle name="Normal 6 2 2 4 2" xfId="3964" xr:uid="{B6FCA30C-9899-44D7-8A82-786AE61D4604}"/>
    <cellStyle name="Normal 6 2 2 4 2 2" xfId="7117" xr:uid="{AAADEDED-382E-4923-9578-51D1CFAFEF60}"/>
    <cellStyle name="Normal 6 2 2 4 3" xfId="7116" xr:uid="{FA67A266-D31E-45E3-8B25-D00BC253A684}"/>
    <cellStyle name="Normal 6 2 2 5" xfId="3965" xr:uid="{3F271760-FD85-4614-A809-1F5C96D7FA32}"/>
    <cellStyle name="Normal 6 2 2 5 2" xfId="3966" xr:uid="{056CF2E6-6469-43B5-BF71-C2D9DB160A51}"/>
    <cellStyle name="Normal 6 2 2 5 2 2" xfId="7119" xr:uid="{061E0CB1-9E8C-4BE1-A177-898BCAB8E946}"/>
    <cellStyle name="Normal 6 2 2 5 3" xfId="7118" xr:uid="{0F6BED69-7AC1-4F3F-B06B-11DC19F88553}"/>
    <cellStyle name="Normal 6 2 2 6" xfId="3967" xr:uid="{0C99C4D2-3832-433B-8E90-5456586F4E9D}"/>
    <cellStyle name="Normal 6 2 2 6 2" xfId="3968" xr:uid="{5A8F2C8F-7A57-4A72-8E6A-635FF09B299C}"/>
    <cellStyle name="Normal 6 2 2 6 2 2" xfId="7121" xr:uid="{D6B644DA-DF29-4322-9B03-F80ED4B10161}"/>
    <cellStyle name="Normal 6 2 2 6 3" xfId="7120" xr:uid="{21954197-CF0C-4840-B8AC-6EA7587F203D}"/>
    <cellStyle name="Normal 6 2 2 7" xfId="3969" xr:uid="{FF16AA03-05EC-4FDE-86C2-01EA5B1F259C}"/>
    <cellStyle name="Normal 6 2 2 7 2" xfId="3970" xr:uid="{95D0D67C-51D7-493D-8783-C468E09F3AE0}"/>
    <cellStyle name="Normal 6 2 2 7 2 2" xfId="7123" xr:uid="{555E93B0-E79E-4AB9-90B3-97617ED3FCE8}"/>
    <cellStyle name="Normal 6 2 2 7 3" xfId="7122" xr:uid="{789277C9-DAE5-43A9-AB97-5B164AD72BA6}"/>
    <cellStyle name="Normal 6 2 2 8" xfId="3971" xr:uid="{A0F61CD2-0694-49E0-9986-78F68A83C8B7}"/>
    <cellStyle name="Normal 6 2 2 8 2" xfId="3972" xr:uid="{17A4B3F9-B5D6-45ED-84DA-99EE3BD9A6AB}"/>
    <cellStyle name="Normal 6 2 2 8 2 2" xfId="7125" xr:uid="{99B2F204-0279-49CB-987C-D765FE4E7289}"/>
    <cellStyle name="Normal 6 2 2 8 3" xfId="7124" xr:uid="{D2F45F60-BFC6-41AF-9713-A32B3BBCDCF6}"/>
    <cellStyle name="Normal 6 2 2 9" xfId="3973" xr:uid="{8DCC0B91-3E6D-419F-9BAE-39BF6297784F}"/>
    <cellStyle name="Normal 6 2 2 9 2" xfId="3974" xr:uid="{71DC5D5E-C30D-4EE5-B66F-D058B731D378}"/>
    <cellStyle name="Normal 6 2 2 9 2 2" xfId="7127" xr:uid="{6E14F9D3-8EEF-4794-93AF-F313E3CE48C1}"/>
    <cellStyle name="Normal 6 2 2 9 3" xfId="7126" xr:uid="{2035CF76-0713-4C92-A8AA-12CB44535AB0}"/>
    <cellStyle name="Normal 6 2 3" xfId="3975" xr:uid="{05027E11-D94E-4172-8635-A6B5501192F0}"/>
    <cellStyle name="Normal 6 2 4" xfId="3976" xr:uid="{19B3AD71-FC3E-4EA2-AFFE-86DE0BE390F7}"/>
    <cellStyle name="Normal 6 2 4 2" xfId="3977" xr:uid="{BA895A68-40EF-4984-8A8C-6E7BAEF2D335}"/>
    <cellStyle name="Normal 6 2 5" xfId="3978" xr:uid="{BAADE2CC-4F78-4F10-BEA0-0C5EAFB5F317}"/>
    <cellStyle name="Normal 6 2 6" xfId="3979" xr:uid="{55AD24C0-AEC5-44F9-A0B2-482CA2E00E5F}"/>
    <cellStyle name="Normal 6 2 7" xfId="3980" xr:uid="{83317C99-AAB4-4227-A7DA-3DB59790524E}"/>
    <cellStyle name="Normal 6 2 8" xfId="3981" xr:uid="{BB971315-2251-4C2E-93EE-5C87BA90ABE0}"/>
    <cellStyle name="Normal 6 2 9" xfId="3982" xr:uid="{9D0D13F2-4FB4-4031-B268-AADAE7BC71D6}"/>
    <cellStyle name="Normal 6 3" xfId="263" xr:uid="{0B57D140-9C33-4464-A696-E3621DFFB4A1}"/>
    <cellStyle name="Normal 6 3 10" xfId="3984" xr:uid="{3E6F89A5-FC32-4E7F-87B4-15F8A339E998}"/>
    <cellStyle name="Normal 6 3 11" xfId="3985" xr:uid="{AF82489E-52D0-4BD7-8604-7EC2C0D5D8DC}"/>
    <cellStyle name="Normal 6 3 12" xfId="3986" xr:uid="{5976B361-6CA1-40D4-A7E1-949715215C0F}"/>
    <cellStyle name="Normal 6 3 13" xfId="3987" xr:uid="{83B99AF4-764F-4112-9FD8-1827459FA0C8}"/>
    <cellStyle name="Normal 6 3 14" xfId="3988" xr:uid="{D67CB5DB-5910-4EF4-91F3-F4C2490851BA}"/>
    <cellStyle name="Normal 6 3 15" xfId="3989" xr:uid="{28EB0F4D-293C-49DD-8001-E4D06477EB38}"/>
    <cellStyle name="Normal 6 3 16" xfId="3990" xr:uid="{8FAB0C96-4EA2-4AFA-A4F9-A12E6148F829}"/>
    <cellStyle name="Normal 6 3 17" xfId="3991" xr:uid="{D038C5FE-A454-4595-A71D-A80F28FFBBB3}"/>
    <cellStyle name="Normal 6 3 17 2" xfId="3992" xr:uid="{E2D05EC5-4DEE-48E8-A8E3-89D1973594CB}"/>
    <cellStyle name="Normal 6 3 18" xfId="3993" xr:uid="{DE99701E-2771-4175-9994-DBD345A86BFB}"/>
    <cellStyle name="Normal 6 3 19" xfId="3983" xr:uid="{89B0DE72-B140-4CBF-9A34-CFB7D708924F}"/>
    <cellStyle name="Normal 6 3 2" xfId="3994" xr:uid="{80D2077F-A7E4-44B3-B319-2B23E2241D81}"/>
    <cellStyle name="Normal 6 3 3" xfId="3995" xr:uid="{6273EEAD-E7AA-4B3B-A74E-CE4BC20468ED}"/>
    <cellStyle name="Normal 6 3 4" xfId="3996" xr:uid="{2E64E616-9EBB-4059-953E-A1430B740AD3}"/>
    <cellStyle name="Normal 6 3 5" xfId="3997" xr:uid="{9982E088-72DF-426D-BCEF-1C93C8F7DE10}"/>
    <cellStyle name="Normal 6 3 6" xfId="3998" xr:uid="{BE971404-992A-462C-BC08-08A637942152}"/>
    <cellStyle name="Normal 6 3 7" xfId="3999" xr:uid="{88C72007-C7DD-4394-BDAB-B57AC59F0E3A}"/>
    <cellStyle name="Normal 6 3 8" xfId="4000" xr:uid="{744808C7-3975-486C-B6CE-82483F549E2F}"/>
    <cellStyle name="Normal 6 3 9" xfId="4001" xr:uid="{39714559-C612-464A-BDEF-AE80886B5C20}"/>
    <cellStyle name="Normal 6 3 9 2" xfId="7128" xr:uid="{128FF06E-9C0B-479C-A3BB-5122A74B410B}"/>
    <cellStyle name="Normal 6 3 9 3" xfId="6290" xr:uid="{DE49E912-2BC6-4108-BD4D-DCF34C097790}"/>
    <cellStyle name="Normal 6 4" xfId="264" xr:uid="{47743EDA-E33D-47C6-AC94-6BD732713F26}"/>
    <cellStyle name="Normal 6 4 2" xfId="4002" xr:uid="{61986EF9-107F-4C6C-A725-0B327D7FDE62}"/>
    <cellStyle name="Normal 6 4 3" xfId="4003" xr:uid="{3818539C-D0DA-4A83-B745-CF1CF2C0BCF6}"/>
    <cellStyle name="Normal 6 4 4" xfId="4004" xr:uid="{DE0ED24A-ADFD-458B-BD4E-65C607DC6F48}"/>
    <cellStyle name="Normal 6 4 5" xfId="4005" xr:uid="{D9E76467-6B95-43C2-9142-DC97A717AB58}"/>
    <cellStyle name="Normal 6 4 6" xfId="4006" xr:uid="{4424EB9A-8355-474E-A6BB-A372817CF995}"/>
    <cellStyle name="Normal 6 4 7" xfId="4007" xr:uid="{6A1E400F-2206-45AA-84EE-CBEC7B96A9C3}"/>
    <cellStyle name="Normal 6 4 8" xfId="4008" xr:uid="{A913ED2D-E5FB-48DC-B2DA-602E132ABB95}"/>
    <cellStyle name="Normal 6 5" xfId="4009" xr:uid="{8D8B225D-DCBA-4302-BC1C-7E39B25F5B43}"/>
    <cellStyle name="Normal 6 5 2" xfId="4010" xr:uid="{E8E58CA3-CF16-4A20-BBDE-D8CA2DB074DB}"/>
    <cellStyle name="Normal 6 5 3" xfId="4011" xr:uid="{75EE1A72-7387-4327-8F3C-128CE5AB2776}"/>
    <cellStyle name="Normal 6 5 4" xfId="4012" xr:uid="{20D57B37-F663-482B-A265-E5A635A21332}"/>
    <cellStyle name="Normal 6 5 5" xfId="4013" xr:uid="{DD436E4D-4039-49AA-9ED0-611E9AF45194}"/>
    <cellStyle name="Normal 6 5 6" xfId="4014" xr:uid="{637075AF-6178-44E8-832D-CC4FC52D3DB5}"/>
    <cellStyle name="Normal 6 5 7" xfId="4015" xr:uid="{6173DCA5-10F2-4EE3-8C4E-9062E403E017}"/>
    <cellStyle name="Normal 6 5 8" xfId="4016" xr:uid="{DEAECBDC-84F1-4A99-B559-2797329D17E3}"/>
    <cellStyle name="Normal 6 6" xfId="4017" xr:uid="{3EAB2627-4EF3-4302-92A8-F7D16F7E5AD1}"/>
    <cellStyle name="Normal 6 7" xfId="4018" xr:uid="{C9A0FE77-6DC2-4335-8FB9-41B6AAC8E603}"/>
    <cellStyle name="Normal 6 8" xfId="4019" xr:uid="{4C2F7CD6-D26E-44B5-897D-40FE4BD684FB}"/>
    <cellStyle name="Normal 6 9" xfId="4020" xr:uid="{EDC148CC-3BAE-4DA8-B311-B11B0BF34A69}"/>
    <cellStyle name="Normal 6_ELC" xfId="4021" xr:uid="{D5011168-EEB2-4EE4-ADF3-B37A878E1F27}"/>
    <cellStyle name="Normal 7" xfId="7" xr:uid="{A10F217C-75BF-4B77-937D-36774F8EA8D8}"/>
    <cellStyle name="Normal 7 10" xfId="4022" xr:uid="{B5A9D930-C605-4218-BD7E-3A272C7FD475}"/>
    <cellStyle name="Normal 7 11" xfId="4023" xr:uid="{09602D04-D844-47A2-91A0-8BE9DD9FA037}"/>
    <cellStyle name="Normal 7 12" xfId="4024" xr:uid="{4DFAB026-52FF-437A-BF85-19F131C39E6E}"/>
    <cellStyle name="Normal 7 13" xfId="4025" xr:uid="{16C2C69C-9CD1-409E-9533-BFE48EFB85DF}"/>
    <cellStyle name="Normal 7 14" xfId="265" xr:uid="{62E103C3-52B3-4335-BEAF-46763E702891}"/>
    <cellStyle name="Normal 7 2" xfId="266" xr:uid="{DDDE7BF6-6505-479D-8E4A-0FF731C7F9E4}"/>
    <cellStyle name="Normal 7 2 2" xfId="4026" xr:uid="{C2463656-F0C6-4D60-A1B8-26D7BE8B8475}"/>
    <cellStyle name="Normal 7 2 3" xfId="4027" xr:uid="{63505615-0024-4575-8EA9-7BC42C394E61}"/>
    <cellStyle name="Normal 7 2 3 2" xfId="4028" xr:uid="{4042C480-A154-4814-85E1-0FDF4449BE29}"/>
    <cellStyle name="Normal 7 2 3 3" xfId="4029" xr:uid="{079F6FD0-E5B7-44F0-B69E-BF30CAC03E94}"/>
    <cellStyle name="Normal 7 2 4" xfId="4030" xr:uid="{28C90BE2-ECF8-406C-83F4-0F7E151DD002}"/>
    <cellStyle name="Normal 7 2 5" xfId="4031" xr:uid="{B6782889-7CC6-4F71-8A0A-C03FCEA3BFFD}"/>
    <cellStyle name="Normal 7 2 6" xfId="4032" xr:uid="{8F262DBF-816C-4C26-BF0C-ADFA0989C699}"/>
    <cellStyle name="Normal 7 2 7" xfId="4033" xr:uid="{9AC4A6C9-1811-4F0A-8AD0-F31B3A939D44}"/>
    <cellStyle name="Normal 7 2 8" xfId="4034" xr:uid="{7FC0001D-6477-4D35-A062-B9FDDAF1DDAB}"/>
    <cellStyle name="Normal 7 2 9" xfId="4035" xr:uid="{319B2391-64C2-4BCC-B41A-6265B93C0C3E}"/>
    <cellStyle name="Normal 7 2_Scen_XBase" xfId="4036" xr:uid="{35944D95-D8C3-40EF-B28F-504B0B862778}"/>
    <cellStyle name="Normal 7 3" xfId="445" xr:uid="{4C884891-911F-4E79-88C1-5FE82127E730}"/>
    <cellStyle name="Normal 7 3 10" xfId="4038" xr:uid="{66E815F1-82F2-42B9-8AA3-74B62DEA8D70}"/>
    <cellStyle name="Normal 7 3 11" xfId="4039" xr:uid="{BF509B17-3E8E-4407-9AA6-54556EE4AF2E}"/>
    <cellStyle name="Normal 7 3 12" xfId="4037" xr:uid="{52C3DB90-91F9-44CD-9427-3466AF0B63B8}"/>
    <cellStyle name="Normal 7 3 2" xfId="4040" xr:uid="{97B36309-FD24-473E-8CED-431CA8429057}"/>
    <cellStyle name="Normal 7 3 3" xfId="4041" xr:uid="{49F90D1E-A119-4801-ABA8-F5F5CE213009}"/>
    <cellStyle name="Normal 7 3 4" xfId="4042" xr:uid="{01D2CD1C-A197-4392-A61F-EAA85A4F6468}"/>
    <cellStyle name="Normal 7 3 5" xfId="4043" xr:uid="{5658AA45-BE2C-40FD-8675-B2CC2DD4E8BB}"/>
    <cellStyle name="Normal 7 3 6" xfId="4044" xr:uid="{809BF56A-DAD9-44A7-87F5-ECAD3E4E3477}"/>
    <cellStyle name="Normal 7 3 7" xfId="4045" xr:uid="{B7516F8F-9C9C-4C84-A0D1-8C34115BAA15}"/>
    <cellStyle name="Normal 7 3 8" xfId="4046" xr:uid="{C06C7666-5EFD-49F5-92E8-F24150961BD6}"/>
    <cellStyle name="Normal 7 3 9" xfId="4047" xr:uid="{EDB42F02-75EB-478C-BB56-BE37EE0BCDCC}"/>
    <cellStyle name="Normal 7 4" xfId="4048" xr:uid="{88B1A625-D5B5-44D4-B571-545987067559}"/>
    <cellStyle name="Normal 7 4 2" xfId="4049" xr:uid="{21371533-5B6F-4389-9368-864E52F01860}"/>
    <cellStyle name="Normal 7 4 3" xfId="4050" xr:uid="{6BB7867E-3568-4F3B-B083-FEBE8570495B}"/>
    <cellStyle name="Normal 7 4 4" xfId="4051" xr:uid="{811D6D82-BD66-42B5-9CFA-99B139B8E806}"/>
    <cellStyle name="Normal 7 4 5" xfId="4052" xr:uid="{7DA3BEFE-81DB-4167-AA2D-95A4C58FF60C}"/>
    <cellStyle name="Normal 7 4 6" xfId="4053" xr:uid="{065C356B-C6CC-4932-9B50-61088F9F1032}"/>
    <cellStyle name="Normal 7 4 7" xfId="4054" xr:uid="{301D669B-DCA7-4417-80C3-6D136629BA18}"/>
    <cellStyle name="Normal 7 4 8" xfId="4055" xr:uid="{9A1B61E4-BD37-458C-A99D-A3FD8FF56EA9}"/>
    <cellStyle name="Normal 7 5" xfId="4056" xr:uid="{884C8C99-C2B8-4C13-94CE-40C24604BCE0}"/>
    <cellStyle name="Normal 7 5 2" xfId="4057" xr:uid="{21154A8A-CC4C-425A-A92C-31A3074B569A}"/>
    <cellStyle name="Normal 7 5 3" xfId="4058" xr:uid="{E29A3049-4A85-4DF3-A610-C1A1A1BD6FD4}"/>
    <cellStyle name="Normal 7 5 4" xfId="4059" xr:uid="{2ADA140C-CCD3-4971-984C-4EAABB7C77A6}"/>
    <cellStyle name="Normal 7 5 5" xfId="4060" xr:uid="{BE15D2B6-622E-4DA6-9A25-6E2AB2316E45}"/>
    <cellStyle name="Normal 7 5 6" xfId="4061" xr:uid="{57B26307-58E1-4FA3-B1E6-306F9E72E564}"/>
    <cellStyle name="Normal 7 5 7" xfId="4062" xr:uid="{030C8726-6E81-4899-A96E-A248FB76B078}"/>
    <cellStyle name="Normal 7 5 8" xfId="4063" xr:uid="{D232B949-8DEB-47B9-9DF6-8CF6E89DBAEE}"/>
    <cellStyle name="Normal 7 6" xfId="4064" xr:uid="{08371C57-67E7-49FE-984E-B1DDEDDF6AE6}"/>
    <cellStyle name="Normal 7 7" xfId="4065" xr:uid="{F86C9FCE-9656-4E84-9B83-1D3BFDC5BE84}"/>
    <cellStyle name="Normal 7 8" xfId="4066" xr:uid="{1BA2E15F-28B5-42AC-8704-56EF6738D72B}"/>
    <cellStyle name="Normal 7 9" xfId="4067" xr:uid="{5425F2D7-8DBB-4B12-9490-D0E5821320F7}"/>
    <cellStyle name="Normal 8" xfId="267" xr:uid="{C38E7730-30DE-4DEC-AE4A-8995B1FBB278}"/>
    <cellStyle name="Normal 8 10" xfId="4068" xr:uid="{76CAF1CA-D13C-4452-A4F5-DD3A0C943348}"/>
    <cellStyle name="Normal 8 10 2" xfId="4069" xr:uid="{61E251A5-7E10-459F-A822-87FF482D1D0B}"/>
    <cellStyle name="Normal 8 10 3" xfId="4070" xr:uid="{98CC79C3-24C4-4993-AE07-DF45D76DFD95}"/>
    <cellStyle name="Normal 8 11" xfId="4071" xr:uid="{8BAEE82B-CCD7-4CCB-8FEC-194234D54659}"/>
    <cellStyle name="Normal 8 11 2" xfId="4072" xr:uid="{B62AB61F-C4E6-4983-8676-322EB15CC6B6}"/>
    <cellStyle name="Normal 8 11 3" xfId="4073" xr:uid="{A144DAC5-3657-4730-80BD-D12C35562FDA}"/>
    <cellStyle name="Normal 8 11 4" xfId="4074" xr:uid="{E4AA0A70-9721-4F0B-8C05-8F5DC96F0E40}"/>
    <cellStyle name="Normal 8 12" xfId="4075" xr:uid="{98711B1B-1D40-4D22-BD5D-562447B6C632}"/>
    <cellStyle name="Normal 8 13" xfId="4076" xr:uid="{815A9227-DE3B-4856-9798-CEB1D6F12C03}"/>
    <cellStyle name="Normal 8 2" xfId="268" xr:uid="{C589E8A1-13A1-41C3-81E4-814E451A6D8A}"/>
    <cellStyle name="Normal 8 2 2" xfId="4077" xr:uid="{C4821A93-0D7A-4305-979E-75F1BFF94E5C}"/>
    <cellStyle name="Normal 8 2 3" xfId="4078" xr:uid="{45F345AE-4210-423C-8BC0-5E8D69F8E08A}"/>
    <cellStyle name="Normal 8 2 4" xfId="4079" xr:uid="{E3DBC507-4C88-48CC-AF0C-0E0A0D9A49AC}"/>
    <cellStyle name="Normal 8 2 5" xfId="4080" xr:uid="{CF99D072-CC62-422C-AB49-C1A3F861F103}"/>
    <cellStyle name="Normal 8 2 6" xfId="4081" xr:uid="{ADD942BD-3221-4DE7-A10F-2CBA94A8D85E}"/>
    <cellStyle name="Normal 8 2 7" xfId="4082" xr:uid="{F766C05C-0B42-4D7F-BDC1-38D26BB57A7D}"/>
    <cellStyle name="Normal 8 2 8" xfId="4083" xr:uid="{6EB996A3-10F6-4545-8EFF-E542C9A1B368}"/>
    <cellStyle name="Normal 8 2 9" xfId="4084" xr:uid="{48E1F40E-2119-42F2-B0EE-F78F6C681AA7}"/>
    <cellStyle name="Normal 8 3" xfId="378" xr:uid="{62798CA6-4628-4642-B59E-8BEAB4F12F49}"/>
    <cellStyle name="Normal 8 3 2" xfId="428" xr:uid="{EA8C3DE0-9895-4CFF-800F-19B8269FCC41}"/>
    <cellStyle name="Normal 8 3 2 2" xfId="4086" xr:uid="{EA6C01DD-826B-43A1-8E26-68B7F4FB1D30}"/>
    <cellStyle name="Normal 8 3 3" xfId="4087" xr:uid="{7B7981FE-016E-4B92-9FBE-6EEB2AC2E918}"/>
    <cellStyle name="Normal 8 3 4" xfId="4088" xr:uid="{432ECCFE-14C0-4A48-864C-ABAC5EDDEA56}"/>
    <cellStyle name="Normal 8 3 5" xfId="4089" xr:uid="{FDE83E67-DA27-46B6-9C0D-8DFEDBE3C1B9}"/>
    <cellStyle name="Normal 8 3 6" xfId="4090" xr:uid="{5C882D47-CB91-46BE-804F-8E244B43A340}"/>
    <cellStyle name="Normal 8 3 7" xfId="4091" xr:uid="{DA23DDB5-F22D-4347-8B0C-EBCE6BC849A8}"/>
    <cellStyle name="Normal 8 3 8" xfId="4092" xr:uid="{6784E532-9040-45EA-9354-BDC994DF1551}"/>
    <cellStyle name="Normal 8 3 9" xfId="4085" xr:uid="{40798231-B695-4AC0-92BC-7416B3F3EF80}"/>
    <cellStyle name="Normal 8 3 9 2" xfId="6301" xr:uid="{502AFEDD-F5AB-4A9E-B133-6373894E1799}"/>
    <cellStyle name="Normal 8 4" xfId="4093" xr:uid="{F26F80F6-E373-4786-B7CA-A00B3AF9B6E9}"/>
    <cellStyle name="Normal 8 4 2" xfId="4094" xr:uid="{70F47D5F-54EB-433D-B5DB-FAEF496997CD}"/>
    <cellStyle name="Normal 8 4 3" xfId="4095" xr:uid="{35A17D59-6EBF-412F-9240-7845D24E57E6}"/>
    <cellStyle name="Normal 8 4 4" xfId="4096" xr:uid="{3BD07D16-1392-4665-A296-75923EC5EB50}"/>
    <cellStyle name="Normal 8 4 5" xfId="4097" xr:uid="{DDF9012B-BC06-47FC-AFDF-2E00E16B3D4D}"/>
    <cellStyle name="Normal 8 4 6" xfId="4098" xr:uid="{0206B6DA-C1D7-41E8-919C-5B7992727FA3}"/>
    <cellStyle name="Normal 8 4 7" xfId="4099" xr:uid="{EAA56751-E030-472F-AEA6-286D399C86DA}"/>
    <cellStyle name="Normal 8 4 8" xfId="4100" xr:uid="{4BB078A7-8FF6-4BA8-AC1B-D25BCCA1BE55}"/>
    <cellStyle name="Normal 8 5" xfId="4101" xr:uid="{F2259F5A-9091-49A7-B8BD-DE4602F30294}"/>
    <cellStyle name="Normal 8 5 2" xfId="4102" xr:uid="{346D2FA6-1469-405B-A4D8-89DF5E481CD0}"/>
    <cellStyle name="Normal 8 5 3" xfId="4103" xr:uid="{07A91C02-DA1C-4356-9AD3-078ACDE8103C}"/>
    <cellStyle name="Normal 8 5 4" xfId="4104" xr:uid="{BAA4114C-0EC9-454F-9F86-3C3C34AB72A5}"/>
    <cellStyle name="Normal 8 5 5" xfId="4105" xr:uid="{CEAA3FC7-1CD0-488F-8E6F-EE859B9E251C}"/>
    <cellStyle name="Normal 8 5 6" xfId="4106" xr:uid="{28F1F6D5-28C0-4409-8B39-D67D486E83B3}"/>
    <cellStyle name="Normal 8 5 7" xfId="4107" xr:uid="{5B1F6F6F-D89D-4987-8EBF-6D5C17D9E1DD}"/>
    <cellStyle name="Normal 8 5 8" xfId="4108" xr:uid="{DD692AEE-172B-46AF-8248-B594D12C2A80}"/>
    <cellStyle name="Normal 8 6" xfId="4109" xr:uid="{9834D7F1-9B36-429B-AD48-80ABE3A4BC77}"/>
    <cellStyle name="Normal 8 7" xfId="4110" xr:uid="{7920EFCB-5349-4687-A8CD-CECC1C9EC9FF}"/>
    <cellStyle name="Normal 8 8" xfId="4111" xr:uid="{CE4243E7-2F9D-4710-AF7F-8CD409644CFF}"/>
    <cellStyle name="Normal 8 9" xfId="4112" xr:uid="{BFAE7B57-77C2-4438-B265-8F2743755106}"/>
    <cellStyle name="Normal 9" xfId="269" xr:uid="{C96C3630-33DC-4FFF-811F-8D9D9BC65BA4}"/>
    <cellStyle name="Normal 9 10" xfId="4113" xr:uid="{DDE8BC9E-64AD-4E1E-A826-C363CA90E81B}"/>
    <cellStyle name="Normal 9 10 2" xfId="4114" xr:uid="{5BC00AEC-FD9A-41BB-9DFF-17ECEB18969C}"/>
    <cellStyle name="Normal 9 11" xfId="4115" xr:uid="{7F88CEF9-3166-43A2-942C-04626CE6F58C}"/>
    <cellStyle name="Normal 9 11 2" xfId="4116" xr:uid="{1AF6E511-CBFB-4386-8A62-716456577BBA}"/>
    <cellStyle name="Normal 9 12" xfId="4117" xr:uid="{6DFD5D61-8EAE-485F-9535-88063CAEF400}"/>
    <cellStyle name="Normal 9 13" xfId="4118" xr:uid="{3758C0EE-402B-44CB-B79A-F0B441879EC4}"/>
    <cellStyle name="Normal 9 2" xfId="377" xr:uid="{F17B71E5-349A-4A42-AFC7-0CBE7CBB1CE6}"/>
    <cellStyle name="Normal 9 2 2" xfId="4119" xr:uid="{AAF411F3-E57E-4FFC-AB19-79C722F064F3}"/>
    <cellStyle name="Normal 9 2 2 2" xfId="4120" xr:uid="{03F20F2A-E8D1-4786-87FF-AC2E4100155D}"/>
    <cellStyle name="Normal 9 2 2 3" xfId="4121" xr:uid="{5288D988-96AF-4379-8D80-9B645914BEB7}"/>
    <cellStyle name="Normal 9 2 3" xfId="4122" xr:uid="{8D52A147-529F-40DB-8FCD-4575FE0B4B4F}"/>
    <cellStyle name="Normal 9 2 3 2" xfId="4123" xr:uid="{1C40770D-75B5-4715-B6E5-3312A7A7883D}"/>
    <cellStyle name="Normal 9 2 4" xfId="4124" xr:uid="{6A1C40AB-7D9C-4C86-8C19-06C533BD975E}"/>
    <cellStyle name="Normal 9 2 4 2" xfId="4125" xr:uid="{A7127B43-6BF5-4D11-B827-F4127B3F250D}"/>
    <cellStyle name="Normal 9 2 5" xfId="4126" xr:uid="{1BF29ADC-49F4-4681-BA16-C90ECB3EA792}"/>
    <cellStyle name="Normal 9 2 6" xfId="4127" xr:uid="{B8B0EEDA-0727-4566-9B28-C3927523F5DC}"/>
    <cellStyle name="Normal 9 3" xfId="429" xr:uid="{0563B73C-0290-43C4-AD9D-1569B549E58F}"/>
    <cellStyle name="Normal 9 3 2" xfId="4129" xr:uid="{5BB23B2C-91FB-450A-8A18-6AAC21571BAA}"/>
    <cellStyle name="Normal 9 3 3" xfId="4130" xr:uid="{1A4FEFAB-54A3-42CA-AB68-B8AF682A0CD2}"/>
    <cellStyle name="Normal 9 3 4" xfId="4131" xr:uid="{AC3FF90E-1882-4C11-B747-1C1EB59E5F93}"/>
    <cellStyle name="Normal 9 3 5" xfId="4128" xr:uid="{82AF29FD-C741-474C-A477-63F1162C4600}"/>
    <cellStyle name="Normal 9 4" xfId="4132" xr:uid="{C124A66E-170B-4450-93BA-3D29196F585F}"/>
    <cellStyle name="Normal 9 5" xfId="4133" xr:uid="{B0053589-04CD-4812-8B0D-97A182532A3A}"/>
    <cellStyle name="Normal 9 6" xfId="4134" xr:uid="{CDCED15E-B976-4147-AACC-5B56E5EA829B}"/>
    <cellStyle name="Normal 9 7" xfId="4135" xr:uid="{18643CE3-EE48-4D1B-A308-0C5B1B5D4AA7}"/>
    <cellStyle name="Normal 9 8" xfId="4136" xr:uid="{E2C410F7-AD60-419E-AEBA-0C0D743C9F2D}"/>
    <cellStyle name="Normal 9 9" xfId="4137" xr:uid="{4089B714-901C-49D6-836C-9AC155905138}"/>
    <cellStyle name="Normal 9 9 2" xfId="7129" xr:uid="{3325A636-4AF4-4EA3-A132-6F5CC09CD205}"/>
    <cellStyle name="Normal 9 9 3" xfId="6291" xr:uid="{ABD39EAB-9DE4-4BC3-993A-12CE01574A78}"/>
    <cellStyle name="Normal GHG Numbers (0.00)" xfId="270" xr:uid="{610332F7-BB53-459A-8427-7557C59C48CA}"/>
    <cellStyle name="Normal GHG Textfiels Bold" xfId="271" xr:uid="{ECF1509F-55BF-4875-8DCA-19F9F97F8393}"/>
    <cellStyle name="Normal GHG whole table" xfId="4138" xr:uid="{D6A8842C-F211-4CF8-B598-509C557D595A}"/>
    <cellStyle name="Normal GHG-Shade" xfId="272" xr:uid="{818B5820-E5AE-4695-8BF5-9AEFA6B9A91A}"/>
    <cellStyle name="Normál_C3EM_v2" xfId="479" xr:uid="{941E9735-A40A-4928-A6D7-62255799E50D}"/>
    <cellStyle name="Normale 2" xfId="6248" xr:uid="{45DA861C-D070-4A2C-9469-3D032A77C32B}"/>
    <cellStyle name="Normale_B2020" xfId="45" xr:uid="{A0FCBE32-7A71-4E7C-8394-60F9631E8D16}"/>
    <cellStyle name="normální_List1" xfId="476" xr:uid="{998404C7-1A66-49D9-AB23-AEB056DED904}"/>
    <cellStyle name="Note 10" xfId="4139" xr:uid="{A8F61E58-D92D-4A33-B7A1-84254F083418}"/>
    <cellStyle name="Note 10 2" xfId="4140" xr:uid="{BDC167B8-6D7F-42F4-B86A-E584C7020ED4}"/>
    <cellStyle name="Note 10 3" xfId="4141" xr:uid="{532829BF-284C-4406-908B-C2A56234AD92}"/>
    <cellStyle name="Note 10 3 2" xfId="4142" xr:uid="{F67097C3-F4B7-4A59-B4B7-5F90ACD75D9C}"/>
    <cellStyle name="Note 10 3_ELC_final" xfId="4143" xr:uid="{09E6C386-7FB9-4CF9-A5C3-0EE9F67A1B74}"/>
    <cellStyle name="Note 10_ELC_final" xfId="4144" xr:uid="{E0057D60-58A6-4FDA-9D47-DD5040DD67F2}"/>
    <cellStyle name="Note 11" xfId="4145" xr:uid="{9672E343-D823-4241-9A28-710A0FBD420C}"/>
    <cellStyle name="Note 11 2" xfId="4146" xr:uid="{C5F55CDE-B635-4A89-AE28-8C47DE02E239}"/>
    <cellStyle name="Note 11_ELC_final" xfId="4147" xr:uid="{5496473E-1DC9-4BE4-8DC6-0CCCDB6243A0}"/>
    <cellStyle name="Note 12" xfId="4148" xr:uid="{7AE0BD84-015E-4D14-A229-7C06F2F4A133}"/>
    <cellStyle name="Note 12 2" xfId="4149" xr:uid="{1416F777-1A43-49AC-8528-C28691468167}"/>
    <cellStyle name="Note 12_ELC_final" xfId="4150" xr:uid="{0E6FE719-E658-407D-9B1A-9F38E0F182F9}"/>
    <cellStyle name="Note 13" xfId="4151" xr:uid="{9EE445B2-BDA7-4E25-ABB4-8205B4E36445}"/>
    <cellStyle name="Note 13 2" xfId="4152" xr:uid="{625DEC79-B2AD-4B82-9A11-136586D39213}"/>
    <cellStyle name="Note 13_ELC_final" xfId="4153" xr:uid="{52F78211-E738-4B64-89FF-6406E3A88294}"/>
    <cellStyle name="Note 14" xfId="4154" xr:uid="{FD26633B-4005-4E3C-A6E3-146C486C89BD}"/>
    <cellStyle name="Note 14 2" xfId="4155" xr:uid="{433B2000-93C7-47E8-8DDC-E9B44AFAC85D}"/>
    <cellStyle name="Note 14_ELC_final" xfId="4156" xr:uid="{98A7D843-0349-42F2-83FF-F0EF09B3A306}"/>
    <cellStyle name="Note 15" xfId="4157" xr:uid="{4129FCD9-5E8C-4003-872C-6168E5ECB6C7}"/>
    <cellStyle name="Note 15 2" xfId="4158" xr:uid="{ECB4E3B9-294E-42F5-81F0-6693CF162D7C}"/>
    <cellStyle name="Note 15_ELC_final" xfId="4159" xr:uid="{87BCF1A0-5778-47D2-AA1B-D323A976C1C5}"/>
    <cellStyle name="Note 16" xfId="4160" xr:uid="{84577C29-C955-4A44-BA01-19B1CF4EC95C}"/>
    <cellStyle name="Note 16 2" xfId="4161" xr:uid="{A95B0C62-022A-4678-AF9A-749B9434D6F5}"/>
    <cellStyle name="Note 16_ELC_final" xfId="4162" xr:uid="{E261BB29-5578-4FDC-9648-96D2A1EE16E7}"/>
    <cellStyle name="Note 17" xfId="4163" xr:uid="{6F6EA887-9AB0-4610-A2A3-50E05A1F4D12}"/>
    <cellStyle name="Note 17 2" xfId="4164" xr:uid="{A2F19E00-8A6B-4FB9-81D5-31385C8BBE44}"/>
    <cellStyle name="Note 17_ELC_final" xfId="4165" xr:uid="{E8868DB7-084C-4E7C-B59A-C43D48076A3D}"/>
    <cellStyle name="Note 18" xfId="4166" xr:uid="{8CA91DDA-C7D2-458F-8884-F18B6B91136C}"/>
    <cellStyle name="Note 18 2" xfId="4167" xr:uid="{0776C013-9965-498B-A452-3835286614EF}"/>
    <cellStyle name="Note 18_ELC_final" xfId="4168" xr:uid="{60DDAD06-DA03-4CCB-A7E0-5AD8F07952E1}"/>
    <cellStyle name="Note 19" xfId="4169" xr:uid="{26ECEBC3-B485-4D47-B46F-BAB7052EC2D3}"/>
    <cellStyle name="Note 2" xfId="274" xr:uid="{DEDCEF8A-D05B-43A8-8890-5E9588B42FED}"/>
    <cellStyle name="Note 2 10" xfId="4171" xr:uid="{36EEC65B-D44A-4451-B0DA-6A3F8A52C0EF}"/>
    <cellStyle name="Note 2 11" xfId="4172" xr:uid="{0B8B8731-1A7B-4296-9379-791848E115F6}"/>
    <cellStyle name="Note 2 12" xfId="4173" xr:uid="{EC992A1B-483F-4F88-8377-03449FA6C9DC}"/>
    <cellStyle name="Note 2 13" xfId="4174" xr:uid="{9ADD91F1-5477-4DB3-947F-A048A9AE88C5}"/>
    <cellStyle name="Note 2 14" xfId="4175" xr:uid="{EFA8BAB8-100A-42B1-B581-4693D4F62AB7}"/>
    <cellStyle name="Note 2 15" xfId="4176" xr:uid="{F7DBB7DD-A1EA-4620-8290-CA77EE6B7024}"/>
    <cellStyle name="Note 2 16" xfId="4170" xr:uid="{1598A22A-4820-4A03-AF1C-4CF80E7C69CB}"/>
    <cellStyle name="Note 2 17" xfId="537" xr:uid="{B0494194-D893-458D-AB7D-0EE37BEDB6E7}"/>
    <cellStyle name="Note 2 2" xfId="275" xr:uid="{7D8E0673-2835-4941-8CC3-7D793112CC6E}"/>
    <cellStyle name="Note 2 2 2" xfId="4177" xr:uid="{755C3BFC-28B2-435D-BF1B-434F6C5C9F91}"/>
    <cellStyle name="Note 2 3" xfId="381" xr:uid="{541E3AF7-44B1-4778-B816-7036A45EB270}"/>
    <cellStyle name="Note 2 3 2" xfId="431" xr:uid="{5205D594-BFDF-4FFE-9FAC-3950CB982E96}"/>
    <cellStyle name="Note 2 3 3" xfId="4178" xr:uid="{6F4334F8-7D83-42DA-951B-541E8CB8BC9D}"/>
    <cellStyle name="Note 2 4" xfId="4179" xr:uid="{5F3F26F7-68DE-427B-AF55-864DE2C9E529}"/>
    <cellStyle name="Note 2 5" xfId="4180" xr:uid="{0DD60B1A-323E-4889-9CEA-9F30ADA3347D}"/>
    <cellStyle name="Note 2 6" xfId="4181" xr:uid="{DFDD170A-85D8-4534-9B4F-69717AA52F6A}"/>
    <cellStyle name="Note 2 7" xfId="4182" xr:uid="{41399160-2267-4128-A624-688C1FC5FBC3}"/>
    <cellStyle name="Note 2 8" xfId="4183" xr:uid="{FDC4DD4E-6C3D-428E-BCB3-99E0CF97E293}"/>
    <cellStyle name="Note 2 9" xfId="4184" xr:uid="{EE71D869-883F-4077-9673-AAEBE1D1D5FC}"/>
    <cellStyle name="Note 2_PrimaryEnergyPrices_TIMES" xfId="4185" xr:uid="{590B64E2-FD98-4A14-AEAD-720D1C598D15}"/>
    <cellStyle name="Note 20" xfId="4186" xr:uid="{E31CF154-1FBC-402E-A9C4-65CD85247B28}"/>
    <cellStyle name="Note 21" xfId="4187" xr:uid="{7F08FDEC-CC01-4746-A502-5666205C5E96}"/>
    <cellStyle name="Note 22" xfId="4188" xr:uid="{8059FE70-BB5F-4645-8E31-546E8D447440}"/>
    <cellStyle name="Note 23" xfId="4189" xr:uid="{6343126F-19A6-4C1A-B6CD-403519D7B762}"/>
    <cellStyle name="Note 24" xfId="4190" xr:uid="{024DC71E-8ED3-4FDC-8672-E96E9B0D00CD}"/>
    <cellStyle name="Note 25" xfId="4191" xr:uid="{4CA1096C-1AF5-45B8-B9B9-157CDD98EFC0}"/>
    <cellStyle name="Note 26" xfId="4192" xr:uid="{65640BCA-99ED-4E0D-A18A-5E3A8C8FAD35}"/>
    <cellStyle name="Note 27" xfId="4193" xr:uid="{38E5D684-3580-4D9E-B86F-3B5E2C9539A8}"/>
    <cellStyle name="Note 28" xfId="4194" xr:uid="{F0CA3EF3-5F3A-4505-9E61-2EED36F94EEA}"/>
    <cellStyle name="Note 29" xfId="4195" xr:uid="{5694B28E-4A0E-4B32-ABF6-0966151138C4}"/>
    <cellStyle name="Note 3" xfId="276" xr:uid="{34103B87-57E0-4C20-B7B2-EBFB4416300A}"/>
    <cellStyle name="Note 3 2" xfId="277" xr:uid="{7DC3353A-6D50-42C9-8C97-3B103F68BA66}"/>
    <cellStyle name="Note 3 2 2" xfId="4196" xr:uid="{DD38E965-2DA0-49B8-9D18-5FF08356F7F4}"/>
    <cellStyle name="Note 3 3" xfId="4197" xr:uid="{532FDD14-6067-4E63-91C5-4322E535738E}"/>
    <cellStyle name="Note 3 4" xfId="4198" xr:uid="{E6B7310F-5712-432B-9F31-CCC4CE038D3A}"/>
    <cellStyle name="Note 3 4 2" xfId="4199" xr:uid="{3438F992-DA54-4970-A7C7-9DFCAE336E2B}"/>
    <cellStyle name="Note 3 4 3" xfId="4200" xr:uid="{75491221-2703-46D1-904A-7BF99756E34C}"/>
    <cellStyle name="Note 3 5" xfId="4201" xr:uid="{9736EAC9-01E2-4D0F-9AD3-9F9E7EB20778}"/>
    <cellStyle name="Note 3 6" xfId="4202" xr:uid="{9C23BDBB-7054-4BA3-AB3E-A1840BA05D3E}"/>
    <cellStyle name="Note 3 7" xfId="4203" xr:uid="{BD314455-B835-4BC5-9FDA-9F32763B64FA}"/>
    <cellStyle name="Note 30" xfId="4204" xr:uid="{67B06513-3E8F-40CF-8CDA-B2D98E822CAB}"/>
    <cellStyle name="Note 31" xfId="4205" xr:uid="{E8B87A9D-60F2-41FE-B575-AEAC5EDE9A8E}"/>
    <cellStyle name="Note 32" xfId="4206" xr:uid="{61F5C58A-A172-4098-B587-CB4C949AD2A6}"/>
    <cellStyle name="Note 33" xfId="4207" xr:uid="{B37CB72F-3D3B-499A-9587-28B1B25C21CC}"/>
    <cellStyle name="Note 34" xfId="4208" xr:uid="{35E13DDC-B962-4B76-A816-66AEA7221F59}"/>
    <cellStyle name="Note 35" xfId="4209" xr:uid="{FD34701F-35AA-4A7C-BA65-4A24EC91282B}"/>
    <cellStyle name="Note 36" xfId="4210" xr:uid="{653A7128-0F1F-4B2C-AC15-162403723AE0}"/>
    <cellStyle name="Note 37" xfId="4211" xr:uid="{BE7C9A6C-8BCE-4CB0-962C-B1F3286D8F53}"/>
    <cellStyle name="Note 38" xfId="4212" xr:uid="{3C44025A-6FE6-489F-8F4D-8101BBB6A6AD}"/>
    <cellStyle name="Note 39" xfId="4213" xr:uid="{55A68495-508A-4751-BF5D-5C7F7CF0CFBD}"/>
    <cellStyle name="Note 4" xfId="278" xr:uid="{B69AA279-49E1-4F9A-916D-70E8335641D6}"/>
    <cellStyle name="Note 4 2" xfId="279" xr:uid="{C33F455F-E275-4A8F-AFBA-F813E2DBA0CB}"/>
    <cellStyle name="Note 4 3" xfId="280" xr:uid="{800371D2-60C0-44AE-B60A-1BD4C29E262F}"/>
    <cellStyle name="Note 4 3 2" xfId="4214" xr:uid="{AA4C1A2F-1C0E-43F4-8957-03B1132FCD1E}"/>
    <cellStyle name="Note 4 3_ELC_final" xfId="4215" xr:uid="{B1D20A19-76F1-4747-815D-6BB963601CF3}"/>
    <cellStyle name="Note 4 4" xfId="4216" xr:uid="{591B1253-0DEA-4D2D-A403-0065705BC6EE}"/>
    <cellStyle name="Note 4_ELC_final" xfId="4217" xr:uid="{D70A0360-9366-481B-BE6F-DD8F3673C52B}"/>
    <cellStyle name="Note 40" xfId="4218" xr:uid="{9EF94787-8511-4248-AD76-FB748A41996C}"/>
    <cellStyle name="Note 41" xfId="4219" xr:uid="{F41389D5-4CD7-4D9D-906C-EDC072D3CA08}"/>
    <cellStyle name="Note 5" xfId="281" xr:uid="{43A73D2E-704D-446B-81F5-FA9854C2B3B4}"/>
    <cellStyle name="Note 5 2" xfId="4220" xr:uid="{F3909C13-EDB4-4CA9-896B-DF9B5CA55959}"/>
    <cellStyle name="Note 5 3" xfId="4221" xr:uid="{BE65E011-CF64-47F0-B24C-E62AC2AC85DA}"/>
    <cellStyle name="Note 5 3 2" xfId="4222" xr:uid="{4B42B94F-D73B-40B5-9F19-BAF5137DB2EB}"/>
    <cellStyle name="Note 5 3_ELC_final" xfId="4223" xr:uid="{A1C4E65D-97C8-42EF-8010-48C486B28819}"/>
    <cellStyle name="Note 5 4" xfId="4224" xr:uid="{08706DCD-9FEB-4556-B08D-65AC9C9E3178}"/>
    <cellStyle name="Note 5_ELC_final" xfId="4225" xr:uid="{58F44355-0F10-4D2C-B848-397334B1BAFA}"/>
    <cellStyle name="Note 6" xfId="282" xr:uid="{35FED96F-5D39-4AE5-9BCF-FA0B7C0FE346}"/>
    <cellStyle name="Note 6 2" xfId="283" xr:uid="{1B050EBB-8736-4128-848E-CB81FBF248F5}"/>
    <cellStyle name="Note 6 3" xfId="284" xr:uid="{A99BA210-159B-4C35-911B-18CFD5C32380}"/>
    <cellStyle name="Note 6 3 2" xfId="4226" xr:uid="{AE0A3EA3-2A76-4F42-92C4-5B87C8CD59D1}"/>
    <cellStyle name="Note 6 3_ELC_final" xfId="4227" xr:uid="{3DCE982A-531E-4430-A165-9865EE96F1FD}"/>
    <cellStyle name="Note 6 4" xfId="4228" xr:uid="{6CB4F43B-49BE-4C8F-AEDB-2436575A3875}"/>
    <cellStyle name="Note 6_ELC_final" xfId="4229" xr:uid="{D19E4B5C-B4FD-4239-88D8-6BC254221A5B}"/>
    <cellStyle name="Note 7" xfId="285" xr:uid="{782E5A15-1C23-4078-9057-DB0F6F5A6EC0}"/>
    <cellStyle name="Note 7 2" xfId="432" xr:uid="{340B2797-7D6E-46A9-9E7D-BF1989BCA277}"/>
    <cellStyle name="Note 7 2 2" xfId="4231" xr:uid="{D20D8048-B0CB-4414-A4D7-FD302B5935EA}"/>
    <cellStyle name="Note 7 3" xfId="4232" xr:uid="{B5F384B3-96D6-49B0-9C66-0DCAF2C35A1B}"/>
    <cellStyle name="Note 7 3 2" xfId="4233" xr:uid="{C55920BC-FC0B-4B22-8964-5DB143E11D5F}"/>
    <cellStyle name="Note 7 3_ELC_final" xfId="4234" xr:uid="{A36136B5-D798-4375-8F97-73F4A90960D1}"/>
    <cellStyle name="Note 7 4" xfId="4235" xr:uid="{768EC2DE-0444-4B7B-ACBD-292918D182CE}"/>
    <cellStyle name="Note 7 5" xfId="4230" xr:uid="{72C36BF8-2A9F-4704-B7BF-9F639D1258DF}"/>
    <cellStyle name="Note 7_ELC_final" xfId="4236" xr:uid="{E3646A17-3376-42E7-B6C1-5CD8279D021C}"/>
    <cellStyle name="Note 8" xfId="273" xr:uid="{D4DF6E3D-A3B5-411E-B472-0A5822D101EE}"/>
    <cellStyle name="Note 8 2" xfId="433" xr:uid="{7E366952-9051-464F-95A6-FA9438576376}"/>
    <cellStyle name="Note 8 2 2" xfId="4238" xr:uid="{D239A3F3-8DBD-4F66-AA12-B59B430F6D17}"/>
    <cellStyle name="Note 8 3" xfId="4239" xr:uid="{5D033F2D-E233-453A-A054-F3634018ECB5}"/>
    <cellStyle name="Note 8 3 2" xfId="4240" xr:uid="{C977421E-8770-4354-A37D-1717330E9023}"/>
    <cellStyle name="Note 8 3_ELC_final" xfId="4241" xr:uid="{7BF4D12C-6BA4-4ADB-975D-A838A0C13A70}"/>
    <cellStyle name="Note 8 4" xfId="4242" xr:uid="{EA830E6F-B8F3-4C69-B1DD-EFA19394F592}"/>
    <cellStyle name="Note 8 5" xfId="4237" xr:uid="{51FB0CF8-6F85-4D3A-84FE-361F648E78A2}"/>
    <cellStyle name="Note 8_ELC_final" xfId="4243" xr:uid="{D454300A-EF3F-47FD-B785-7019A0CAD928}"/>
    <cellStyle name="Note 9" xfId="430" xr:uid="{FB67187E-9E8A-46A1-A16C-12A5DD440016}"/>
    <cellStyle name="Note 9 2" xfId="4245" xr:uid="{15DD8EFA-746F-46F1-8D67-C64C7425986F}"/>
    <cellStyle name="Note 9 3" xfId="4246" xr:uid="{E257778D-B17F-40AC-96A5-C197E5AF36BF}"/>
    <cellStyle name="Note 9 3 2" xfId="4247" xr:uid="{82072406-7871-492A-BBC7-C894C294DFA8}"/>
    <cellStyle name="Note 9 3_ELC_final" xfId="4248" xr:uid="{69FD7AFF-95F4-40B4-AD66-5A9DB22B7717}"/>
    <cellStyle name="Note 9 4" xfId="4249" xr:uid="{43CC9DD7-72F4-429E-85A7-DCFA850934FD}"/>
    <cellStyle name="Note 9 5" xfId="4244" xr:uid="{FF85C2D9-3E56-4818-B91D-BA0B112ECE3F}"/>
    <cellStyle name="Note 9_ELC_final" xfId="4250" xr:uid="{4CCE2AD5-F3EF-43D1-A9C8-ECE384F54ED2}"/>
    <cellStyle name="Notiz" xfId="4251" xr:uid="{D6CC4033-657D-409F-BD5E-B87786E5ADF0}"/>
    <cellStyle name="Notiz 2" xfId="4252" xr:uid="{5467AE88-5579-4687-BE6B-0294E2D81A71}"/>
    <cellStyle name="Notiz 3" xfId="4253" xr:uid="{55C512E3-9E84-44A4-A549-859511BC797F}"/>
    <cellStyle name="num_note" xfId="286" xr:uid="{48D031C6-8039-41D5-BCE7-75B51E7E1BD3}"/>
    <cellStyle name="Nuovo" xfId="287" xr:uid="{912CCD0A-56E8-4320-9221-10FAD4483FE5}"/>
    <cellStyle name="Nuovo 10" xfId="4254" xr:uid="{7C505C89-FBF3-4738-A261-E8344B7935BA}"/>
    <cellStyle name="Nuovo 11" xfId="4255" xr:uid="{C78E256E-BA65-4B2F-B532-C63E5D33977D}"/>
    <cellStyle name="Nuovo 12" xfId="4256" xr:uid="{B9F03295-1DB5-4864-AE3D-B3919D0AFA90}"/>
    <cellStyle name="Nuovo 13" xfId="4257" xr:uid="{DB1256D7-9A77-47A4-B327-AC1E55725043}"/>
    <cellStyle name="Nuovo 14" xfId="4258" xr:uid="{2FE85BC4-527A-4F0E-8ED5-0DAE37AB3E7F}"/>
    <cellStyle name="Nuovo 15" xfId="4259" xr:uid="{9C863897-B392-41B1-8A9F-D126BAA7D435}"/>
    <cellStyle name="Nuovo 16" xfId="4260" xr:uid="{C3308858-E478-41A8-9320-EF2630D4980C}"/>
    <cellStyle name="Nuovo 17" xfId="4261" xr:uid="{4EC7C50F-84BB-48EF-9839-F03FF2695E83}"/>
    <cellStyle name="Nuovo 18" xfId="4262" xr:uid="{0DC58D21-385B-41E5-BA9E-40F07847BB3C}"/>
    <cellStyle name="Nuovo 19" xfId="4263" xr:uid="{BE9D33D4-6EFC-4543-917D-94C7E6716222}"/>
    <cellStyle name="Nuovo 2" xfId="288" xr:uid="{15DBC25E-D816-41BE-8059-7F1C9D4FA386}"/>
    <cellStyle name="Nuovo 2 2" xfId="289" xr:uid="{41D3A2A1-C9DD-4D90-A32E-564105FCF473}"/>
    <cellStyle name="Nuovo 2 3" xfId="290" xr:uid="{6743B179-29EF-4DC6-B4D9-94FA3CBE3BCA}"/>
    <cellStyle name="Nuovo 20" xfId="4264" xr:uid="{FFCEE695-467E-4C87-8370-6B7F470B071D}"/>
    <cellStyle name="Nuovo 21" xfId="4265" xr:uid="{FC68182B-D81A-41F5-A7C5-6FD9398FEFFC}"/>
    <cellStyle name="Nuovo 22" xfId="4266" xr:uid="{41A60ED5-F85F-451F-A9C2-4D60F3B0E6F6}"/>
    <cellStyle name="Nuovo 23" xfId="4267" xr:uid="{DF1B23DB-0EA8-413B-A83D-B032E4E65D0F}"/>
    <cellStyle name="Nuovo 24" xfId="4268" xr:uid="{6BEA2743-3CCD-446B-91AE-00EB5C479802}"/>
    <cellStyle name="Nuovo 25" xfId="4269" xr:uid="{33F48670-EA53-465A-84DE-00A2F0A59087}"/>
    <cellStyle name="Nuovo 26" xfId="4270" xr:uid="{9CEA12A0-4C24-48B5-8B8E-907CDB219562}"/>
    <cellStyle name="Nuovo 27" xfId="4271" xr:uid="{07CDE3A8-4A0C-4991-A49B-CF17A1BD911A}"/>
    <cellStyle name="Nuovo 28" xfId="4272" xr:uid="{12FC8AE5-E33A-4DCD-8019-E686245BF877}"/>
    <cellStyle name="Nuovo 29" xfId="4273" xr:uid="{2401D075-1924-4AE4-966F-2853027BB4AF}"/>
    <cellStyle name="Nuovo 3" xfId="291" xr:uid="{B420C134-0FF9-4860-BA6F-761BD61A73A8}"/>
    <cellStyle name="Nuovo 30" xfId="4274" xr:uid="{0D6AAB03-A4F8-4DF5-9841-91511EF23F58}"/>
    <cellStyle name="Nuovo 31" xfId="4275" xr:uid="{91EB6FC0-4D92-46F3-B39F-0560483579F5}"/>
    <cellStyle name="Nuovo 32" xfId="4276" xr:uid="{BCC757DE-0C33-409B-BFEA-07C9351BE5F6}"/>
    <cellStyle name="Nuovo 33" xfId="4277" xr:uid="{4590C523-45F1-4724-BA54-550732AA45C7}"/>
    <cellStyle name="Nuovo 34" xfId="4278" xr:uid="{225159E8-1EEE-490F-94B5-C3298AD8FB5C}"/>
    <cellStyle name="Nuovo 35" xfId="4279" xr:uid="{6EE3D955-D985-4254-BC38-BF42149B1AB6}"/>
    <cellStyle name="Nuovo 36" xfId="4280" xr:uid="{2D0D6EB6-433F-4D6B-B3BE-2E7CCCA7B34F}"/>
    <cellStyle name="Nuovo 37" xfId="4281" xr:uid="{F1BA10D4-A412-46BA-998E-05E101FF8CEA}"/>
    <cellStyle name="Nuovo 38" xfId="4282" xr:uid="{563DCAB3-2E5F-4CA4-9F91-B29745A92EEC}"/>
    <cellStyle name="Nuovo 4" xfId="292" xr:uid="{D5084CF6-249D-40AB-92CB-73113B54DD57}"/>
    <cellStyle name="Nuovo 4 2" xfId="4283" xr:uid="{6D053F46-F79E-48FF-8126-27138FCC9790}"/>
    <cellStyle name="Nuovo 5" xfId="293" xr:uid="{83F6DD10-027C-4B32-A00C-47A604D3AA98}"/>
    <cellStyle name="Nuovo 6" xfId="4284" xr:uid="{9F4A20E2-5381-4DF9-ABAB-89CA84D0190D}"/>
    <cellStyle name="Nuovo 7" xfId="4285" xr:uid="{BCD4C9B3-6F98-4139-9093-2645C8E7527D}"/>
    <cellStyle name="Nuovo 8" xfId="4286" xr:uid="{BB120589-04C2-4471-A5A5-71D87292F162}"/>
    <cellStyle name="Nuovo 9" xfId="4287" xr:uid="{206076CA-DFE0-43D9-942C-A0180A634678}"/>
    <cellStyle name="Összesen" xfId="473" xr:uid="{10693535-8A9B-4608-A1A0-DEC551AF1270}"/>
    <cellStyle name="Output" xfId="18" builtinId="21" customBuiltin="1"/>
    <cellStyle name="Output 10" xfId="4288" xr:uid="{65C2176B-DD52-46BE-B916-3B4B126D9CA6}"/>
    <cellStyle name="Output 11" xfId="4289" xr:uid="{69398577-98A0-42E8-B62E-6FBBD76DF47F}"/>
    <cellStyle name="Output 12" xfId="4290" xr:uid="{8888CEFA-9F77-41F3-A70E-C25544937864}"/>
    <cellStyle name="Output 13" xfId="4291" xr:uid="{60A0E775-E180-4397-B43C-9AADB45973FD}"/>
    <cellStyle name="Output 14" xfId="4292" xr:uid="{84A3F4C7-85D1-4168-B57B-C7328CADA7C5}"/>
    <cellStyle name="Output 15" xfId="4293" xr:uid="{8387F503-8975-4A6D-B86D-48EA00BDF7B1}"/>
    <cellStyle name="Output 16" xfId="4294" xr:uid="{3A8D6849-A69F-48AD-B485-47D8046FCD45}"/>
    <cellStyle name="Output 17" xfId="4295" xr:uid="{250CB36F-16F4-4968-9A31-05315E712D2A}"/>
    <cellStyle name="Output 18" xfId="4296" xr:uid="{4C88CE69-6ABA-40A5-8D40-61E2552C720D}"/>
    <cellStyle name="Output 19" xfId="4297" xr:uid="{1374B090-5703-4E9B-AD17-0A203D252597}"/>
    <cellStyle name="Output 2" xfId="294" xr:uid="{BC980239-6312-464C-BFF6-E9FC4F2D454F}"/>
    <cellStyle name="Output 2 10" xfId="4298" xr:uid="{8C54B7FB-EC36-45BA-9811-2A9FB93EAFE0}"/>
    <cellStyle name="Output 2 2" xfId="4299" xr:uid="{48F2967B-3841-4F4B-8BA3-0C1C62DCA7C0}"/>
    <cellStyle name="Output 2 3" xfId="4300" xr:uid="{A18CBEAE-CCBB-40DF-9429-70083420760E}"/>
    <cellStyle name="Output 2 4" xfId="4301" xr:uid="{7C2FE422-040C-495E-AE13-32CEB97539E8}"/>
    <cellStyle name="Output 2 5" xfId="4302" xr:uid="{0A3E5F8E-9043-489C-BF82-0467D261434B}"/>
    <cellStyle name="Output 2 6" xfId="4303" xr:uid="{EDD128C9-0A9E-4050-85EB-E29314734E2C}"/>
    <cellStyle name="Output 2 7" xfId="4304" xr:uid="{8BF4CD40-C79F-4FBA-ADE0-912139EF5E39}"/>
    <cellStyle name="Output 2 8" xfId="4305" xr:uid="{5BF10A73-6332-45DC-8BDF-B2AD13CE20CC}"/>
    <cellStyle name="Output 2 9" xfId="4306" xr:uid="{E9B90C63-624C-4D31-A5FC-2BCC392FED94}"/>
    <cellStyle name="Output 20" xfId="4307" xr:uid="{8C7BB675-B4D1-41F5-B284-84116C4A1C2F}"/>
    <cellStyle name="Output 21" xfId="4308" xr:uid="{B20355D8-F27A-444C-8C3A-794852FE7284}"/>
    <cellStyle name="Output 22" xfId="4309" xr:uid="{5C21490F-4A77-4E8E-B2F9-468115C7A95A}"/>
    <cellStyle name="Output 23" xfId="4310" xr:uid="{12515C79-C84F-4F9C-8C68-2532B4972D69}"/>
    <cellStyle name="Output 24" xfId="4311" xr:uid="{CAAFD75D-4733-493B-BD63-025580DADBA6}"/>
    <cellStyle name="Output 25" xfId="4312" xr:uid="{95B689E8-4287-45A2-8DDD-67DF22FE13D7}"/>
    <cellStyle name="Output 26" xfId="4313" xr:uid="{37BDCE8D-ED75-4398-82E3-B5AC4855F573}"/>
    <cellStyle name="Output 27" xfId="4314" xr:uid="{6DB43DB7-A113-40D5-8A79-F76003A9F232}"/>
    <cellStyle name="Output 28" xfId="4315" xr:uid="{E2ABB104-21CE-4427-8BAA-DFFC0F756848}"/>
    <cellStyle name="Output 29" xfId="4316" xr:uid="{89F5E221-AA66-46F8-993B-8B57BDD9A7F0}"/>
    <cellStyle name="Output 3" xfId="295" xr:uid="{1CD95454-44A3-4549-A325-788FEB8A042D}"/>
    <cellStyle name="Output 3 2" xfId="4318" xr:uid="{96A6EE0D-FBD7-4A80-82DD-59A91FF3D241}"/>
    <cellStyle name="Output 3 3" xfId="4319" xr:uid="{6CC2D8A7-54D5-4674-B866-23A3F8C29EA1}"/>
    <cellStyle name="Output 3 4" xfId="4320" xr:uid="{098F5183-C393-4408-9210-73D3600502A5}"/>
    <cellStyle name="Output 3 5" xfId="4317" xr:uid="{13EDF275-C9DC-48EC-A707-35B4DE972457}"/>
    <cellStyle name="Output 30" xfId="4321" xr:uid="{311F86F3-4D1B-4E67-9E63-2587F57D90FC}"/>
    <cellStyle name="Output 31" xfId="4322" xr:uid="{8CE8DDE4-E5FD-4339-950C-E9A4315A432F}"/>
    <cellStyle name="Output 32" xfId="4323" xr:uid="{E5E76395-4B17-4605-B530-0EAF14447F09}"/>
    <cellStyle name="Output 33" xfId="4324" xr:uid="{148CB7B2-606F-4F3C-90AE-A9277400E328}"/>
    <cellStyle name="Output 34" xfId="4325" xr:uid="{96DD6250-C74B-463D-A198-EC83101D5BA1}"/>
    <cellStyle name="Output 35" xfId="4326" xr:uid="{A75677E1-418E-4F38-9901-D02B0A4FBEAE}"/>
    <cellStyle name="Output 36" xfId="4327" xr:uid="{D4E89839-00BA-44B8-AC85-F636D53E88DB}"/>
    <cellStyle name="Output 37" xfId="4328" xr:uid="{F83988C6-E427-4DBB-B87D-FF9EE95B6E91}"/>
    <cellStyle name="Output 38" xfId="4329" xr:uid="{DF9C9719-C0F5-4AD6-9E91-D5AC93AE912E}"/>
    <cellStyle name="Output 39" xfId="4330" xr:uid="{B9C8827F-1E46-4984-8ABE-8CDD89829F12}"/>
    <cellStyle name="Output 4" xfId="296" xr:uid="{CE00F430-4CA5-411C-8F8A-502C1CEB2820}"/>
    <cellStyle name="Output 40" xfId="4331" xr:uid="{C467947B-68E5-4113-9823-74AC7E3EF565}"/>
    <cellStyle name="Output 41" xfId="4332" xr:uid="{1619946C-9B30-4204-861E-D9827D164CE9}"/>
    <cellStyle name="Output 42" xfId="4333" xr:uid="{CCB9BCAD-23C2-447B-B1DB-8C3293A59638}"/>
    <cellStyle name="Output 43" xfId="4334" xr:uid="{0E3B926E-D4C8-40B7-A947-B0BC27EF3059}"/>
    <cellStyle name="Output 5" xfId="297" xr:uid="{A2AE9BE3-353E-4371-A82F-C5B0CE3B6781}"/>
    <cellStyle name="Output 6" xfId="4335" xr:uid="{1C636150-1744-43DB-B498-84D0E9BC6620}"/>
    <cellStyle name="Output 7" xfId="4336" xr:uid="{4C4D7D09-19B1-4D8C-B918-2241C7251156}"/>
    <cellStyle name="Output 8" xfId="4337" xr:uid="{38246892-3FA7-43CE-A1E7-E9EFC86E9AB5}"/>
    <cellStyle name="Output 9" xfId="4338" xr:uid="{CD0401AF-4188-4D99-88C6-BA4A6A51090C}"/>
    <cellStyle name="Pattern" xfId="4339" xr:uid="{E87CFDB3-2063-4BA4-8FC6-BE298999EB4D}"/>
    <cellStyle name="Percent 10" xfId="4340" xr:uid="{512421A6-925C-4D39-AE1D-159BCCCA7403}"/>
    <cellStyle name="Percent 10 10" xfId="4341" xr:uid="{82B692E9-A256-4C4B-9FDE-18B10C394E8D}"/>
    <cellStyle name="Percent 10 11" xfId="4342" xr:uid="{8CA1DC6A-4CB7-423E-9684-B4A7E6272DCF}"/>
    <cellStyle name="Percent 10 12" xfId="4343" xr:uid="{F41ECBDE-CE32-414E-B7E4-976ADCCB6B4E}"/>
    <cellStyle name="Percent 10 12 2" xfId="7130" xr:uid="{FB3B3204-7620-4211-8B85-F42D7A8C9324}"/>
    <cellStyle name="Percent 10 13" xfId="4344" xr:uid="{39A374CB-716C-41C6-950A-73F8A34C7E0E}"/>
    <cellStyle name="Percent 10 13 2" xfId="7131" xr:uid="{F38C615A-2814-4F7D-BF95-17CC28CDC8B5}"/>
    <cellStyle name="Percent 10 14" xfId="4345" xr:uid="{A152EBD4-968C-4361-9874-DBD78F5058E9}"/>
    <cellStyle name="Percent 10 14 2" xfId="7132" xr:uid="{CE24E0EF-A6B8-4469-81FE-D2A2A697EDFF}"/>
    <cellStyle name="Percent 10 15" xfId="4346" xr:uid="{92F00218-E4C7-452D-94E2-43DAD3CC1812}"/>
    <cellStyle name="Percent 10 15 2" xfId="7133" xr:uid="{45656231-1E17-4934-9C17-B182BFB7F1F0}"/>
    <cellStyle name="Percent 10 16" xfId="4347" xr:uid="{F14CE4ED-7F43-4407-9762-C786236F02A7}"/>
    <cellStyle name="Percent 10 16 2" xfId="7134" xr:uid="{3A8C6988-6131-4672-8834-08B7DD14A700}"/>
    <cellStyle name="Percent 10 17" xfId="4348" xr:uid="{996111C6-93CE-4C0F-A944-4E7DA2972406}"/>
    <cellStyle name="Percent 10 17 2" xfId="7135" xr:uid="{6881C97F-DE65-45AF-BBB0-8B675B1420FC}"/>
    <cellStyle name="Percent 10 18" xfId="4349" xr:uid="{1947C1E9-6EFC-4D2E-AB9F-2DB2F26A1B3F}"/>
    <cellStyle name="Percent 10 18 2" xfId="7136" xr:uid="{2408C5C3-4D7C-475C-8DAF-F43C3890ADEC}"/>
    <cellStyle name="Percent 10 19" xfId="4350" xr:uid="{FB364CA7-5EC3-4D90-9396-803F0A9F483F}"/>
    <cellStyle name="Percent 10 19 2" xfId="7137" xr:uid="{BB48AF8A-31B4-4020-B7B6-658A65E5CE29}"/>
    <cellStyle name="Percent 10 2" xfId="4351" xr:uid="{9A84BA6C-3FE1-45FB-84CF-04247D59944F}"/>
    <cellStyle name="Percent 10 2 2" xfId="4352" xr:uid="{0B3D67DB-87D0-4375-9542-458FC32A6E62}"/>
    <cellStyle name="Percent 10 2 2 2" xfId="7139" xr:uid="{A7993A3D-C1C4-4F0B-B1E3-EEFFC5D8B251}"/>
    <cellStyle name="Percent 10 2 3" xfId="4353" xr:uid="{7D3FE351-5054-4D8F-A6D8-AA64C7D8AAF4}"/>
    <cellStyle name="Percent 10 2 3 2" xfId="7140" xr:uid="{AE89F99D-7DDD-4556-BAEB-6A5A91B6E7C8}"/>
    <cellStyle name="Percent 10 2 4" xfId="7138" xr:uid="{1CBA33AB-565D-4339-9C81-30FB6E7F4892}"/>
    <cellStyle name="Percent 10 2 5" xfId="5878" xr:uid="{1095C7EE-AACA-4630-BD6A-C0E5815EF66D}"/>
    <cellStyle name="Percent 10 20" xfId="4354" xr:uid="{092C8828-C959-455E-BA47-81D4F5DE3769}"/>
    <cellStyle name="Percent 10 20 2" xfId="7141" xr:uid="{15631C9C-9190-42B2-9D71-8DF25C3A55E4}"/>
    <cellStyle name="Percent 10 3" xfId="4355" xr:uid="{CF431DDE-E6A2-42F0-9926-C36BCD2960FE}"/>
    <cellStyle name="Percent 10 3 2" xfId="4356" xr:uid="{779A0B43-8315-4720-B75E-257BA8ACA354}"/>
    <cellStyle name="Percent 10 3 2 2" xfId="7143" xr:uid="{42173BC8-5145-48EF-9F24-77F4FAD51FDF}"/>
    <cellStyle name="Percent 10 3 3" xfId="4357" xr:uid="{4E8D9DAA-C74E-4369-8A9D-6BED2B4F63C5}"/>
    <cellStyle name="Percent 10 3 3 2" xfId="7144" xr:uid="{058823F9-C711-4DAE-82F4-8947F9F509AB}"/>
    <cellStyle name="Percent 10 3 4" xfId="7142" xr:uid="{37C6577D-2FE6-49AE-9C4E-2D424A53C98B}"/>
    <cellStyle name="Percent 10 3 5" xfId="5879" xr:uid="{1CA5E968-AB56-4985-901D-16969AE41CA7}"/>
    <cellStyle name="Percent 10 4" xfId="4358" xr:uid="{AAE5988B-4691-4AE0-9B6D-46D6BBEBD601}"/>
    <cellStyle name="Percent 10 4 2" xfId="4359" xr:uid="{7727A065-8797-4CA7-98C0-4678DA01D086}"/>
    <cellStyle name="Percent 10 4 2 2" xfId="7146" xr:uid="{08136546-669D-434C-A5D8-847703FAC0C6}"/>
    <cellStyle name="Percent 10 4 3" xfId="4360" xr:uid="{BB638F91-8046-495A-812E-0B53AA552416}"/>
    <cellStyle name="Percent 10 4 3 2" xfId="7147" xr:uid="{4ACEC433-2B6B-4534-9F1C-8FD302391B0D}"/>
    <cellStyle name="Percent 10 4 4" xfId="7145" xr:uid="{03C28737-C8F5-4103-8478-58B264C44726}"/>
    <cellStyle name="Percent 10 4 5" xfId="5880" xr:uid="{64FE9BB9-0BA1-46FC-8D0D-AEFE94235DBF}"/>
    <cellStyle name="Percent 10 5" xfId="4361" xr:uid="{96E0CECF-F835-4A1C-BC96-66AADC6700B0}"/>
    <cellStyle name="Percent 10 5 2" xfId="4362" xr:uid="{606CB1D7-362A-4CAB-8804-5D061428D4E1}"/>
    <cellStyle name="Percent 10 5 2 2" xfId="7149" xr:uid="{6271C5C0-C4B7-45A0-A50B-A753E15AB3D7}"/>
    <cellStyle name="Percent 10 5 3" xfId="4363" xr:uid="{B155BF55-520D-44A1-B248-7B3EC941A24B}"/>
    <cellStyle name="Percent 10 5 3 2" xfId="7150" xr:uid="{52D97E07-7A86-4BE0-ADA9-09AFE454EA36}"/>
    <cellStyle name="Percent 10 5 4" xfId="7148" xr:uid="{CD6E9C36-3966-42F1-8F9E-6D116EB3DA24}"/>
    <cellStyle name="Percent 10 5 5" xfId="5881" xr:uid="{8CF4451E-618E-4085-8206-358E4767AE03}"/>
    <cellStyle name="Percent 10 6" xfId="4364" xr:uid="{00897B16-F0B8-4584-94B0-407B00C58E8E}"/>
    <cellStyle name="Percent 10 6 2" xfId="4365" xr:uid="{2160E5B0-C713-4C59-8371-A81298560645}"/>
    <cellStyle name="Percent 10 6 2 2" xfId="7152" xr:uid="{74A5707E-34B9-43E8-AE46-999ACA43025D}"/>
    <cellStyle name="Percent 10 6 3" xfId="4366" xr:uid="{530669F9-CE67-45E8-8450-05D64982EBCB}"/>
    <cellStyle name="Percent 10 6 3 2" xfId="7153" xr:uid="{6DB5DE85-CDB0-4184-BA2C-05DD4B4B8402}"/>
    <cellStyle name="Percent 10 6 4" xfId="7151" xr:uid="{B8E774D4-DDD2-4E0F-9C39-09CB2A89BDA6}"/>
    <cellStyle name="Percent 10 6 5" xfId="5882" xr:uid="{78303F9F-5854-4951-93ED-5663E00626D3}"/>
    <cellStyle name="Percent 10 7" xfId="4367" xr:uid="{F089339D-5377-4AEA-8AAC-655A7C86CF18}"/>
    <cellStyle name="Percent 10 7 2" xfId="4368" xr:uid="{59AA1EFB-2FB4-4CB4-BD28-EE694F031893}"/>
    <cellStyle name="Percent 10 7 2 2" xfId="7155" xr:uid="{21E3185F-D775-4BBA-9240-64D775C56C6C}"/>
    <cellStyle name="Percent 10 7 3" xfId="4369" xr:uid="{1ADE134C-68E0-4A94-BE1C-CCA666A1ABFB}"/>
    <cellStyle name="Percent 10 7 3 2" xfId="7156" xr:uid="{3FB24891-B632-4DFF-A82F-4C086ADD2774}"/>
    <cellStyle name="Percent 10 7 4" xfId="4370" xr:uid="{7290DBA9-0FB4-47FE-A614-C5B7474979E6}"/>
    <cellStyle name="Percent 10 7 4 2" xfId="7157" xr:uid="{C3C15423-C401-41B7-B661-F5368BFC6993}"/>
    <cellStyle name="Percent 10 7 5" xfId="4371" xr:uid="{0895029D-B7A7-4FD3-8DD3-45249B704CBD}"/>
    <cellStyle name="Percent 10 7 5 2" xfId="7158" xr:uid="{D6BA4F23-D409-42EC-A340-1B374CA15F4E}"/>
    <cellStyle name="Percent 10 7 6" xfId="7154" xr:uid="{1F05F0AE-940C-491F-85DC-1DCA172D8D12}"/>
    <cellStyle name="Percent 10 7 7" xfId="5883" xr:uid="{7ADDF655-5AB3-4D7C-AED4-9DB57C755B9F}"/>
    <cellStyle name="Percent 10 8" xfId="4372" xr:uid="{22D316C0-1A62-48A4-B0FB-34D79D1B304D}"/>
    <cellStyle name="Percent 10 8 2" xfId="4373" xr:uid="{506355C2-53DE-4580-A718-09D88F718B13}"/>
    <cellStyle name="Percent 10 8 2 2" xfId="7160" xr:uid="{F3604B20-FCA3-432E-B7C4-03C8B6E145ED}"/>
    <cellStyle name="Percent 10 8 3" xfId="4374" xr:uid="{E9B0DE71-5896-4188-8738-581A44219DFD}"/>
    <cellStyle name="Percent 10 8 3 2" xfId="7161" xr:uid="{3D7AA711-E056-4938-B95E-891F965A9A2C}"/>
    <cellStyle name="Percent 10 8 4" xfId="7159" xr:uid="{C4D2F841-3246-4478-8F43-0387188C0E2D}"/>
    <cellStyle name="Percent 10 8 5" xfId="5884" xr:uid="{03E086BF-B55F-482A-BA71-BF11BAD2F9A5}"/>
    <cellStyle name="Percent 10 9" xfId="4375" xr:uid="{E2B583D2-2EA0-4E41-A6DA-5D49A37EEEA8}"/>
    <cellStyle name="Percent 10 9 2" xfId="7162" xr:uid="{DBF3030E-40E1-448A-B052-7C596818DD8F}"/>
    <cellStyle name="Percent 11" xfId="4376" xr:uid="{5A231E8C-0B90-4F06-BFEE-3591FFFCD070}"/>
    <cellStyle name="Percent 11 10" xfId="4377" xr:uid="{0030A0FD-CC99-4840-8CE7-7242AA23CD67}"/>
    <cellStyle name="Percent 11 10 2" xfId="7164" xr:uid="{51CDA150-FC44-40A9-9C6E-BABE3613182C}"/>
    <cellStyle name="Percent 11 11" xfId="7163" xr:uid="{52EE79CC-0162-4448-B03B-F557C99755FD}"/>
    <cellStyle name="Percent 11 12" xfId="5885" xr:uid="{D306A90F-38F1-4A69-8BA1-220DA33DA918}"/>
    <cellStyle name="Percent 11 2" xfId="4378" xr:uid="{1DEE3601-3CEA-49EB-9041-7590EEF7285A}"/>
    <cellStyle name="Percent 11 2 2" xfId="4379" xr:uid="{CBFE7653-9E85-49F7-9A3A-7D0818F02B4A}"/>
    <cellStyle name="Percent 11 2 2 2" xfId="7166" xr:uid="{A56678C0-B1C7-4322-88F8-6E29DB948312}"/>
    <cellStyle name="Percent 11 2 3" xfId="4380" xr:uid="{EE0DF155-51CE-4753-9D23-9F10E6754ED0}"/>
    <cellStyle name="Percent 11 2 3 2" xfId="7167" xr:uid="{C86E95B2-BEF0-42D9-9ACF-37E92A8A46E3}"/>
    <cellStyle name="Percent 11 2 4" xfId="7165" xr:uid="{13C4B59F-1079-4310-B406-4EAC3AD37399}"/>
    <cellStyle name="Percent 11 2 5" xfId="5886" xr:uid="{0EB3598A-6E74-4B70-96DD-729A17DD1C0E}"/>
    <cellStyle name="Percent 11 3" xfId="4381" xr:uid="{0A956E9D-57E2-47BB-80FA-32634E636534}"/>
    <cellStyle name="Percent 11 3 2" xfId="4382" xr:uid="{641B0841-AF25-449F-B0B1-4290777F1281}"/>
    <cellStyle name="Percent 11 3 2 2" xfId="7169" xr:uid="{0B886988-5536-4CE1-85F9-89CD4BA8BC5F}"/>
    <cellStyle name="Percent 11 3 3" xfId="4383" xr:uid="{F66506A2-3EC2-4966-99EA-15C3D2F91CA8}"/>
    <cellStyle name="Percent 11 3 3 2" xfId="7170" xr:uid="{ADFE4334-C4DF-42D2-9285-FD29A49FB5DC}"/>
    <cellStyle name="Percent 11 3 4" xfId="7168" xr:uid="{488B9F3A-27B9-4A52-A3ED-D500EFB5EF77}"/>
    <cellStyle name="Percent 11 3 5" xfId="5887" xr:uid="{1AEE3BF2-AD5F-45A5-8ECB-E05B0A7D5DE7}"/>
    <cellStyle name="Percent 11 4" xfId="4384" xr:uid="{5B449ADC-6FE3-4DE6-8207-9E32E41931EB}"/>
    <cellStyle name="Percent 11 4 2" xfId="4385" xr:uid="{DBA0F346-9D55-44AA-9E3A-8B305E9A07A0}"/>
    <cellStyle name="Percent 11 4 2 2" xfId="7172" xr:uid="{00C3CE73-544A-45EA-967D-B66E77E8411A}"/>
    <cellStyle name="Percent 11 4 3" xfId="4386" xr:uid="{33C44531-6D07-41BA-B392-3C09D48A6288}"/>
    <cellStyle name="Percent 11 4 3 2" xfId="7173" xr:uid="{C344246F-E0B7-47F0-A6E8-E42A2598A6E8}"/>
    <cellStyle name="Percent 11 4 4" xfId="7171" xr:uid="{51357280-CFA9-446E-8992-FA94DF34FAF8}"/>
    <cellStyle name="Percent 11 4 5" xfId="5888" xr:uid="{5A8CE1B4-B750-4E03-A6C9-BBEAE1AE1FB1}"/>
    <cellStyle name="Percent 11 5" xfId="4387" xr:uid="{829A99CE-1CE0-4D8E-B6AB-C7F4FFE24798}"/>
    <cellStyle name="Percent 11 5 2" xfId="4388" xr:uid="{0A23EE62-6D0F-4B39-8C12-C927646EBF6E}"/>
    <cellStyle name="Percent 11 5 2 2" xfId="7175" xr:uid="{C4EA1B62-C4A2-4CC3-ABAD-3FB2F68C73D3}"/>
    <cellStyle name="Percent 11 5 3" xfId="4389" xr:uid="{5D764771-67C9-40DF-9EAC-E4FC3D3252B7}"/>
    <cellStyle name="Percent 11 5 3 2" xfId="7176" xr:uid="{16F6825A-240E-47E2-8188-5A9758672126}"/>
    <cellStyle name="Percent 11 5 4" xfId="7174" xr:uid="{DBBEE518-611F-497F-BA39-0CA654E51A80}"/>
    <cellStyle name="Percent 11 5 5" xfId="5889" xr:uid="{B8C836FA-72B7-4E05-B5FF-E8B416613307}"/>
    <cellStyle name="Percent 11 6" xfId="4390" xr:uid="{3CE740D5-51F7-4E4D-9655-2A502B921DF5}"/>
    <cellStyle name="Percent 11 6 2" xfId="4391" xr:uid="{67D5B662-6869-4FDD-A7FA-B61F45AA1DDF}"/>
    <cellStyle name="Percent 11 6 2 2" xfId="7178" xr:uid="{6E40240D-C7B7-4565-9073-BD08AE6F4BAE}"/>
    <cellStyle name="Percent 11 6 3" xfId="4392" xr:uid="{C8FA711B-446F-42FB-946A-CC709F31A0CC}"/>
    <cellStyle name="Percent 11 6 3 2" xfId="7179" xr:uid="{410C1456-7807-431D-8E2D-D5121D02DE4D}"/>
    <cellStyle name="Percent 11 6 4" xfId="7177" xr:uid="{5B238812-1231-4ADB-ADF4-91A407BDDC7C}"/>
    <cellStyle name="Percent 11 6 5" xfId="5890" xr:uid="{7C8EB1FB-A932-40A5-8775-5547F195E0E3}"/>
    <cellStyle name="Percent 11 7" xfId="4393" xr:uid="{3087884A-AEE6-4129-9EBE-389966A666F8}"/>
    <cellStyle name="Percent 11 7 2" xfId="4394" xr:uid="{EC747146-221F-4271-B34C-0AA1F49D3D5D}"/>
    <cellStyle name="Percent 11 7 2 2" xfId="7181" xr:uid="{86915AEE-BEEC-4682-8B00-D765F209791E}"/>
    <cellStyle name="Percent 11 7 3" xfId="4395" xr:uid="{9F3096A9-E673-49F9-B8E6-78312F91B40E}"/>
    <cellStyle name="Percent 11 7 3 2" xfId="7182" xr:uid="{DC93F9BF-EFFE-4303-8641-89B36EE3679E}"/>
    <cellStyle name="Percent 11 7 4" xfId="4396" xr:uid="{00125A99-3585-4C2B-A018-2F48E7F775C7}"/>
    <cellStyle name="Percent 11 7 4 2" xfId="7183" xr:uid="{AF9D526D-F2BE-4B45-9A37-99AC90C44EEF}"/>
    <cellStyle name="Percent 11 7 5" xfId="4397" xr:uid="{AD9AFEDE-03ED-4DA5-8142-E269BC7D8C05}"/>
    <cellStyle name="Percent 11 7 5 2" xfId="7184" xr:uid="{023F8D77-7AB0-4CF2-8E05-AC4D84658FF0}"/>
    <cellStyle name="Percent 11 7 6" xfId="7180" xr:uid="{0A4BF119-EA91-4D73-8E95-C8E49EB1FFB3}"/>
    <cellStyle name="Percent 11 7 7" xfId="5891" xr:uid="{DE7EE258-C878-4D92-853A-0D4C2AF51208}"/>
    <cellStyle name="Percent 11 8" xfId="4398" xr:uid="{F33E1327-59B4-43DA-AED7-82ABF7697BE6}"/>
    <cellStyle name="Percent 11 8 2" xfId="4399" xr:uid="{3BB67D0D-1E13-431E-ABF8-4C8F13D4A433}"/>
    <cellStyle name="Percent 11 8 2 2" xfId="7186" xr:uid="{75CAC663-CAD7-4823-8C60-F65FA13030D8}"/>
    <cellStyle name="Percent 11 8 3" xfId="4400" xr:uid="{FC63F2A2-94A1-4B72-A775-E88D677D8849}"/>
    <cellStyle name="Percent 11 8 3 2" xfId="7187" xr:uid="{C87649C2-2F2A-43EE-87DA-A021F487F476}"/>
    <cellStyle name="Percent 11 8 4" xfId="7185" xr:uid="{37994E2F-D96C-4C0D-B31E-55091315E392}"/>
    <cellStyle name="Percent 11 8 5" xfId="5892" xr:uid="{3A231DD3-9C9E-4BFC-BE81-4A25687B5882}"/>
    <cellStyle name="Percent 11 9" xfId="4401" xr:uid="{4D67D0B2-F525-45F4-945F-633E811D4E4C}"/>
    <cellStyle name="Percent 11 9 2" xfId="7188" xr:uid="{5D661035-0AAD-4937-9BCB-7FBE01F39316}"/>
    <cellStyle name="Percent 12" xfId="4402" xr:uid="{C22D8A40-026E-4A63-A232-A6040045C272}"/>
    <cellStyle name="Percent 12 10" xfId="4403" xr:uid="{FC6F435C-6A8A-44BA-AD50-F618360CBC85}"/>
    <cellStyle name="Percent 12 10 2" xfId="7190" xr:uid="{E62B3801-EDAD-4548-A1DB-A0A28D7C7294}"/>
    <cellStyle name="Percent 12 11" xfId="7189" xr:uid="{802BDD98-B1E0-4779-8924-74D50CF1E024}"/>
    <cellStyle name="Percent 12 12" xfId="5893" xr:uid="{EB655A99-C062-47EC-9A22-00B0C7783F2B}"/>
    <cellStyle name="Percent 12 2" xfId="4404" xr:uid="{AA1B2531-7B1C-4E43-BBBD-802DC0A32922}"/>
    <cellStyle name="Percent 12 2 2" xfId="4405" xr:uid="{CB4593E9-C4CB-475E-9106-5051811057E4}"/>
    <cellStyle name="Percent 12 2 2 2" xfId="7192" xr:uid="{588A4606-CF57-4BE2-A249-E5E025D70284}"/>
    <cellStyle name="Percent 12 2 3" xfId="4406" xr:uid="{A151EFA6-8F93-4C4E-94BE-3BE9E5651BB0}"/>
    <cellStyle name="Percent 12 2 3 2" xfId="7193" xr:uid="{D75E70C1-443E-47C8-BD38-55BA5E4DC8FB}"/>
    <cellStyle name="Percent 12 2 4" xfId="7191" xr:uid="{26E2A9F9-D917-4921-8823-A234FB682A3E}"/>
    <cellStyle name="Percent 12 2 5" xfId="5894" xr:uid="{DCE68EDF-2187-406B-A4AE-A4B10071D1CD}"/>
    <cellStyle name="Percent 12 3" xfId="4407" xr:uid="{36E282A6-9CD8-41BD-BA25-DED30EAB547B}"/>
    <cellStyle name="Percent 12 3 2" xfId="4408" xr:uid="{E93DC2A7-3E65-4711-B487-5FF3B549C30B}"/>
    <cellStyle name="Percent 12 3 2 2" xfId="7195" xr:uid="{88F6EDE5-D087-4041-B7F5-65333A420A84}"/>
    <cellStyle name="Percent 12 3 3" xfId="4409" xr:uid="{712F2F51-CA98-44AE-AA01-C516642A0787}"/>
    <cellStyle name="Percent 12 3 3 2" xfId="7196" xr:uid="{2264BE96-A3E3-4A90-8B2B-9A70FB4F1B77}"/>
    <cellStyle name="Percent 12 3 4" xfId="7194" xr:uid="{1FCC7D9B-821D-4F87-B812-91F857564FDC}"/>
    <cellStyle name="Percent 12 3 5" xfId="5895" xr:uid="{1FBCE690-EC81-4F4F-9764-F315AEF7159C}"/>
    <cellStyle name="Percent 12 4" xfId="4410" xr:uid="{B93C6EC4-1A78-4CF1-A50B-B0CC7842BBED}"/>
    <cellStyle name="Percent 12 4 2" xfId="4411" xr:uid="{C9199871-3E18-41A8-B3F2-F5A3989625E6}"/>
    <cellStyle name="Percent 12 4 2 2" xfId="7198" xr:uid="{839D0AEE-E915-43FA-9C51-AF4A3F85D004}"/>
    <cellStyle name="Percent 12 4 3" xfId="4412" xr:uid="{30154A4B-9971-4178-BFEA-6BD86CD2C77C}"/>
    <cellStyle name="Percent 12 4 3 2" xfId="7199" xr:uid="{5FED4EC5-CF62-4B58-80A0-9BF2079A58CC}"/>
    <cellStyle name="Percent 12 4 4" xfId="7197" xr:uid="{F953C403-5AD0-4390-8E75-794F4DA54F9D}"/>
    <cellStyle name="Percent 12 4 5" xfId="5896" xr:uid="{09FE2C37-15D5-44F3-B5DC-0D246E7F472F}"/>
    <cellStyle name="Percent 12 5" xfId="4413" xr:uid="{7D4C3D53-753C-4A06-8EBF-75ED5FA4CD18}"/>
    <cellStyle name="Percent 12 5 2" xfId="4414" xr:uid="{1922B02C-D5CD-4256-AEF4-F4591EF81221}"/>
    <cellStyle name="Percent 12 5 2 2" xfId="7201" xr:uid="{A9F501BB-6DBB-4731-A4A5-080DD22C3C8D}"/>
    <cellStyle name="Percent 12 5 3" xfId="4415" xr:uid="{D5F68D78-AEF0-43C0-97A6-4AEB8C5B5D07}"/>
    <cellStyle name="Percent 12 5 3 2" xfId="7202" xr:uid="{9FE6B547-FD64-4B6C-99C9-254E85DA0C4B}"/>
    <cellStyle name="Percent 12 5 4" xfId="7200" xr:uid="{4DAC2F73-362B-478C-BA76-B4F6847DC794}"/>
    <cellStyle name="Percent 12 5 5" xfId="5897" xr:uid="{DEFCDBF8-F095-4E1E-8100-589A9C6C0113}"/>
    <cellStyle name="Percent 12 6" xfId="4416" xr:uid="{508EF872-DC70-4154-BC8C-BB438855A9C9}"/>
    <cellStyle name="Percent 12 6 2" xfId="4417" xr:uid="{4EAC31C4-9ADB-44C1-9034-93B5B2451E3F}"/>
    <cellStyle name="Percent 12 6 2 2" xfId="7204" xr:uid="{767EA533-4FD1-491D-BFC8-5B24432782AC}"/>
    <cellStyle name="Percent 12 6 3" xfId="4418" xr:uid="{F2994C6F-D8C0-49DB-8598-07088B745C9F}"/>
    <cellStyle name="Percent 12 6 3 2" xfId="7205" xr:uid="{898CA165-A9C1-4107-8A31-89111782D56D}"/>
    <cellStyle name="Percent 12 6 4" xfId="7203" xr:uid="{94EDAA4E-FCED-4464-A142-5FD329D882EE}"/>
    <cellStyle name="Percent 12 6 5" xfId="5898" xr:uid="{345327D0-90FC-4379-8CAB-F31DB28C780E}"/>
    <cellStyle name="Percent 12 7" xfId="4419" xr:uid="{390EB052-EA40-4BA7-BBB5-FA5DD44DB453}"/>
    <cellStyle name="Percent 12 7 2" xfId="4420" xr:uid="{1C40C3E1-9EED-46CD-95E4-7E08E528EAE7}"/>
    <cellStyle name="Percent 12 7 2 2" xfId="7207" xr:uid="{4AD328E6-14B6-4B69-958B-1C23E54C362A}"/>
    <cellStyle name="Percent 12 7 3" xfId="4421" xr:uid="{5D6A55ED-7097-4044-9ECC-6580C729B743}"/>
    <cellStyle name="Percent 12 7 3 2" xfId="7208" xr:uid="{7F5C6266-6758-420F-B4FC-FC6D29A4DA01}"/>
    <cellStyle name="Percent 12 7 4" xfId="4422" xr:uid="{84CBDF31-1841-4C7B-8C0F-8047B580383C}"/>
    <cellStyle name="Percent 12 7 4 2" xfId="7209" xr:uid="{B3E49013-56F4-48AA-853B-84C7B4010AEA}"/>
    <cellStyle name="Percent 12 7 5" xfId="4423" xr:uid="{07F33258-51A4-42D2-B15E-AF06F1EB8FD4}"/>
    <cellStyle name="Percent 12 7 5 2" xfId="7210" xr:uid="{C04DFE20-BBC5-4E04-B1E7-D6797F0BA71B}"/>
    <cellStyle name="Percent 12 7 6" xfId="7206" xr:uid="{20328240-1CA2-4AB9-9C19-4D416C14F4FF}"/>
    <cellStyle name="Percent 12 7 7" xfId="5899" xr:uid="{B6C5A9DE-50D6-4589-909D-9A06BAB197FE}"/>
    <cellStyle name="Percent 12 8" xfId="4424" xr:uid="{C608F961-9CC7-40DF-8717-42294C8358D3}"/>
    <cellStyle name="Percent 12 8 2" xfId="4425" xr:uid="{C1BE70E6-7AAE-4686-8D6E-B979C840EB61}"/>
    <cellStyle name="Percent 12 8 2 2" xfId="7212" xr:uid="{C21C97ED-858F-41EF-BC8E-1601EF860721}"/>
    <cellStyle name="Percent 12 8 3" xfId="4426" xr:uid="{C6ADAEC4-0A08-46F7-917B-7DB5D99218C8}"/>
    <cellStyle name="Percent 12 8 3 2" xfId="7213" xr:uid="{2EEE0E78-57E8-43D4-AE4B-50DC5FDC1A5E}"/>
    <cellStyle name="Percent 12 8 4" xfId="7211" xr:uid="{445B17C7-F5AA-4E7C-8E57-0FB66D1A5AD3}"/>
    <cellStyle name="Percent 12 8 5" xfId="5900" xr:uid="{A76EB7DE-7B6C-4C16-97ED-BF08EFE69C91}"/>
    <cellStyle name="Percent 12 9" xfId="4427" xr:uid="{22CCF582-B6A1-4E45-9862-F4DFE12F661F}"/>
    <cellStyle name="Percent 12 9 2" xfId="7214" xr:uid="{4B2BB865-02BC-4966-BC35-B1277C444056}"/>
    <cellStyle name="Percent 13" xfId="4428" xr:uid="{1B19EE23-1A96-491F-B0C2-BD4FCA31C2D7}"/>
    <cellStyle name="Percent 13 10" xfId="4429" xr:uid="{EE37E07A-FF50-4230-88B9-24FBBA9805FA}"/>
    <cellStyle name="Percent 13 10 2" xfId="7216" xr:uid="{C524C6EC-6B32-48A9-973E-78E1805F24D9}"/>
    <cellStyle name="Percent 13 11" xfId="7215" xr:uid="{E0E84375-8CA8-40FD-AAF1-AB97BA0AEB35}"/>
    <cellStyle name="Percent 13 12" xfId="5901" xr:uid="{1163AF7C-8222-471E-8915-ACB5C74FD0F4}"/>
    <cellStyle name="Percent 13 2" xfId="4430" xr:uid="{C2C13512-0CD2-4A91-A9EF-B0BCE69898D7}"/>
    <cellStyle name="Percent 13 2 2" xfId="4431" xr:uid="{D8603A86-058D-4A79-9A09-A7E29FC3220C}"/>
    <cellStyle name="Percent 13 2 2 2" xfId="7218" xr:uid="{59E35837-CF75-425F-9BD7-A89987FF73F9}"/>
    <cellStyle name="Percent 13 2 3" xfId="4432" xr:uid="{F631570B-E1B0-42AC-95E4-5CAAEFF03199}"/>
    <cellStyle name="Percent 13 2 3 2" xfId="7219" xr:uid="{86E2CFC0-35C9-4BA8-8861-62D7098CDB39}"/>
    <cellStyle name="Percent 13 2 4" xfId="7217" xr:uid="{A5E7C208-7434-4C8E-9B16-9F776D310FCA}"/>
    <cellStyle name="Percent 13 2 5" xfId="5902" xr:uid="{42AE6FB8-4E53-4EC9-99A5-12C5F650B8D9}"/>
    <cellStyle name="Percent 13 3" xfId="4433" xr:uid="{BAECF45F-0947-460E-909C-A1BD0946ED07}"/>
    <cellStyle name="Percent 13 3 2" xfId="4434" xr:uid="{BB90B2DF-F1B0-4DCC-9F93-FEFC215922F6}"/>
    <cellStyle name="Percent 13 3 2 2" xfId="7221" xr:uid="{40F42697-DD48-4BB2-B60E-04372610A469}"/>
    <cellStyle name="Percent 13 3 3" xfId="4435" xr:uid="{D5494021-0236-4B79-BF5E-04ECE00D5DEA}"/>
    <cellStyle name="Percent 13 3 3 2" xfId="7222" xr:uid="{52E85BCE-6B76-47E5-838C-85B199A73C5E}"/>
    <cellStyle name="Percent 13 3 4" xfId="7220" xr:uid="{8AE0A74E-0797-420E-8C0D-24D70C09A603}"/>
    <cellStyle name="Percent 13 3 5" xfId="5903" xr:uid="{AC8EE916-5AD4-47FB-B825-85B068E37B41}"/>
    <cellStyle name="Percent 13 4" xfId="4436" xr:uid="{CAF4CFEC-B0CC-43CD-B2E3-70680113E0A9}"/>
    <cellStyle name="Percent 13 4 2" xfId="4437" xr:uid="{E8ACE8B3-DBEC-4AAF-BAAB-8697FB326F6C}"/>
    <cellStyle name="Percent 13 4 2 2" xfId="7224" xr:uid="{A742FC3E-FFF9-41C9-8D6C-52148FE6ABC3}"/>
    <cellStyle name="Percent 13 4 3" xfId="4438" xr:uid="{36279EF0-558E-4FAB-87EB-8EAB386BA8A2}"/>
    <cellStyle name="Percent 13 4 3 2" xfId="7225" xr:uid="{4001C163-69AA-46CA-9556-B7EEE3746116}"/>
    <cellStyle name="Percent 13 4 4" xfId="7223" xr:uid="{A31E8C04-0328-4571-8AEF-24D50EDBD7D3}"/>
    <cellStyle name="Percent 13 4 5" xfId="5904" xr:uid="{9EEEA428-4229-4514-8527-56616106CF27}"/>
    <cellStyle name="Percent 13 5" xfId="4439" xr:uid="{EAA2BF47-69DD-46F2-93B2-FA1D657C521A}"/>
    <cellStyle name="Percent 13 5 2" xfId="4440" xr:uid="{2C56D4D0-F30E-41E8-A46B-26E0581DF77D}"/>
    <cellStyle name="Percent 13 5 2 2" xfId="7227" xr:uid="{CE2DB54B-03EC-4DB2-AD5B-4E8683564AD6}"/>
    <cellStyle name="Percent 13 5 3" xfId="4441" xr:uid="{581E449F-9BC1-439A-81B0-1F5B23E8F6A0}"/>
    <cellStyle name="Percent 13 5 3 2" xfId="7228" xr:uid="{6BF8930A-B1CA-44A0-8EA4-FD42B69DD894}"/>
    <cellStyle name="Percent 13 5 4" xfId="7226" xr:uid="{FA545957-14A0-464A-9B46-57176F7255C5}"/>
    <cellStyle name="Percent 13 5 5" xfId="5905" xr:uid="{4A2B9680-E51E-411B-8C39-C831D558561E}"/>
    <cellStyle name="Percent 13 6" xfId="4442" xr:uid="{57F972A3-8948-4ADC-B6A3-A98693ED64A9}"/>
    <cellStyle name="Percent 13 6 2" xfId="4443" xr:uid="{B59CD0BC-9AA3-4682-9464-61515B0BB0FE}"/>
    <cellStyle name="Percent 13 6 2 2" xfId="7230" xr:uid="{35EE9333-73E8-46A5-B9F1-0B6351F42D4E}"/>
    <cellStyle name="Percent 13 6 3" xfId="4444" xr:uid="{BE2E35DC-B33E-41E3-BD92-27AA386D0475}"/>
    <cellStyle name="Percent 13 6 3 2" xfId="7231" xr:uid="{4162CB14-B8C0-46C4-A50B-149FBC2467D7}"/>
    <cellStyle name="Percent 13 6 4" xfId="7229" xr:uid="{A4CE503B-B575-4853-88D0-88D14EDEAC89}"/>
    <cellStyle name="Percent 13 6 5" xfId="5906" xr:uid="{E0080ED9-BE12-4388-911D-BFC388111031}"/>
    <cellStyle name="Percent 13 7" xfId="4445" xr:uid="{CF4C0028-CF39-4FB4-B8FC-B6EE928E7BA6}"/>
    <cellStyle name="Percent 13 7 2" xfId="4446" xr:uid="{030AF4AC-3E8D-42A9-861D-98816E5FED04}"/>
    <cellStyle name="Percent 13 7 2 2" xfId="7233" xr:uid="{23A53EB0-FF2E-4670-BB22-147D1442CD56}"/>
    <cellStyle name="Percent 13 7 3" xfId="4447" xr:uid="{00E36A55-62ED-4820-BF27-72BBCC9D98B5}"/>
    <cellStyle name="Percent 13 7 3 2" xfId="7234" xr:uid="{2DE5D259-2188-407E-86CA-BBDC32140CAC}"/>
    <cellStyle name="Percent 13 7 4" xfId="4448" xr:uid="{403B8E9E-9A89-4A49-8C26-3D315B05DBC7}"/>
    <cellStyle name="Percent 13 7 4 2" xfId="7235" xr:uid="{A1800E03-77D0-48AF-9D10-4E866236E226}"/>
    <cellStyle name="Percent 13 7 5" xfId="4449" xr:uid="{237A655F-8FB2-46FE-BB88-2A9BC69FDF6A}"/>
    <cellStyle name="Percent 13 7 5 2" xfId="7236" xr:uid="{730964AC-D7FB-453F-91C2-EE3FA628FDED}"/>
    <cellStyle name="Percent 13 7 6" xfId="7232" xr:uid="{4086486B-BD72-4C93-91A6-D7A99189C999}"/>
    <cellStyle name="Percent 13 7 7" xfId="5907" xr:uid="{6851BF03-FB68-4794-AF4E-3BA75471C7A5}"/>
    <cellStyle name="Percent 13 8" xfId="4450" xr:uid="{B044CE91-6912-47BC-9299-0FFCC2656E1A}"/>
    <cellStyle name="Percent 13 8 2" xfId="4451" xr:uid="{3C233199-4E44-4050-ACBE-209614EE1974}"/>
    <cellStyle name="Percent 13 8 2 2" xfId="7238" xr:uid="{DAE052E4-5171-4FC7-BC49-02183C1962D9}"/>
    <cellStyle name="Percent 13 8 3" xfId="4452" xr:uid="{0383B18B-4E3D-4CA3-87CE-C8ED681414DF}"/>
    <cellStyle name="Percent 13 8 3 2" xfId="7239" xr:uid="{5E3BC916-E8A8-462E-B318-1AABFF6D2AAF}"/>
    <cellStyle name="Percent 13 8 4" xfId="7237" xr:uid="{1B722BF2-1080-4E22-B2EB-DA3D7AFDB335}"/>
    <cellStyle name="Percent 13 8 5" xfId="5908" xr:uid="{F8767E22-D6BE-4F0B-8DF0-3DE9BE860A36}"/>
    <cellStyle name="Percent 13 9" xfId="4453" xr:uid="{15C6F1F4-6ABC-4DCC-A4D7-3739DCA81CAE}"/>
    <cellStyle name="Percent 13 9 2" xfId="7240" xr:uid="{ABFAC493-80EC-43B1-B465-078BB6D41457}"/>
    <cellStyle name="Percent 14" xfId="4454" xr:uid="{2E92334B-701D-4F4B-A436-063658E1AA8B}"/>
    <cellStyle name="Percent 14 10" xfId="4455" xr:uid="{20A3F182-9EF8-46FB-BDC4-5196463DFAEE}"/>
    <cellStyle name="Percent 14 10 2" xfId="7242" xr:uid="{6A4A9D71-6ACE-40B9-8EC9-A70A30157482}"/>
    <cellStyle name="Percent 14 11" xfId="7241" xr:uid="{ED19B7FD-ED7E-4F95-92E1-AB4837B39554}"/>
    <cellStyle name="Percent 14 12" xfId="5909" xr:uid="{27E56B4F-B64E-435A-A030-9646E910E98D}"/>
    <cellStyle name="Percent 14 2" xfId="4456" xr:uid="{685E4565-9061-43F2-81F6-F854F07C1190}"/>
    <cellStyle name="Percent 14 2 2" xfId="4457" xr:uid="{890B6108-EF60-4A68-96F2-8D2F79933C74}"/>
    <cellStyle name="Percent 14 2 2 2" xfId="7244" xr:uid="{B91BD39B-3B3D-41C3-B9BA-80341C3225E6}"/>
    <cellStyle name="Percent 14 2 3" xfId="4458" xr:uid="{CB497B45-180D-4709-BC15-B83D5CBE0B4F}"/>
    <cellStyle name="Percent 14 2 3 2" xfId="7245" xr:uid="{6E2C4CC9-D36D-48E4-82E3-3D3A1F314453}"/>
    <cellStyle name="Percent 14 2 4" xfId="7243" xr:uid="{84625A7B-2957-4C55-AE42-7BC18B89767C}"/>
    <cellStyle name="Percent 14 2 5" xfId="5910" xr:uid="{8892C894-90D2-4FCD-8FCF-CDD242DF7462}"/>
    <cellStyle name="Percent 14 3" xfId="4459" xr:uid="{0C06D4E1-CD2B-4460-85B1-D7A02AC48747}"/>
    <cellStyle name="Percent 14 3 2" xfId="4460" xr:uid="{199477AB-88DD-49B1-889E-703C59D13379}"/>
    <cellStyle name="Percent 14 3 2 2" xfId="7247" xr:uid="{4CD9C82C-DE51-45ED-BF42-3E4EEC21F9CB}"/>
    <cellStyle name="Percent 14 3 3" xfId="4461" xr:uid="{CAF82B19-7AB0-4F85-8F6E-7AF0C284D81B}"/>
    <cellStyle name="Percent 14 3 3 2" xfId="7248" xr:uid="{339499A2-495C-4E52-A674-60F3ED04E8AE}"/>
    <cellStyle name="Percent 14 3 4" xfId="7246" xr:uid="{50712D53-F70A-4AB0-BB4E-429A00E75596}"/>
    <cellStyle name="Percent 14 3 5" xfId="5911" xr:uid="{51B5EFFF-0BA6-4CF3-8670-5BCB5E9AEB66}"/>
    <cellStyle name="Percent 14 4" xfId="4462" xr:uid="{C35C632A-B185-4FC5-BFC3-1CF0E719889C}"/>
    <cellStyle name="Percent 14 4 2" xfId="4463" xr:uid="{65A96B4E-D3D4-4551-8030-F7C1D3B124E0}"/>
    <cellStyle name="Percent 14 4 2 2" xfId="7250" xr:uid="{E75ADCF7-FADF-42C3-AAB1-A81719112FB8}"/>
    <cellStyle name="Percent 14 4 3" xfId="4464" xr:uid="{923A4407-0151-41F0-8A7E-44CDECB42F98}"/>
    <cellStyle name="Percent 14 4 3 2" xfId="7251" xr:uid="{1934FF9A-9CF4-4275-ADA1-8A5F6E16B28E}"/>
    <cellStyle name="Percent 14 4 4" xfId="7249" xr:uid="{A37C28B5-E73D-4822-A658-89895ED98AEA}"/>
    <cellStyle name="Percent 14 4 5" xfId="5912" xr:uid="{185AED4A-08AA-4769-8883-08FE5D8D9814}"/>
    <cellStyle name="Percent 14 5" xfId="4465" xr:uid="{459A0924-DC24-412C-8AB6-F72052DE24C3}"/>
    <cellStyle name="Percent 14 5 2" xfId="4466" xr:uid="{AF4F2DC3-6584-4609-BC80-5EB26DBDA082}"/>
    <cellStyle name="Percent 14 5 2 2" xfId="7253" xr:uid="{C27F9B7E-A1D2-4A80-91EF-A29C0639DCF1}"/>
    <cellStyle name="Percent 14 5 3" xfId="4467" xr:uid="{1DB29AF4-A46C-448C-AC90-A64B91C5AB79}"/>
    <cellStyle name="Percent 14 5 3 2" xfId="7254" xr:uid="{AB7A52E4-081F-4954-8156-FDAB1490F509}"/>
    <cellStyle name="Percent 14 5 4" xfId="7252" xr:uid="{295CC44F-436F-4875-A315-0524632701FB}"/>
    <cellStyle name="Percent 14 5 5" xfId="5913" xr:uid="{D57C8CA9-7C2E-4B40-83FE-5D29313D10DE}"/>
    <cellStyle name="Percent 14 6" xfId="4468" xr:uid="{37ED4391-EC06-49E0-A02A-B524B8CF67B0}"/>
    <cellStyle name="Percent 14 6 2" xfId="4469" xr:uid="{A54BCD5A-7250-48CD-BA9D-358D08F874C3}"/>
    <cellStyle name="Percent 14 6 2 2" xfId="7256" xr:uid="{C12E3C57-1EC5-4834-93BF-CF89E36B14EB}"/>
    <cellStyle name="Percent 14 6 3" xfId="4470" xr:uid="{1F58990C-4BE6-4D60-8EA9-93C8A8BA5E7E}"/>
    <cellStyle name="Percent 14 6 3 2" xfId="7257" xr:uid="{B3BE228F-2AC6-46CF-B204-1D135418961B}"/>
    <cellStyle name="Percent 14 6 4" xfId="7255" xr:uid="{08EE67B5-8B69-430B-B119-E36E028F1682}"/>
    <cellStyle name="Percent 14 6 5" xfId="5914" xr:uid="{7D9E07C9-D054-4AE5-90AA-FF83A174A4E1}"/>
    <cellStyle name="Percent 14 7" xfId="4471" xr:uid="{3AA41880-D8E7-4B12-93AE-28379A0C9147}"/>
    <cellStyle name="Percent 14 7 2" xfId="4472" xr:uid="{632B7C19-9FB9-46B7-A1CF-2F09A0A7E0DE}"/>
    <cellStyle name="Percent 14 7 2 2" xfId="7259" xr:uid="{340073C9-BD2E-4B99-97C6-F02E5EB686A3}"/>
    <cellStyle name="Percent 14 7 3" xfId="4473" xr:uid="{AE5B7FA7-27FF-4148-BF0D-4608568242CF}"/>
    <cellStyle name="Percent 14 7 3 2" xfId="7260" xr:uid="{C379DDB7-FD8C-4D03-B173-F18DB28C7A91}"/>
    <cellStyle name="Percent 14 7 4" xfId="4474" xr:uid="{859D277B-86E3-426F-AF92-CC31B7D989EF}"/>
    <cellStyle name="Percent 14 7 4 2" xfId="7261" xr:uid="{3BDA0312-FECE-4FF3-A9F7-85AD5180EF94}"/>
    <cellStyle name="Percent 14 7 5" xfId="4475" xr:uid="{5E947195-F820-46C4-989E-4E905992382A}"/>
    <cellStyle name="Percent 14 7 5 2" xfId="7262" xr:uid="{1376E5B3-AE8D-4547-9401-92654D32FDEB}"/>
    <cellStyle name="Percent 14 7 6" xfId="7258" xr:uid="{0C216686-0B8F-4390-BB90-14D0024201F8}"/>
    <cellStyle name="Percent 14 7 7" xfId="5915" xr:uid="{7F3A4BF7-5D11-4911-824D-886D98F8C254}"/>
    <cellStyle name="Percent 14 8" xfId="4476" xr:uid="{F8823A07-E5D2-4AE1-8F4A-ED346728BCE5}"/>
    <cellStyle name="Percent 14 8 2" xfId="4477" xr:uid="{E18E8025-D5CB-4907-B363-3C257E041AE8}"/>
    <cellStyle name="Percent 14 8 2 2" xfId="7264" xr:uid="{A7C3C068-DBC5-474D-93DC-07A6E31C7F8F}"/>
    <cellStyle name="Percent 14 8 3" xfId="4478" xr:uid="{1C9677F0-2A76-43A2-9CAC-2A09D77230C2}"/>
    <cellStyle name="Percent 14 8 3 2" xfId="7265" xr:uid="{BBEE6CF4-8382-4656-BEAC-10F754DB2E42}"/>
    <cellStyle name="Percent 14 8 4" xfId="7263" xr:uid="{DCC31F9F-9698-4E79-A5A1-0C5BB1C512E5}"/>
    <cellStyle name="Percent 14 8 5" xfId="5916" xr:uid="{967CBCF6-C2EB-4F6C-8DA5-28D95791359B}"/>
    <cellStyle name="Percent 14 9" xfId="4479" xr:uid="{E93FC2B8-1683-4ED3-89DD-1058E9259CB2}"/>
    <cellStyle name="Percent 14 9 2" xfId="7266" xr:uid="{89648290-64A7-43EA-BF3E-534F85F673C1}"/>
    <cellStyle name="Percent 15" xfId="4480" xr:uid="{80071691-EC79-4FE7-871D-F80A9C1AD27B}"/>
    <cellStyle name="Percent 15 10" xfId="4481" xr:uid="{79221F40-9BE3-4353-A4CA-D2F60896F0F4}"/>
    <cellStyle name="Percent 15 10 2" xfId="7268" xr:uid="{934243E4-84D3-46B8-BE6B-323BBE57588A}"/>
    <cellStyle name="Percent 15 10 3" xfId="5918" xr:uid="{4383F2C9-F370-44B7-85BD-EBD5908F5BB5}"/>
    <cellStyle name="Percent 15 11" xfId="4482" xr:uid="{FC984C78-B3D7-4190-86E9-083962DE398A}"/>
    <cellStyle name="Percent 15 11 2" xfId="7269" xr:uid="{33B8853F-9F4A-47F0-98AE-39090BEF0271}"/>
    <cellStyle name="Percent 15 11 3" xfId="5919" xr:uid="{CA4C2974-CD3A-49EA-89CB-174EBFBDD04B}"/>
    <cellStyle name="Percent 15 12" xfId="4483" xr:uid="{263243DE-E55F-4A62-A0D0-F135102FFC08}"/>
    <cellStyle name="Percent 15 12 2" xfId="7270" xr:uid="{7096EE2E-9490-4839-A385-671D566210C7}"/>
    <cellStyle name="Percent 15 12 3" xfId="5920" xr:uid="{4B8948C8-BD38-47E4-BB81-8E4EC618E9CF}"/>
    <cellStyle name="Percent 15 13" xfId="4484" xr:uid="{6C13900D-A738-4186-A240-D6CAFD8E4C56}"/>
    <cellStyle name="Percent 15 13 2" xfId="7271" xr:uid="{A0DA2007-86A4-4E9D-A7AF-06114A3587DF}"/>
    <cellStyle name="Percent 15 13 3" xfId="5921" xr:uid="{DAE2C6BC-52DE-40BA-A80C-0C66C6C8E6EE}"/>
    <cellStyle name="Percent 15 14" xfId="4485" xr:uid="{BCD013B9-1557-46D9-8627-5E2A3C5A7BE3}"/>
    <cellStyle name="Percent 15 14 2" xfId="7272" xr:uid="{2186D63C-16D9-4D40-98B2-D174862607A9}"/>
    <cellStyle name="Percent 15 14 3" xfId="5922" xr:uid="{15A8AB56-E162-4273-AD8F-73A63A536FB5}"/>
    <cellStyle name="Percent 15 15" xfId="4486" xr:uid="{80B3B5AE-9F1A-4A0E-A31F-5BB367C4B0DF}"/>
    <cellStyle name="Percent 15 15 2" xfId="7273" xr:uid="{3605867A-22FB-4141-BA08-AC60DE6DDC13}"/>
    <cellStyle name="Percent 15 16" xfId="7267" xr:uid="{4CDD3B6F-2502-49AF-971E-6D030070CA83}"/>
    <cellStyle name="Percent 15 17" xfId="5917" xr:uid="{5C0E0623-0B75-461B-839E-1CDF32F56D87}"/>
    <cellStyle name="Percent 15 2" xfId="4487" xr:uid="{3725011C-75DD-44FD-907E-C650AB09AB0C}"/>
    <cellStyle name="Percent 15 2 10" xfId="5923" xr:uid="{0949C0C9-A072-41BF-A0CE-96854A7D651A}"/>
    <cellStyle name="Percent 15 2 2" xfId="4488" xr:uid="{61124B69-25F2-4DFC-B8DF-EF0E0A00216B}"/>
    <cellStyle name="Percent 15 2 2 2" xfId="6524" xr:uid="{883C8F07-18A8-42BA-8429-5C3CD4826065}"/>
    <cellStyle name="Percent 15 2 2 3" xfId="7275" xr:uid="{28F48EDC-9751-485B-92CE-334FF8A4CFD8}"/>
    <cellStyle name="Percent 15 2 2 4" xfId="5924" xr:uid="{62323424-EC6A-43C1-BE66-2E9F900B3EB7}"/>
    <cellStyle name="Percent 15 2 3" xfId="4489" xr:uid="{144E836A-8CBB-41F1-A013-9A8520400ED7}"/>
    <cellStyle name="Percent 15 2 3 2" xfId="6525" xr:uid="{06756E09-8846-40FF-8EDB-BA808BDF6C1C}"/>
    <cellStyle name="Percent 15 2 3 3" xfId="7276" xr:uid="{234EED8E-4472-49C8-983D-480BBBDB5EFC}"/>
    <cellStyle name="Percent 15 2 3 4" xfId="5925" xr:uid="{CF29DFE7-C3F0-4856-BED8-173CA3E35AB5}"/>
    <cellStyle name="Percent 15 2 4" xfId="4490" xr:uid="{1485B9EB-2328-4516-8A41-CB5AF5CFDC54}"/>
    <cellStyle name="Percent 15 2 4 2" xfId="6526" xr:uid="{88D57E9B-0B35-4480-B8FA-337BD76E16F2}"/>
    <cellStyle name="Percent 15 2 4 3" xfId="7277" xr:uid="{2BB311C8-7ABE-49FD-8E96-ECB76AADA10A}"/>
    <cellStyle name="Percent 15 2 4 4" xfId="5926" xr:uid="{82184C8F-BDE6-48DF-BE7A-E087731D8E21}"/>
    <cellStyle name="Percent 15 2 5" xfId="4491" xr:uid="{F3348726-C36F-410E-82C6-82538D88B09F}"/>
    <cellStyle name="Percent 15 2 5 2" xfId="6527" xr:uid="{0458CF64-04CD-4029-9435-D3ECA38F1061}"/>
    <cellStyle name="Percent 15 2 5 3" xfId="7278" xr:uid="{5BFE1E2B-04D4-4589-B1EF-2A1E0BD8DEB7}"/>
    <cellStyle name="Percent 15 2 5 4" xfId="5927" xr:uid="{85EA1E4C-F000-4177-BA4C-52B3A20EDC3C}"/>
    <cellStyle name="Percent 15 2 6" xfId="4492" xr:uid="{3A60500F-B0B8-40CE-8EAE-96FD34644D44}"/>
    <cellStyle name="Percent 15 2 6 2" xfId="6528" xr:uid="{BDB6B52B-F925-48AE-AFF6-0BF3DF4E4357}"/>
    <cellStyle name="Percent 15 2 6 3" xfId="7279" xr:uid="{EEE29088-F38D-4F49-AB82-54370A97EC33}"/>
    <cellStyle name="Percent 15 2 6 4" xfId="5928" xr:uid="{36A2C6B7-A454-4C4E-9241-A929CD5F5E7A}"/>
    <cellStyle name="Percent 15 2 7" xfId="4493" xr:uid="{D27BDDDF-8F93-4C03-8C4D-2EDB3CB8E1F9}"/>
    <cellStyle name="Percent 15 2 7 2" xfId="6529" xr:uid="{D058BCE1-43AF-4139-84FA-F31B65F33C52}"/>
    <cellStyle name="Percent 15 2 7 3" xfId="7280" xr:uid="{EFB611AF-3151-47D2-B84E-B773FD6770B4}"/>
    <cellStyle name="Percent 15 2 7 4" xfId="5929" xr:uid="{BA429E8E-8537-4E6F-90C8-5765381DF0D9}"/>
    <cellStyle name="Percent 15 2 8" xfId="4494" xr:uid="{8932060E-D05B-46FE-AEE8-4C164F3806FB}"/>
    <cellStyle name="Percent 15 2 8 2" xfId="7281" xr:uid="{184A1D1B-B23A-414E-86C5-7406EFF6AAEB}"/>
    <cellStyle name="Percent 15 2 9" xfId="7274" xr:uid="{2C05681F-3127-4587-8C49-63E345B3148E}"/>
    <cellStyle name="Percent 15 3" xfId="4495" xr:uid="{7EFF4DDB-96A1-49AC-B184-AFB795CECA15}"/>
    <cellStyle name="Percent 15 3 2" xfId="6530" xr:uid="{BD0FD698-F617-4A17-8D3E-69D63AD2AB9D}"/>
    <cellStyle name="Percent 15 3 3" xfId="7282" xr:uid="{FD4C80FE-3BE2-4A51-8D5C-4A6D900D2CC3}"/>
    <cellStyle name="Percent 15 3 4" xfId="5930" xr:uid="{D969BC93-1796-4E45-B4DD-3DD0A92CFDB2}"/>
    <cellStyle name="Percent 15 4" xfId="4496" xr:uid="{F05B7E91-0861-4FA7-8E25-66947AC9B329}"/>
    <cellStyle name="Percent 15 4 2" xfId="4497" xr:uid="{775756DD-97F2-49CE-AAA6-27069AC86FF0}"/>
    <cellStyle name="Percent 15 4 2 2" xfId="7284" xr:uid="{1F9E6F15-06CE-4445-B432-CDB8626BD380}"/>
    <cellStyle name="Percent 15 4 3" xfId="4498" xr:uid="{3C16C495-32E7-413E-B9B2-F35128B558B4}"/>
    <cellStyle name="Percent 15 4 3 2" xfId="7285" xr:uid="{F1DCBAE5-6C0A-4E87-943E-B1A014F3F43B}"/>
    <cellStyle name="Percent 15 4 4" xfId="7283" xr:uid="{B418F4A6-B322-4897-9D2E-67C975B1D8EA}"/>
    <cellStyle name="Percent 15 4 5" xfId="5931" xr:uid="{E2F471E0-5B16-4DF9-BA23-2DE48ABFEFFC}"/>
    <cellStyle name="Percent 15 5" xfId="4499" xr:uid="{C99113D3-3A2F-47CE-82D9-65DC0220F9B1}"/>
    <cellStyle name="Percent 15 5 2" xfId="6531" xr:uid="{2A34773F-348D-4C20-A22A-F28EA939B343}"/>
    <cellStyle name="Percent 15 5 3" xfId="7286" xr:uid="{EA386855-C15B-4B39-9F87-0CBA17071CFC}"/>
    <cellStyle name="Percent 15 5 4" xfId="5932" xr:uid="{75090D9F-67AB-46CF-9B2C-1F13B7FD9CEA}"/>
    <cellStyle name="Percent 15 6" xfId="4500" xr:uid="{FE6CCFA5-3C2E-4BAE-A9FC-83B6ED815A48}"/>
    <cellStyle name="Percent 15 6 2" xfId="6532" xr:uid="{E1F57864-2ECC-45F9-91A6-20EA67F1A4DB}"/>
    <cellStyle name="Percent 15 6 3" xfId="7287" xr:uid="{1638B366-9B6F-4098-87C8-64D987222CF1}"/>
    <cellStyle name="Percent 15 6 4" xfId="5933" xr:uid="{1DB9B1B1-456E-4662-B63F-3C0C45B3053D}"/>
    <cellStyle name="Percent 15 7" xfId="4501" xr:uid="{6754D979-7424-4B15-9D20-725D24C489FB}"/>
    <cellStyle name="Percent 15 7 2" xfId="4502" xr:uid="{642C2CE4-8D4E-47CD-B5FF-78F0728BC509}"/>
    <cellStyle name="Percent 15 7 2 2" xfId="7289" xr:uid="{B2031575-A8FE-435F-AD2A-A0E089C5108A}"/>
    <cellStyle name="Percent 15 7 2 3" xfId="6533" xr:uid="{73B20714-2AEE-4431-96F9-7AA0C8D85087}"/>
    <cellStyle name="Percent 15 7 3" xfId="4503" xr:uid="{6FE00741-C851-4DD1-B058-1C41D59C8D3C}"/>
    <cellStyle name="Percent 15 7 3 2" xfId="7290" xr:uid="{E84B8BA7-AFE6-43B4-B92F-3BADA3D4EDF2}"/>
    <cellStyle name="Percent 15 7 4" xfId="7288" xr:uid="{529BDAC8-63A3-4156-B8CB-1A7380E27046}"/>
    <cellStyle name="Percent 15 7 5" xfId="5934" xr:uid="{843BFEAB-77F7-473B-8FE0-03497307C75F}"/>
    <cellStyle name="Percent 15 8" xfId="4504" xr:uid="{30BEB29E-5538-494E-B55B-A2B1DD39430F}"/>
    <cellStyle name="Percent 15 8 2" xfId="6534" xr:uid="{EB931F2B-F760-43D9-9A8B-0F7416FE5F89}"/>
    <cellStyle name="Percent 15 8 3" xfId="7291" xr:uid="{694805C6-114C-44F3-BC09-E5F225FE58A1}"/>
    <cellStyle name="Percent 15 8 4" xfId="5935" xr:uid="{3354FCB3-F0FA-45E8-A3F5-F3CB360B06A5}"/>
    <cellStyle name="Percent 15 9" xfId="4505" xr:uid="{0B7929EA-D011-48A8-9F2E-D9D0C8C148CE}"/>
    <cellStyle name="Percent 15 9 2" xfId="7292" xr:uid="{9AD4FCDC-30E7-403A-9B38-7105E6E0ADCC}"/>
    <cellStyle name="Percent 15 9 3" xfId="5936" xr:uid="{14AE9A24-9EFD-4D24-BC8D-76BED9572FF6}"/>
    <cellStyle name="Percent 16" xfId="4506" xr:uid="{EBE68950-FBD2-44F8-8790-4DD2347AC0E8}"/>
    <cellStyle name="Percent 16 10" xfId="7293" xr:uid="{B4AF503E-3DEB-431E-8B42-F98B69AF8DE1}"/>
    <cellStyle name="Percent 16 11" xfId="5651" xr:uid="{0E479432-9DF1-445E-B244-DDD0E02DD223}"/>
    <cellStyle name="Percent 16 2" xfId="4507" xr:uid="{3342E0F0-0467-4117-9288-2F7F0DDF92AE}"/>
    <cellStyle name="Percent 16 2 2" xfId="4508" xr:uid="{94371192-A2F8-4FC1-A35E-5CD577E48CCD}"/>
    <cellStyle name="Percent 16 2 2 2" xfId="7295" xr:uid="{200FB77C-12E1-4875-890E-97BA96E5890D}"/>
    <cellStyle name="Percent 16 2 3" xfId="4509" xr:uid="{71A79F66-240A-4653-9556-544EB1DEF4BA}"/>
    <cellStyle name="Percent 16 2 3 2" xfId="7296" xr:uid="{8086569A-8423-4F88-9446-9125207F75B5}"/>
    <cellStyle name="Percent 16 2 4" xfId="7294" xr:uid="{9B2FB07A-DCDA-45E6-96E9-7E6D8E46CBFC}"/>
    <cellStyle name="Percent 16 2 5" xfId="5937" xr:uid="{62C16A96-2107-4D45-B78B-07C9FDF78CF9}"/>
    <cellStyle name="Percent 16 3" xfId="4510" xr:uid="{B4011090-C588-4F48-8822-E3F104050DF2}"/>
    <cellStyle name="Percent 16 3 10" xfId="4511" xr:uid="{954E8A7E-F419-4B6A-BE01-BA7FA05B6DA5}"/>
    <cellStyle name="Percent 16 3 10 2" xfId="7298" xr:uid="{F709AD85-3D2D-4E59-9FA8-20BB15686BC4}"/>
    <cellStyle name="Percent 16 3 10 3" xfId="5939" xr:uid="{98AF9011-CFBF-42E3-933C-AA8F3212249E}"/>
    <cellStyle name="Percent 16 3 11" xfId="4512" xr:uid="{D215707B-136D-4F99-A21C-AFD71F2A66C5}"/>
    <cellStyle name="Percent 16 3 11 2" xfId="7299" xr:uid="{E4E3D7C3-7A7F-416E-ABB0-B7A8581C134C}"/>
    <cellStyle name="Percent 16 3 11 3" xfId="5940" xr:uid="{C6526B7A-6C39-43BA-81F3-D57B1F2E5D56}"/>
    <cellStyle name="Percent 16 3 12" xfId="4513" xr:uid="{232EE76E-9AAC-4203-8047-56D54F4C59D0}"/>
    <cellStyle name="Percent 16 3 12 2" xfId="7300" xr:uid="{7DA0A122-E78A-4DFC-AC7B-C78B3BE3C8FB}"/>
    <cellStyle name="Percent 16 3 12 3" xfId="5941" xr:uid="{CC90E756-3F87-4037-9FB0-42D8C8ED1ABD}"/>
    <cellStyle name="Percent 16 3 13" xfId="4514" xr:uid="{B59E3680-2518-435E-9038-FF8C372A7042}"/>
    <cellStyle name="Percent 16 3 13 2" xfId="7301" xr:uid="{ADC80D0D-7197-47DE-81A0-96BFC9B39D75}"/>
    <cellStyle name="Percent 16 3 13 3" xfId="5942" xr:uid="{C5909408-C126-4C26-84CB-AE7A5ACB45CC}"/>
    <cellStyle name="Percent 16 3 14" xfId="4515" xr:uid="{4EB9AE4F-DB82-4AAA-86FD-F91A2746F537}"/>
    <cellStyle name="Percent 16 3 14 2" xfId="7302" xr:uid="{B99D520F-8C3D-4D4D-A20A-9DE6C51BC21F}"/>
    <cellStyle name="Percent 16 3 14 3" xfId="5943" xr:uid="{B595C19E-327A-47FE-9BCF-E2F54143C5FE}"/>
    <cellStyle name="Percent 16 3 15" xfId="4516" xr:uid="{5B223467-098C-4918-AA2A-5DB1662751AF}"/>
    <cellStyle name="Percent 16 3 15 2" xfId="7303" xr:uid="{32A55FFF-336B-4E9E-ACA8-C483E832EC45}"/>
    <cellStyle name="Percent 16 3 15 3" xfId="5944" xr:uid="{21B7C9AE-4AF7-47C9-ABBA-496F8C8BE2B5}"/>
    <cellStyle name="Percent 16 3 16" xfId="4517" xr:uid="{01EE720D-0AFE-4F01-B05B-13D37D1F95D8}"/>
    <cellStyle name="Percent 16 3 16 2" xfId="7304" xr:uid="{D607C8FD-B421-47CF-BC6C-01C9D46D33C2}"/>
    <cellStyle name="Percent 16 3 16 3" xfId="5945" xr:uid="{894208FE-91E2-4122-AAA8-814CAD6FAFD0}"/>
    <cellStyle name="Percent 16 3 17" xfId="4518" xr:uid="{6D198684-1ED4-4FE6-9853-86C909EF51E1}"/>
    <cellStyle name="Percent 16 3 17 2" xfId="7305" xr:uid="{EFB4EEBF-E4DF-4C2D-9261-FE58CB712EA8}"/>
    <cellStyle name="Percent 16 3 17 3" xfId="5946" xr:uid="{7EDEB164-E38B-4144-B21C-4FDCDCA2CD36}"/>
    <cellStyle name="Percent 16 3 18" xfId="4519" xr:uid="{D3CF5E18-175B-4832-A8FE-691747A1E543}"/>
    <cellStyle name="Percent 16 3 18 2" xfId="7306" xr:uid="{6DE2A8B2-E7BB-414F-99FF-E7C5950CCB43}"/>
    <cellStyle name="Percent 16 3 19" xfId="4520" xr:uid="{B0472B9B-84CF-4A4B-8439-3CBBC2F877E8}"/>
    <cellStyle name="Percent 16 3 19 2" xfId="7307" xr:uid="{0FEA09BE-2045-4528-987A-C3079A755B4C}"/>
    <cellStyle name="Percent 16 3 2" xfId="4521" xr:uid="{518B97B5-DC77-4F14-89F8-CCF634400C00}"/>
    <cellStyle name="Percent 16 3 2 2" xfId="7308" xr:uid="{1DE7B1D0-5591-427D-BDC9-6BD8D7FFD7BF}"/>
    <cellStyle name="Percent 16 3 2 3" xfId="5947" xr:uid="{E0643971-78A2-4B5E-A132-C471E3F2215D}"/>
    <cellStyle name="Percent 16 3 20" xfId="7297" xr:uid="{96EB5362-2688-48D6-AAD2-8242FA46438E}"/>
    <cellStyle name="Percent 16 3 21" xfId="5938" xr:uid="{63125290-AF3B-43D9-AA9A-A8BAE11CC477}"/>
    <cellStyle name="Percent 16 3 3" xfId="4522" xr:uid="{411F594E-6419-487F-9990-4FFD2AC0721C}"/>
    <cellStyle name="Percent 16 3 3 2" xfId="7309" xr:uid="{C7DC69B9-F937-4CCE-8649-17AE707C3BF4}"/>
    <cellStyle name="Percent 16 3 3 3" xfId="5948" xr:uid="{4D3367D1-EF41-4AE9-88B5-3382517EB540}"/>
    <cellStyle name="Percent 16 3 4" xfId="4523" xr:uid="{6CFAE45E-A0D5-4E4E-BE84-6E59470652B0}"/>
    <cellStyle name="Percent 16 3 4 2" xfId="7310" xr:uid="{74F772CE-1889-47F5-8420-48AF58E85C44}"/>
    <cellStyle name="Percent 16 3 4 3" xfId="5949" xr:uid="{D5D523B0-B81D-49AA-802A-BFF268A92121}"/>
    <cellStyle name="Percent 16 3 5" xfId="4524" xr:uid="{F8AD0472-B834-4792-9B92-C413B212F254}"/>
    <cellStyle name="Percent 16 3 5 2" xfId="7311" xr:uid="{4D2C6E7F-EE81-4F8C-B1E0-1A77AE7269E5}"/>
    <cellStyle name="Percent 16 3 5 3" xfId="5950" xr:uid="{491F2B93-628E-48CD-A38C-695B248A885E}"/>
    <cellStyle name="Percent 16 3 6" xfId="4525" xr:uid="{B5CD9262-8E1A-4BB5-A000-F16362888C84}"/>
    <cellStyle name="Percent 16 3 6 2" xfId="7312" xr:uid="{ADF47489-6145-48B2-854B-5EE3738A3841}"/>
    <cellStyle name="Percent 16 3 6 3" xfId="5951" xr:uid="{60A50130-6A4A-432E-993D-553C0240E91E}"/>
    <cellStyle name="Percent 16 3 7" xfId="4526" xr:uid="{7746CF96-9C3B-4733-880E-A29CDF27D7B8}"/>
    <cellStyle name="Percent 16 3 7 2" xfId="7313" xr:uid="{82474ACE-EBAD-45B0-9DBD-8C61703E0121}"/>
    <cellStyle name="Percent 16 3 7 3" xfId="5952" xr:uid="{DEEE27CA-1396-45D2-91A9-93FFC42760C1}"/>
    <cellStyle name="Percent 16 3 8" xfId="4527" xr:uid="{0925831B-5B4C-453D-A769-74E5F46D6B0F}"/>
    <cellStyle name="Percent 16 3 8 2" xfId="7314" xr:uid="{473010F6-A041-498A-AE5B-15163BE69C85}"/>
    <cellStyle name="Percent 16 3 8 3" xfId="5953" xr:uid="{58A9922E-1473-472B-A630-EA1A0A8F1B84}"/>
    <cellStyle name="Percent 16 3 9" xfId="4528" xr:uid="{8BABC57C-0998-4139-BA4F-780632CFB91E}"/>
    <cellStyle name="Percent 16 3 9 2" xfId="7315" xr:uid="{66450639-5BDB-42AE-BF31-616A3A2A6350}"/>
    <cellStyle name="Percent 16 3 9 3" xfId="5954" xr:uid="{C75C24AC-2A9B-481D-85DB-594D18846F7F}"/>
    <cellStyle name="Percent 16 4" xfId="4529" xr:uid="{B6A3E52A-7049-425A-AE7B-54CA95C5B66C}"/>
    <cellStyle name="Percent 16 4 10" xfId="4530" xr:uid="{2037DE86-4D4D-4C2F-8C37-DEDB4732338D}"/>
    <cellStyle name="Percent 16 4 10 2" xfId="7317" xr:uid="{4C8A7951-9BBA-4265-9BED-B2554B7C41FE}"/>
    <cellStyle name="Percent 16 4 10 3" xfId="5956" xr:uid="{BA17EA62-1985-47B5-939B-7B64AAF92FAC}"/>
    <cellStyle name="Percent 16 4 11" xfId="4531" xr:uid="{BBF73DBB-15E3-4FED-B747-D7263ABD18AF}"/>
    <cellStyle name="Percent 16 4 11 2" xfId="7318" xr:uid="{88EDF131-7796-49FC-87EE-8A66B6C6D685}"/>
    <cellStyle name="Percent 16 4 11 3" xfId="5957" xr:uid="{7169D213-D02C-4201-B52E-E1229E6CA18B}"/>
    <cellStyle name="Percent 16 4 12" xfId="4532" xr:uid="{AD8CEB32-72F9-48B8-8E76-D6A0D1BCC870}"/>
    <cellStyle name="Percent 16 4 12 2" xfId="7319" xr:uid="{2A0C09B7-DEAE-44BC-A4AC-E628469AE43D}"/>
    <cellStyle name="Percent 16 4 12 3" xfId="5958" xr:uid="{708C4F8A-A5ED-449E-9F80-0A34DC5D1364}"/>
    <cellStyle name="Percent 16 4 13" xfId="4533" xr:uid="{BDDA0300-BFC0-483B-AFED-F5DAF5B44FE0}"/>
    <cellStyle name="Percent 16 4 13 2" xfId="7320" xr:uid="{190D9B6B-4AE2-4662-94EF-70E7B1D9573F}"/>
    <cellStyle name="Percent 16 4 13 3" xfId="5959" xr:uid="{7994A5F8-FFB0-4613-87F1-A1FFDD900E17}"/>
    <cellStyle name="Percent 16 4 14" xfId="4534" xr:uid="{F6657209-2CBE-4BB7-BD52-1A8460A63BEF}"/>
    <cellStyle name="Percent 16 4 14 2" xfId="7321" xr:uid="{99279DA3-789E-47BA-8056-59B74FA562ED}"/>
    <cellStyle name="Percent 16 4 14 3" xfId="5960" xr:uid="{2F2FF9DC-DA23-4330-9BD3-E5E6284B3322}"/>
    <cellStyle name="Percent 16 4 15" xfId="4535" xr:uid="{114A27BB-CFC1-4147-A4AF-26CBCF2B7FE5}"/>
    <cellStyle name="Percent 16 4 15 2" xfId="7322" xr:uid="{26CCF70A-99D3-4AA3-818B-994E7FA12F2D}"/>
    <cellStyle name="Percent 16 4 15 3" xfId="5961" xr:uid="{50A23986-EAFF-47FF-9D4C-58D4CA4F9078}"/>
    <cellStyle name="Percent 16 4 16" xfId="4536" xr:uid="{D0062042-36E8-48FA-9439-2049E0465E44}"/>
    <cellStyle name="Percent 16 4 16 2" xfId="7323" xr:uid="{8179A141-8DEB-4E28-97AD-BFF026B97C52}"/>
    <cellStyle name="Percent 16 4 16 3" xfId="5962" xr:uid="{03FC2346-91A2-4FDD-B6F2-3E3826CC993E}"/>
    <cellStyle name="Percent 16 4 17" xfId="4537" xr:uid="{2482E115-5BF7-4E87-8087-868641D14ECF}"/>
    <cellStyle name="Percent 16 4 17 2" xfId="7324" xr:uid="{93B23F44-CCFF-4CAB-B817-4E52733E3D61}"/>
    <cellStyle name="Percent 16 4 17 3" xfId="5963" xr:uid="{A616C6EA-82A7-4852-8C8D-BFB49AE9223A}"/>
    <cellStyle name="Percent 16 4 18" xfId="4538" xr:uid="{89A03173-881E-482E-8106-8A485CD42E33}"/>
    <cellStyle name="Percent 16 4 18 2" xfId="7325" xr:uid="{51FD2B38-D76B-455E-8665-428D34734AEA}"/>
    <cellStyle name="Percent 16 4 19" xfId="4539" xr:uid="{B8056F68-CB87-4DE2-93A4-F129BC5F5C05}"/>
    <cellStyle name="Percent 16 4 19 2" xfId="7326" xr:uid="{E754EB4D-C377-4DC7-9D21-00BC565A3407}"/>
    <cellStyle name="Percent 16 4 2" xfId="4540" xr:uid="{A391B9F4-8EA9-4580-9F89-BDC564854E19}"/>
    <cellStyle name="Percent 16 4 2 2" xfId="7327" xr:uid="{586C36AC-9418-4401-BD1D-E67806A013D9}"/>
    <cellStyle name="Percent 16 4 2 3" xfId="5964" xr:uid="{C0205742-4787-45FB-A432-40BCE1365008}"/>
    <cellStyle name="Percent 16 4 20" xfId="7316" xr:uid="{C9C0612E-3AA5-4F49-BFFE-0AA110F3243E}"/>
    <cellStyle name="Percent 16 4 21" xfId="5955" xr:uid="{831FF88F-882B-4B32-A87B-1B1E73197BF6}"/>
    <cellStyle name="Percent 16 4 3" xfId="4541" xr:uid="{F15DDE78-3E30-4F66-81BC-FBC3C4DB0A0C}"/>
    <cellStyle name="Percent 16 4 3 2" xfId="7328" xr:uid="{EFD207AB-7B8D-4BBE-B6A1-5383ACEB1B87}"/>
    <cellStyle name="Percent 16 4 3 3" xfId="5965" xr:uid="{698F5E30-A0C5-414C-A338-808971188D89}"/>
    <cellStyle name="Percent 16 4 4" xfId="4542" xr:uid="{4051FE84-EC47-4AE7-80CE-CF3A64038888}"/>
    <cellStyle name="Percent 16 4 4 2" xfId="7329" xr:uid="{266C2059-A560-4968-94C4-ABC803FE6D64}"/>
    <cellStyle name="Percent 16 4 4 3" xfId="5966" xr:uid="{933AAB6C-C9F1-459F-819A-B9967D1848F7}"/>
    <cellStyle name="Percent 16 4 5" xfId="4543" xr:uid="{720A4015-F4C7-4DA7-955D-6C76FE94CC1B}"/>
    <cellStyle name="Percent 16 4 5 2" xfId="7330" xr:uid="{7DD80200-C123-42E3-B48C-E932CDE40F23}"/>
    <cellStyle name="Percent 16 4 5 3" xfId="5967" xr:uid="{C58A5899-27CF-45C5-8F09-AC526FFF2790}"/>
    <cellStyle name="Percent 16 4 6" xfId="4544" xr:uid="{D6714583-8A6A-4A84-B2E2-F05821341F9C}"/>
    <cellStyle name="Percent 16 4 6 2" xfId="7331" xr:uid="{480939FA-5EB9-4B9D-824B-17D2F136CB4E}"/>
    <cellStyle name="Percent 16 4 6 3" xfId="5968" xr:uid="{D095D9FC-40C4-4058-ABF9-8F4DE21E5B4E}"/>
    <cellStyle name="Percent 16 4 7" xfId="4545" xr:uid="{F0C5D15A-72C3-4BA5-B85D-06F4EDB46B3C}"/>
    <cellStyle name="Percent 16 4 7 2" xfId="7332" xr:uid="{281A009F-2A1B-4241-80FA-B9ACDAC40775}"/>
    <cellStyle name="Percent 16 4 7 3" xfId="5969" xr:uid="{CF69C8D9-4946-4526-A332-2080941C71F8}"/>
    <cellStyle name="Percent 16 4 8" xfId="4546" xr:uid="{397687F2-B840-4E13-9CAD-6211B7125E2E}"/>
    <cellStyle name="Percent 16 4 8 2" xfId="7333" xr:uid="{990174E2-249E-4CBD-AC5E-00716C3C4EA1}"/>
    <cellStyle name="Percent 16 4 8 3" xfId="5970" xr:uid="{A2A9E545-4714-488F-A187-2B761CC8A7E9}"/>
    <cellStyle name="Percent 16 4 9" xfId="4547" xr:uid="{736D83D0-6C4E-444E-AB37-AE291CC518F6}"/>
    <cellStyle name="Percent 16 4 9 2" xfId="7334" xr:uid="{C279C1BF-F7DF-4115-AB72-CBD6D8301577}"/>
    <cellStyle name="Percent 16 4 9 3" xfId="5971" xr:uid="{8891B644-32A9-49EC-884F-153CAC99817D}"/>
    <cellStyle name="Percent 16 5" xfId="4548" xr:uid="{77D823A1-A672-4BE4-830C-19CF44A472AC}"/>
    <cellStyle name="Percent 16 5 10" xfId="4549" xr:uid="{0B58C63A-3F76-438D-9324-5DC0AF2C7F59}"/>
    <cellStyle name="Percent 16 5 10 2" xfId="7336" xr:uid="{A7FD97DD-1C62-4C9A-A708-DEE8CBC72D49}"/>
    <cellStyle name="Percent 16 5 10 3" xfId="5973" xr:uid="{75879AF4-4965-4EDD-BBE3-58E599A44B79}"/>
    <cellStyle name="Percent 16 5 11" xfId="4550" xr:uid="{816B8373-0A91-4E13-981D-1C0F10967490}"/>
    <cellStyle name="Percent 16 5 11 2" xfId="7337" xr:uid="{D74880F6-DB03-4E4D-8512-51ADEB0DFBEB}"/>
    <cellStyle name="Percent 16 5 11 3" xfId="5974" xr:uid="{8384C341-209D-4D0F-A50F-7CA3D1B00BFA}"/>
    <cellStyle name="Percent 16 5 12" xfId="4551" xr:uid="{4AF1F766-5892-4272-9E9E-FAEA7D8E7663}"/>
    <cellStyle name="Percent 16 5 12 2" xfId="7338" xr:uid="{40962444-2298-44FE-8165-7EBADA78A8CA}"/>
    <cellStyle name="Percent 16 5 12 3" xfId="5975" xr:uid="{0C1E66C6-7293-45E4-A484-4225C11E62B3}"/>
    <cellStyle name="Percent 16 5 13" xfId="4552" xr:uid="{B8E7CE5D-146C-4E76-88F3-E883844D3510}"/>
    <cellStyle name="Percent 16 5 13 2" xfId="7339" xr:uid="{F07D03A2-2EDA-48B0-92D2-CE410BE9D77F}"/>
    <cellStyle name="Percent 16 5 13 3" xfId="5976" xr:uid="{05B24F8A-ACAF-4660-941F-369EAFE0F752}"/>
    <cellStyle name="Percent 16 5 14" xfId="4553" xr:uid="{7703C486-62F8-45BF-A286-97E711037790}"/>
    <cellStyle name="Percent 16 5 14 2" xfId="7340" xr:uid="{DD2192AE-EF11-4D93-8E22-E0F8F583C4FE}"/>
    <cellStyle name="Percent 16 5 14 3" xfId="5977" xr:uid="{278EBB6D-0C2D-464D-8C23-53E69382494A}"/>
    <cellStyle name="Percent 16 5 15" xfId="4554" xr:uid="{A6AFB032-DF48-40FE-A1F6-C9356128E78B}"/>
    <cellStyle name="Percent 16 5 15 2" xfId="7341" xr:uid="{8661143A-544A-4287-818E-6E6B266F0634}"/>
    <cellStyle name="Percent 16 5 15 3" xfId="5978" xr:uid="{35156644-899B-437B-918A-F9890915B78A}"/>
    <cellStyle name="Percent 16 5 16" xfId="4555" xr:uid="{6113CB83-6FC2-480F-AD71-D8EDD8F80F3A}"/>
    <cellStyle name="Percent 16 5 16 2" xfId="7342" xr:uid="{F4E8E43A-09B1-45C0-890D-F8EC507D62BD}"/>
    <cellStyle name="Percent 16 5 16 3" xfId="5979" xr:uid="{9FB40832-8EB2-4E85-B4AD-6CB61A6590DC}"/>
    <cellStyle name="Percent 16 5 17" xfId="4556" xr:uid="{710DAA8C-306D-4BF7-BF1A-B5488CF38744}"/>
    <cellStyle name="Percent 16 5 17 2" xfId="7343" xr:uid="{C6C26008-6CE5-4E0E-993F-B20EFE5DF375}"/>
    <cellStyle name="Percent 16 5 17 3" xfId="5980" xr:uid="{88FF6C54-30F3-468C-8191-E4C38D50D09B}"/>
    <cellStyle name="Percent 16 5 18" xfId="4557" xr:uid="{4869B631-61CC-4A99-AB1C-F6ACC88F81B6}"/>
    <cellStyle name="Percent 16 5 18 2" xfId="7344" xr:uid="{EA1A534A-31FB-48AB-BE20-A400860EDE58}"/>
    <cellStyle name="Percent 16 5 19" xfId="4558" xr:uid="{837B4C10-E115-4846-9561-92132FD14A54}"/>
    <cellStyle name="Percent 16 5 19 2" xfId="7345" xr:uid="{F7EAD5FC-50A6-440D-8D4C-B21447D18107}"/>
    <cellStyle name="Percent 16 5 2" xfId="4559" xr:uid="{D0947D20-2BAD-4162-A851-90F530FCB877}"/>
    <cellStyle name="Percent 16 5 2 2" xfId="7346" xr:uid="{6C285135-2227-48B3-BE2D-F97DBFAF73CC}"/>
    <cellStyle name="Percent 16 5 2 3" xfId="5981" xr:uid="{AD648990-660A-46A0-858F-3EECE356F642}"/>
    <cellStyle name="Percent 16 5 20" xfId="7335" xr:uid="{73047DF8-C227-4C8E-9F7E-FB47DFA11678}"/>
    <cellStyle name="Percent 16 5 21" xfId="5972" xr:uid="{5808C0D0-A71A-42BF-9314-714B64D725CE}"/>
    <cellStyle name="Percent 16 5 3" xfId="4560" xr:uid="{DCCD049E-C872-4698-8459-1925A911FCCC}"/>
    <cellStyle name="Percent 16 5 3 2" xfId="7347" xr:uid="{30719AB9-4242-4F11-945D-0150561D779E}"/>
    <cellStyle name="Percent 16 5 3 3" xfId="5982" xr:uid="{ECC56EA7-5906-4064-910A-1D63B472C6DA}"/>
    <cellStyle name="Percent 16 5 4" xfId="4561" xr:uid="{93D1AF1D-0D52-4998-A5A5-4E9D1BD7F437}"/>
    <cellStyle name="Percent 16 5 4 2" xfId="7348" xr:uid="{E0F8FA6B-8CB9-4D5A-814E-6F738710EB53}"/>
    <cellStyle name="Percent 16 5 4 3" xfId="5983" xr:uid="{F939FC22-66EE-4664-BFCC-3BB02C9C64CA}"/>
    <cellStyle name="Percent 16 5 5" xfId="4562" xr:uid="{6E73AADA-405C-47B1-BAA8-01BBDB2C29FF}"/>
    <cellStyle name="Percent 16 5 5 2" xfId="7349" xr:uid="{52524965-F24E-425D-BB20-B1C3F6B69654}"/>
    <cellStyle name="Percent 16 5 5 3" xfId="5984" xr:uid="{D36CEA73-37C5-4D8A-AB6A-2BB2B78BBF15}"/>
    <cellStyle name="Percent 16 5 6" xfId="4563" xr:uid="{3078D163-AAA0-46F3-AB1F-87838EFE9120}"/>
    <cellStyle name="Percent 16 5 6 2" xfId="7350" xr:uid="{F50CB3F5-92D8-4743-AD43-4A60744B4334}"/>
    <cellStyle name="Percent 16 5 6 3" xfId="5985" xr:uid="{FF1325AA-BCE0-4B42-989F-1E98A2AE5281}"/>
    <cellStyle name="Percent 16 5 7" xfId="4564" xr:uid="{B64AADB9-E631-4598-A63E-2BA324783419}"/>
    <cellStyle name="Percent 16 5 7 2" xfId="7351" xr:uid="{B12DDA32-A834-45B1-B8F5-68C181B144C2}"/>
    <cellStyle name="Percent 16 5 7 3" xfId="5986" xr:uid="{ED161CC9-B1F3-49AD-B2C8-18532EB6C566}"/>
    <cellStyle name="Percent 16 5 8" xfId="4565" xr:uid="{21790DE1-8D14-4EBA-9C55-0C1F8A123DC7}"/>
    <cellStyle name="Percent 16 5 8 2" xfId="7352" xr:uid="{627709E4-B6B8-43BF-B930-FE5562E24118}"/>
    <cellStyle name="Percent 16 5 8 3" xfId="5987" xr:uid="{4EB78373-CF6C-4CCB-A991-74C46AD97193}"/>
    <cellStyle name="Percent 16 5 9" xfId="4566" xr:uid="{468D6E58-6552-4D4B-B981-927F836F82B6}"/>
    <cellStyle name="Percent 16 5 9 2" xfId="7353" xr:uid="{669F4CAC-A289-4B2B-A3C7-1CD62E8BAD7D}"/>
    <cellStyle name="Percent 16 5 9 3" xfId="5988" xr:uid="{44509068-FBEE-441B-B3E1-C5395DC53555}"/>
    <cellStyle name="Percent 16 6" xfId="4567" xr:uid="{47653BD6-25FA-4281-96DF-E368449A3C26}"/>
    <cellStyle name="Percent 16 6 10" xfId="4568" xr:uid="{E13673D7-7C69-49A0-B264-E8CF686AC961}"/>
    <cellStyle name="Percent 16 6 10 2" xfId="7355" xr:uid="{EADFE82B-3C95-4238-9A59-8ECC4BC3EEFE}"/>
    <cellStyle name="Percent 16 6 10 3" xfId="5990" xr:uid="{3ACA6700-CC96-4BF5-9F3F-6F27470D6267}"/>
    <cellStyle name="Percent 16 6 11" xfId="4569" xr:uid="{541304B9-6A77-42E1-BABF-19EC2B42E376}"/>
    <cellStyle name="Percent 16 6 11 2" xfId="7356" xr:uid="{4B0E79AB-0D88-465C-92D1-5FE95E61577B}"/>
    <cellStyle name="Percent 16 6 11 3" xfId="5991" xr:uid="{5123B56C-D425-4ECC-9271-2B6E9E28574B}"/>
    <cellStyle name="Percent 16 6 12" xfId="4570" xr:uid="{8E029185-B934-4D4C-B843-A423FD20987A}"/>
    <cellStyle name="Percent 16 6 12 2" xfId="7357" xr:uid="{095D3F6C-31AF-41FF-9E5B-0C26604D7607}"/>
    <cellStyle name="Percent 16 6 12 3" xfId="5992" xr:uid="{006DAAFB-9A60-4BC8-BCFE-578F48F0CFA1}"/>
    <cellStyle name="Percent 16 6 13" xfId="4571" xr:uid="{EB2A3BAA-C59C-46A3-BB46-776A346EF729}"/>
    <cellStyle name="Percent 16 6 13 2" xfId="7358" xr:uid="{0CF409E8-85C6-4D4D-ACDC-44B682ECB78F}"/>
    <cellStyle name="Percent 16 6 13 3" xfId="5993" xr:uid="{D25F0A38-0A15-4E3A-8289-E5843B951476}"/>
    <cellStyle name="Percent 16 6 14" xfId="4572" xr:uid="{01641825-C344-4CE4-9CAC-C2E3B646CA63}"/>
    <cellStyle name="Percent 16 6 14 2" xfId="7359" xr:uid="{596FEB90-EA98-45F8-9325-57364B08296C}"/>
    <cellStyle name="Percent 16 6 14 3" xfId="5994" xr:uid="{B9EAF492-A134-4715-B806-BE746786ACB1}"/>
    <cellStyle name="Percent 16 6 15" xfId="4573" xr:uid="{8773EF09-C713-490F-BC0D-06F449BD91A2}"/>
    <cellStyle name="Percent 16 6 15 2" xfId="7360" xr:uid="{9731C104-CB8B-4C77-BA56-BDBA385C2126}"/>
    <cellStyle name="Percent 16 6 15 3" xfId="5995" xr:uid="{D81CD0EB-89DA-40D9-B0D0-1611C4C19581}"/>
    <cellStyle name="Percent 16 6 16" xfId="4574" xr:uid="{E4FE3FA0-501A-4B7F-8567-7B4D6CCC08F4}"/>
    <cellStyle name="Percent 16 6 16 2" xfId="7361" xr:uid="{F25B647E-D1A5-4FB7-9443-5612A26370B5}"/>
    <cellStyle name="Percent 16 6 16 3" xfId="5996" xr:uid="{C9A19D75-0CEC-4252-AF34-7E1EDEE2E89C}"/>
    <cellStyle name="Percent 16 6 17" xfId="4575" xr:uid="{9F8DF058-1E2D-45C0-9504-AD644E8E55C3}"/>
    <cellStyle name="Percent 16 6 17 2" xfId="7362" xr:uid="{E16D0AFB-C372-4E82-8B39-ED431B226585}"/>
    <cellStyle name="Percent 16 6 17 3" xfId="5997" xr:uid="{6DA4FD4C-4F33-499D-BED7-EFDE3A91227B}"/>
    <cellStyle name="Percent 16 6 18" xfId="4576" xr:uid="{1A8BEE9A-431D-48F2-8D42-5C61F5A99D7E}"/>
    <cellStyle name="Percent 16 6 18 2" xfId="7363" xr:uid="{15FEA244-3051-471C-92D6-564909903191}"/>
    <cellStyle name="Percent 16 6 19" xfId="4577" xr:uid="{47BA1D91-A630-4629-96B7-02A170C8B251}"/>
    <cellStyle name="Percent 16 6 19 2" xfId="7364" xr:uid="{46A4527E-8723-4C4B-91DD-8EDBEBE56FC0}"/>
    <cellStyle name="Percent 16 6 2" xfId="4578" xr:uid="{66E9F22B-A8D5-4EF3-8473-37A5164CA76A}"/>
    <cellStyle name="Percent 16 6 2 2" xfId="7365" xr:uid="{A0B55B61-0BD5-4B12-B3C9-08E1178B9480}"/>
    <cellStyle name="Percent 16 6 2 3" xfId="5998" xr:uid="{74C744B0-3E9D-4758-AB33-C4DA42C16809}"/>
    <cellStyle name="Percent 16 6 20" xfId="7354" xr:uid="{B3EBE5D2-EC25-43FF-8094-382F4A1F1827}"/>
    <cellStyle name="Percent 16 6 21" xfId="5989" xr:uid="{4BD488B8-87BD-47B9-8E09-F7EA3520F9C8}"/>
    <cellStyle name="Percent 16 6 3" xfId="4579" xr:uid="{66ED2A98-CE24-4FCB-A68D-4C40314B0E4F}"/>
    <cellStyle name="Percent 16 6 3 2" xfId="7366" xr:uid="{EA5956A1-B032-43E4-B5CC-B51A312224DB}"/>
    <cellStyle name="Percent 16 6 3 3" xfId="5999" xr:uid="{C4424A7D-0D30-475A-86A7-4B9AA0489110}"/>
    <cellStyle name="Percent 16 6 4" xfId="4580" xr:uid="{420C3C33-6FDB-4D19-A02E-8ADB9AB63AC2}"/>
    <cellStyle name="Percent 16 6 4 2" xfId="7367" xr:uid="{48DB8D69-9D69-44F0-989E-B83726830519}"/>
    <cellStyle name="Percent 16 6 4 3" xfId="6000" xr:uid="{B5D5B061-E52F-4C78-9F69-669093A1AC7C}"/>
    <cellStyle name="Percent 16 6 5" xfId="4581" xr:uid="{5EFEEE5B-9EFD-4D77-8F9D-671C85CE9C1A}"/>
    <cellStyle name="Percent 16 6 5 2" xfId="7368" xr:uid="{81D26296-FD24-4730-B421-AB26B2952A95}"/>
    <cellStyle name="Percent 16 6 5 3" xfId="6001" xr:uid="{623D2DB7-A1F2-41E5-B6FE-51B0126EFB8D}"/>
    <cellStyle name="Percent 16 6 6" xfId="4582" xr:uid="{92FD1393-288E-413D-A387-1C179CF96A86}"/>
    <cellStyle name="Percent 16 6 6 2" xfId="7369" xr:uid="{C91FA7DC-CD87-424D-A30A-192F07CE6885}"/>
    <cellStyle name="Percent 16 6 6 3" xfId="6002" xr:uid="{D44AD764-1F75-48E7-A623-838DED788864}"/>
    <cellStyle name="Percent 16 6 7" xfId="4583" xr:uid="{7478E8BD-7FBE-4202-9F2B-DF6083BD1ACB}"/>
    <cellStyle name="Percent 16 6 7 2" xfId="7370" xr:uid="{0C146BFB-849A-4747-95F3-E224BCE1A201}"/>
    <cellStyle name="Percent 16 6 7 3" xfId="6003" xr:uid="{89718770-2343-4EA2-9498-A18E1084BB4C}"/>
    <cellStyle name="Percent 16 6 8" xfId="4584" xr:uid="{7E26BE27-B459-4069-92E1-EDA5D071C02F}"/>
    <cellStyle name="Percent 16 6 8 2" xfId="7371" xr:uid="{9104A0E5-DC42-45D4-BB83-4725C86145E4}"/>
    <cellStyle name="Percent 16 6 8 3" xfId="6004" xr:uid="{41FB4B5F-5368-478A-85FA-449FC183A324}"/>
    <cellStyle name="Percent 16 6 9" xfId="4585" xr:uid="{AAC0323A-4D32-4D5D-9B12-B5AD5FD00E5E}"/>
    <cellStyle name="Percent 16 6 9 2" xfId="7372" xr:uid="{90BA7BE2-49DB-4CEA-B30E-9F95DBD9B97E}"/>
    <cellStyle name="Percent 16 6 9 3" xfId="6005" xr:uid="{C5D32B0B-9F52-43B9-9345-EF8836E31E6D}"/>
    <cellStyle name="Percent 16 7" xfId="4586" xr:uid="{4C0110A5-80F1-48C7-8682-AAB239C73351}"/>
    <cellStyle name="Percent 16 7 10" xfId="4587" xr:uid="{C3F1394E-1805-46AE-BF5C-24769988FBA1}"/>
    <cellStyle name="Percent 16 7 10 2" xfId="7374" xr:uid="{B9EB4BDE-CF9F-424F-BD66-2CA008E49506}"/>
    <cellStyle name="Percent 16 7 10 3" xfId="6007" xr:uid="{21566CAB-A212-455A-8048-A79E1DCB22F4}"/>
    <cellStyle name="Percent 16 7 11" xfId="4588" xr:uid="{D2E88F14-A5EF-46E6-832D-4BBCDBB9EDD5}"/>
    <cellStyle name="Percent 16 7 11 2" xfId="7375" xr:uid="{114F80A0-8E37-4B10-BA85-B136F6D04E7A}"/>
    <cellStyle name="Percent 16 7 11 3" xfId="6008" xr:uid="{3BF675E5-DEEC-410E-AF0A-8E1650CD522A}"/>
    <cellStyle name="Percent 16 7 12" xfId="4589" xr:uid="{87EC10A7-5837-4A81-B6A6-FA5693EDD543}"/>
    <cellStyle name="Percent 16 7 12 2" xfId="7376" xr:uid="{B8B116F8-D601-44C4-8285-87D039DD45FB}"/>
    <cellStyle name="Percent 16 7 12 3" xfId="6009" xr:uid="{E87B18E8-9D05-40CC-97B3-A63D36D323CC}"/>
    <cellStyle name="Percent 16 7 13" xfId="4590" xr:uid="{DDFE8109-5ABF-4A33-8660-F88D21ED06D8}"/>
    <cellStyle name="Percent 16 7 13 2" xfId="7377" xr:uid="{C4981AF1-14F8-4F72-9A59-EFC5F8F13827}"/>
    <cellStyle name="Percent 16 7 13 3" xfId="6010" xr:uid="{968F62B1-4DE0-4664-ACE3-D7706568C772}"/>
    <cellStyle name="Percent 16 7 14" xfId="4591" xr:uid="{37E3D02F-29E5-446C-B5D9-0133567126A5}"/>
    <cellStyle name="Percent 16 7 14 2" xfId="7378" xr:uid="{219EFB03-54FF-4963-B03A-60DD07E33AA8}"/>
    <cellStyle name="Percent 16 7 14 3" xfId="6011" xr:uid="{EC87A275-B400-4274-A9B1-6F65B4E749BB}"/>
    <cellStyle name="Percent 16 7 15" xfId="4592" xr:uid="{7AD8FFA9-3FD3-4815-906B-E0FDD3B2074E}"/>
    <cellStyle name="Percent 16 7 15 2" xfId="7379" xr:uid="{3255B3C5-8DD4-4093-98BA-700CC1A9943F}"/>
    <cellStyle name="Percent 16 7 15 3" xfId="6012" xr:uid="{09819C32-FE78-46F0-846D-50AFFCB16205}"/>
    <cellStyle name="Percent 16 7 16" xfId="4593" xr:uid="{2CEA97B2-9440-4BD9-8674-0A402F0E1EC7}"/>
    <cellStyle name="Percent 16 7 16 2" xfId="7380" xr:uid="{A08C19EC-F3CF-4585-A611-CD92450ED5F6}"/>
    <cellStyle name="Percent 16 7 16 3" xfId="6013" xr:uid="{7A8327D1-69E8-4123-B92A-271CAFBF094F}"/>
    <cellStyle name="Percent 16 7 17" xfId="4594" xr:uid="{EBA1C020-62A9-4978-B5DE-C5472707648C}"/>
    <cellStyle name="Percent 16 7 17 2" xfId="7381" xr:uid="{5ACCE9CD-03E0-4CB2-8AE9-46CDBD79FE4A}"/>
    <cellStyle name="Percent 16 7 17 3" xfId="6014" xr:uid="{01AF385C-E6F2-43F2-8319-0CA3B7E8CAA0}"/>
    <cellStyle name="Percent 16 7 18" xfId="4595" xr:uid="{C4D833EE-AB72-4ECD-8175-5A0509F6418F}"/>
    <cellStyle name="Percent 16 7 18 2" xfId="7382" xr:uid="{51A5FD62-5581-4C4B-B3C8-141112928B7C}"/>
    <cellStyle name="Percent 16 7 19" xfId="4596" xr:uid="{39687A93-9892-4F2F-AD65-0D188000E65E}"/>
    <cellStyle name="Percent 16 7 19 2" xfId="7383" xr:uid="{B3F67990-CF54-4E2B-9EE1-2CF3623E08A3}"/>
    <cellStyle name="Percent 16 7 2" xfId="4597" xr:uid="{78659D17-F6ED-4936-AEF1-02ABD99C8A31}"/>
    <cellStyle name="Percent 16 7 2 2" xfId="4598" xr:uid="{052C27BE-8974-41A3-8110-409129BC943C}"/>
    <cellStyle name="Percent 16 7 2 2 2" xfId="7385" xr:uid="{B5C271BE-E7C3-445E-BFF2-05BD673E4BA0}"/>
    <cellStyle name="Percent 16 7 2 3" xfId="4599" xr:uid="{2A998F1A-2716-4031-B2B1-55417199A4A0}"/>
    <cellStyle name="Percent 16 7 2 3 2" xfId="7386" xr:uid="{70F58DF9-18EA-40B0-9014-0E2E3825F72D}"/>
    <cellStyle name="Percent 16 7 2 4" xfId="7384" xr:uid="{6CF5D33E-B30A-4D59-B0DC-0EF867666E65}"/>
    <cellStyle name="Percent 16 7 2 5" xfId="6015" xr:uid="{D40B03CC-99DF-4F56-923B-735153D022CC}"/>
    <cellStyle name="Percent 16 7 20" xfId="7373" xr:uid="{9C24E9A0-266C-4EFB-AAF9-D7F3757CF361}"/>
    <cellStyle name="Percent 16 7 21" xfId="6006" xr:uid="{72E2FFD2-6DE2-424F-B128-021848F813D5}"/>
    <cellStyle name="Percent 16 7 3" xfId="4600" xr:uid="{A8CFA2A8-FDE6-4C25-A3C8-D58AA12702EC}"/>
    <cellStyle name="Percent 16 7 3 2" xfId="4601" xr:uid="{1BE0E76F-002C-489A-BD28-6E764A194FD1}"/>
    <cellStyle name="Percent 16 7 3 2 2" xfId="7388" xr:uid="{FB82ED05-FBE7-46AC-90F4-6E0C58587E17}"/>
    <cellStyle name="Percent 16 7 3 3" xfId="4602" xr:uid="{C78D1C18-CDB8-495A-84BF-E28B8354A1DE}"/>
    <cellStyle name="Percent 16 7 3 3 2" xfId="7389" xr:uid="{146500B1-A589-4F1F-B1CF-FD7E926D0EAC}"/>
    <cellStyle name="Percent 16 7 3 4" xfId="7387" xr:uid="{14AEE17C-F76F-468C-9F0B-44533D744A58}"/>
    <cellStyle name="Percent 16 7 3 5" xfId="6016" xr:uid="{707DE4E0-AB32-4BCD-87E6-75AC2EB61D10}"/>
    <cellStyle name="Percent 16 7 4" xfId="4603" xr:uid="{06DD84A7-A8FD-4E73-8380-D55F1C9B60BC}"/>
    <cellStyle name="Percent 16 7 4 2" xfId="7390" xr:uid="{2175BC3F-599F-445D-B3A9-0F7290F37F5E}"/>
    <cellStyle name="Percent 16 7 4 3" xfId="6017" xr:uid="{2823B425-2BCE-48CC-800B-FC01121DA065}"/>
    <cellStyle name="Percent 16 7 5" xfId="4604" xr:uid="{558BE79B-D3AE-4539-A0AF-25E942789BFE}"/>
    <cellStyle name="Percent 16 7 5 2" xfId="7391" xr:uid="{CE94FA9B-CF31-40AA-9023-FA4ED857F021}"/>
    <cellStyle name="Percent 16 7 5 3" xfId="6018" xr:uid="{D0B4FEE7-B256-4DC9-ADAF-3642FDE2B5B1}"/>
    <cellStyle name="Percent 16 7 6" xfId="4605" xr:uid="{CB8F1C06-2136-4F49-8B12-6F82575BFC0F}"/>
    <cellStyle name="Percent 16 7 6 2" xfId="7392" xr:uid="{B33A2E11-C316-4944-9363-CF606E755ECB}"/>
    <cellStyle name="Percent 16 7 6 3" xfId="6019" xr:uid="{DC9CC9B6-32E0-4421-8C4C-F98B76989FCF}"/>
    <cellStyle name="Percent 16 7 7" xfId="4606" xr:uid="{460104F7-E65D-466A-9EFC-CEF69595EE88}"/>
    <cellStyle name="Percent 16 7 7 2" xfId="7393" xr:uid="{6CEC39BF-B184-4877-A7B8-7FA2659E7555}"/>
    <cellStyle name="Percent 16 7 7 3" xfId="6020" xr:uid="{74C5E3DA-FFA1-42DE-A8DA-D6EB8C08C11E}"/>
    <cellStyle name="Percent 16 7 8" xfId="4607" xr:uid="{6F4BDC7C-A117-4F0B-BE06-13F66D46DE0F}"/>
    <cellStyle name="Percent 16 7 8 2" xfId="7394" xr:uid="{12632FF1-27B2-4A97-A989-85C90FB7D8B3}"/>
    <cellStyle name="Percent 16 7 8 3" xfId="6021" xr:uid="{77C2C996-75BD-4C50-8AD4-16157E632EEE}"/>
    <cellStyle name="Percent 16 7 9" xfId="4608" xr:uid="{7E07F40D-9F29-4995-9C49-5730DED1172A}"/>
    <cellStyle name="Percent 16 7 9 2" xfId="7395" xr:uid="{7F4E06C2-62C2-411C-8F99-79EAE7EFC3B1}"/>
    <cellStyle name="Percent 16 7 9 3" xfId="6022" xr:uid="{033FBF71-156A-4CB5-8489-E39D99EBEAB4}"/>
    <cellStyle name="Percent 16 8" xfId="4609" xr:uid="{A5643CCF-8140-4588-AD61-71FF3C9D00F2}"/>
    <cellStyle name="Percent 16 8 10" xfId="4610" xr:uid="{B5B8628D-613B-4F96-B2DB-2331DD87F4D7}"/>
    <cellStyle name="Percent 16 8 10 2" xfId="7397" xr:uid="{17504577-7B6F-45EB-BCFE-B2F03181BA02}"/>
    <cellStyle name="Percent 16 8 10 3" xfId="6024" xr:uid="{8737684E-313B-4B02-8511-38FD7ED76CDC}"/>
    <cellStyle name="Percent 16 8 11" xfId="4611" xr:uid="{37F104A7-96F1-457B-8519-A3A3AFAF1739}"/>
    <cellStyle name="Percent 16 8 11 2" xfId="7398" xr:uid="{45AA05C6-9FB6-421D-9C42-5BDC5F211B2B}"/>
    <cellStyle name="Percent 16 8 11 3" xfId="6025" xr:uid="{4192C504-5564-4DF5-9C62-D17A89A1D1B4}"/>
    <cellStyle name="Percent 16 8 12" xfId="4612" xr:uid="{ECD4B0BC-B338-4FE9-B69B-7CFDB98D8800}"/>
    <cellStyle name="Percent 16 8 12 2" xfId="7399" xr:uid="{DB176D1F-D734-4C45-B742-8E70E5D8D823}"/>
    <cellStyle name="Percent 16 8 12 3" xfId="6026" xr:uid="{3C5C081D-C5AA-40DE-91C0-8ED41E9301DB}"/>
    <cellStyle name="Percent 16 8 13" xfId="4613" xr:uid="{ED1BE283-8526-497C-AFC4-7F01B77832F6}"/>
    <cellStyle name="Percent 16 8 13 2" xfId="7400" xr:uid="{6F262CA6-3223-48A3-B5E5-961ECB310EA6}"/>
    <cellStyle name="Percent 16 8 13 3" xfId="6027" xr:uid="{9B4008B1-2877-45CE-B896-66E029D6C41B}"/>
    <cellStyle name="Percent 16 8 14" xfId="4614" xr:uid="{18D84BB4-B8C2-4A4C-A625-D74F10080F27}"/>
    <cellStyle name="Percent 16 8 14 2" xfId="7401" xr:uid="{85E296CE-F227-4C5C-A566-6CBDDCB71C84}"/>
    <cellStyle name="Percent 16 8 14 3" xfId="6028" xr:uid="{230EA207-537E-4771-A223-C93EC32D2ACD}"/>
    <cellStyle name="Percent 16 8 15" xfId="4615" xr:uid="{97ADE29C-0518-4E35-80D8-D2992B1B03FE}"/>
    <cellStyle name="Percent 16 8 15 2" xfId="7402" xr:uid="{0F10A67B-1661-4ED3-AAAA-7320598BFEA8}"/>
    <cellStyle name="Percent 16 8 15 3" xfId="6029" xr:uid="{8B4F6C75-F6CA-4B04-B833-E397DC567EB0}"/>
    <cellStyle name="Percent 16 8 16" xfId="4616" xr:uid="{3528385D-5144-4E83-9800-F8DB26F61AD8}"/>
    <cellStyle name="Percent 16 8 16 2" xfId="7403" xr:uid="{E9C3DD2A-87B6-470C-8079-CFAC481B97A7}"/>
    <cellStyle name="Percent 16 8 16 3" xfId="6030" xr:uid="{87744DA4-7FF4-4830-A341-15A4BEF554C7}"/>
    <cellStyle name="Percent 16 8 17" xfId="4617" xr:uid="{AC369FAC-5233-4AFD-8063-F321F1042F80}"/>
    <cellStyle name="Percent 16 8 17 2" xfId="7404" xr:uid="{194B8741-F74E-4159-BDCC-E3BED667D214}"/>
    <cellStyle name="Percent 16 8 17 3" xfId="6031" xr:uid="{EB27B670-212A-4DA7-A96F-5C506ED1A20E}"/>
    <cellStyle name="Percent 16 8 18" xfId="7396" xr:uid="{021B2EED-1BEA-49AE-90E4-B2D4BE831BC7}"/>
    <cellStyle name="Percent 16 8 19" xfId="6023" xr:uid="{C9940A42-CD7A-4A77-8B4E-DDB7974C76FC}"/>
    <cellStyle name="Percent 16 8 2" xfId="4618" xr:uid="{345CD7D7-7576-4C44-B1DD-2148E0E1EBF7}"/>
    <cellStyle name="Percent 16 8 2 2" xfId="7405" xr:uid="{A8BABC0D-DB81-4880-8EF4-BEFC99E03219}"/>
    <cellStyle name="Percent 16 8 2 3" xfId="6032" xr:uid="{AFC31101-649C-45B8-83B7-C1477AD3CD76}"/>
    <cellStyle name="Percent 16 8 3" xfId="4619" xr:uid="{2CA13E3C-1C40-45AA-8FCD-DCBBFC31D813}"/>
    <cellStyle name="Percent 16 8 3 2" xfId="7406" xr:uid="{F3CD5F82-D9E9-4510-A1C8-F92E9E13AA03}"/>
    <cellStyle name="Percent 16 8 3 3" xfId="6033" xr:uid="{AECA014E-A612-4327-B87D-1B77121AC583}"/>
    <cellStyle name="Percent 16 8 4" xfId="4620" xr:uid="{4F68C22F-BFF8-4F1A-9BAB-B3A89824F4A3}"/>
    <cellStyle name="Percent 16 8 4 2" xfId="7407" xr:uid="{75AC3D29-A856-4653-8EE3-A8F48BDB7C6C}"/>
    <cellStyle name="Percent 16 8 4 3" xfId="6034" xr:uid="{1D86D6A6-F544-407D-8185-42D7CC758635}"/>
    <cellStyle name="Percent 16 8 5" xfId="4621" xr:uid="{7B9C8442-4AFB-426F-98FA-E5569D7B3B39}"/>
    <cellStyle name="Percent 16 8 5 2" xfId="7408" xr:uid="{96FB53A9-99BE-4BC1-90FA-9CF0DB625A2A}"/>
    <cellStyle name="Percent 16 8 5 3" xfId="6035" xr:uid="{EB1227F8-0081-49EE-B59D-9D7E576B4D58}"/>
    <cellStyle name="Percent 16 8 6" xfId="4622" xr:uid="{E18D7F40-6207-4B89-8349-A38AA9A19ACF}"/>
    <cellStyle name="Percent 16 8 6 2" xfId="7409" xr:uid="{D9A204E5-FFF0-4336-89A2-D085F4067E0E}"/>
    <cellStyle name="Percent 16 8 6 3" xfId="6036" xr:uid="{29928D4C-9983-4CDD-8ACA-4A1594A8B759}"/>
    <cellStyle name="Percent 16 8 7" xfId="4623" xr:uid="{5C59CFD0-7740-46C8-8684-E1385807B19D}"/>
    <cellStyle name="Percent 16 8 7 2" xfId="7410" xr:uid="{B04E5F92-B951-43D4-9820-02EB4BB8D271}"/>
    <cellStyle name="Percent 16 8 7 3" xfId="6037" xr:uid="{7330F64B-D544-4982-97C3-CE0FB5FF294E}"/>
    <cellStyle name="Percent 16 8 8" xfId="4624" xr:uid="{1745C815-B515-4DB8-B4C8-28AAF85E46ED}"/>
    <cellStyle name="Percent 16 8 8 2" xfId="7411" xr:uid="{B27C5485-3EF2-4881-9527-9BFC485586F7}"/>
    <cellStyle name="Percent 16 8 8 3" xfId="6038" xr:uid="{23A6506B-5B0A-465F-A7C3-ADD508A4CD30}"/>
    <cellStyle name="Percent 16 8 9" xfId="4625" xr:uid="{ECA0D4CF-93D5-49B4-8542-62DF82F55C74}"/>
    <cellStyle name="Percent 16 8 9 2" xfId="7412" xr:uid="{E928669A-EE55-445D-991C-A031A96FB16D}"/>
    <cellStyle name="Percent 16 8 9 3" xfId="6039" xr:uid="{D97530C1-C121-43CE-9BAC-ED60FFC85BB7}"/>
    <cellStyle name="Percent 16 9" xfId="4626" xr:uid="{A628248E-CC8A-425A-9E31-0887B97CA228}"/>
    <cellStyle name="Percent 16 9 10" xfId="4627" xr:uid="{C066ECB3-66D0-49FB-9ED6-0265ED94E976}"/>
    <cellStyle name="Percent 16 9 10 2" xfId="7414" xr:uid="{43A4D773-D3C7-4330-945E-C62DBA2E27BC}"/>
    <cellStyle name="Percent 16 9 10 3" xfId="6041" xr:uid="{271AA808-B890-41E8-8B59-68A2601C0160}"/>
    <cellStyle name="Percent 16 9 11" xfId="4628" xr:uid="{6DE59D10-4C54-4056-ABCA-4FD0F4133782}"/>
    <cellStyle name="Percent 16 9 11 2" xfId="7415" xr:uid="{7E02AEA1-2892-414F-BCBC-8E77DA67176A}"/>
    <cellStyle name="Percent 16 9 11 3" xfId="6042" xr:uid="{160DF2C8-E2BD-492E-A2AA-3E7D0D3B74E3}"/>
    <cellStyle name="Percent 16 9 12" xfId="4629" xr:uid="{54A2C67E-59EF-4420-8735-72C0EDD08CAB}"/>
    <cellStyle name="Percent 16 9 12 2" xfId="7416" xr:uid="{1EA8F2AC-32CB-4CD1-8008-BBDBE8CD05E1}"/>
    <cellStyle name="Percent 16 9 12 3" xfId="6043" xr:uid="{8556E913-6256-4C1D-9A25-F87342A7114C}"/>
    <cellStyle name="Percent 16 9 13" xfId="4630" xr:uid="{B740A1AF-A63B-4357-A020-443EFE157FD9}"/>
    <cellStyle name="Percent 16 9 13 2" xfId="7417" xr:uid="{87DD34A0-B555-4D9D-B38A-B15CE9470DC4}"/>
    <cellStyle name="Percent 16 9 13 3" xfId="6044" xr:uid="{9DFE8B29-5582-4DF6-B25F-4EFD12B73B0D}"/>
    <cellStyle name="Percent 16 9 14" xfId="4631" xr:uid="{2A8ABAD7-DAAF-49CC-95A2-55E68CC1C2C0}"/>
    <cellStyle name="Percent 16 9 14 2" xfId="7418" xr:uid="{D38B5A9F-7763-45C0-9608-69F5231C394E}"/>
    <cellStyle name="Percent 16 9 14 3" xfId="6045" xr:uid="{529E71A6-62E4-441F-A7BB-EDAC36E5B41C}"/>
    <cellStyle name="Percent 16 9 15" xfId="4632" xr:uid="{551337B0-BFAF-41A9-B0A3-C247B3AD2082}"/>
    <cellStyle name="Percent 16 9 15 2" xfId="7419" xr:uid="{F3D7D7E0-98FC-4E4B-980F-EF4E4B8FED15}"/>
    <cellStyle name="Percent 16 9 15 3" xfId="6046" xr:uid="{68A0D772-FC5E-40F4-8085-D351AFBBF47F}"/>
    <cellStyle name="Percent 16 9 16" xfId="4633" xr:uid="{B1C52C84-F00A-440B-AF62-9E1073992632}"/>
    <cellStyle name="Percent 16 9 16 2" xfId="7420" xr:uid="{CB73D420-79FF-46FA-AEBE-CC94DF895A1F}"/>
    <cellStyle name="Percent 16 9 16 3" xfId="6047" xr:uid="{08511FBB-C18F-40F5-8814-5F8835F1F92D}"/>
    <cellStyle name="Percent 16 9 17" xfId="4634" xr:uid="{1B483EBC-5CF5-4A6B-99F3-A4FD5EAAB40B}"/>
    <cellStyle name="Percent 16 9 17 2" xfId="7421" xr:uid="{142AFD03-5FFA-445C-97BC-2BD4E65DEB42}"/>
    <cellStyle name="Percent 16 9 17 3" xfId="6048" xr:uid="{639503AF-E947-49E8-BBB0-E650C51854FD}"/>
    <cellStyle name="Percent 16 9 18" xfId="7413" xr:uid="{2DCFEE78-086D-4A23-975E-136038E5AFBB}"/>
    <cellStyle name="Percent 16 9 19" xfId="6040" xr:uid="{EF9DB65E-0565-4B01-9ABF-896C5B0E87E1}"/>
    <cellStyle name="Percent 16 9 2" xfId="4635" xr:uid="{7D6BD6A0-3B12-4221-833C-6A6AAF22E4F3}"/>
    <cellStyle name="Percent 16 9 2 2" xfId="7422" xr:uid="{1FD93450-B67D-436F-B83A-722D26E1E0C1}"/>
    <cellStyle name="Percent 16 9 2 3" xfId="6049" xr:uid="{536C3186-963A-4FD5-A763-35A31AB2DEA1}"/>
    <cellStyle name="Percent 16 9 3" xfId="4636" xr:uid="{238D060C-3CDA-4CDD-86BB-E4E1D08ED441}"/>
    <cellStyle name="Percent 16 9 3 2" xfId="7423" xr:uid="{56F4325B-A0EB-43B6-B1E7-B1EE9EF7C62C}"/>
    <cellStyle name="Percent 16 9 3 3" xfId="6050" xr:uid="{5E42BDD3-D694-4D3E-9865-A9C7F1A977FF}"/>
    <cellStyle name="Percent 16 9 4" xfId="4637" xr:uid="{568330BA-DC28-4C72-BA7C-1AAF412E4DAC}"/>
    <cellStyle name="Percent 16 9 4 2" xfId="7424" xr:uid="{F8ABABDB-2886-4204-BDBF-39D109E0A8C0}"/>
    <cellStyle name="Percent 16 9 4 3" xfId="6051" xr:uid="{4379F980-700F-490F-81A2-C928BC22E0F1}"/>
    <cellStyle name="Percent 16 9 5" xfId="4638" xr:uid="{F43F46CE-0DDC-4B3A-9BAF-7A0876C4362E}"/>
    <cellStyle name="Percent 16 9 5 2" xfId="7425" xr:uid="{70005ED7-A002-4C02-A46D-53534753E808}"/>
    <cellStyle name="Percent 16 9 5 3" xfId="6052" xr:uid="{1DAC6DDF-51BA-4BF7-A459-E710F7CE5085}"/>
    <cellStyle name="Percent 16 9 6" xfId="4639" xr:uid="{64DAB5BD-EB6A-46E9-8036-5603DA949DBE}"/>
    <cellStyle name="Percent 16 9 6 2" xfId="7426" xr:uid="{04EE340D-9520-40C6-A95A-F5442144E008}"/>
    <cellStyle name="Percent 16 9 6 3" xfId="6053" xr:uid="{1C1AA466-0B6D-4C93-862D-F94771BBF5FB}"/>
    <cellStyle name="Percent 16 9 7" xfId="4640" xr:uid="{6CD16657-CED8-400C-9D09-EA8EFB55BC92}"/>
    <cellStyle name="Percent 16 9 7 2" xfId="7427" xr:uid="{26DDF213-75A4-467E-B5D0-040ABE4C6D2B}"/>
    <cellStyle name="Percent 16 9 7 3" xfId="6054" xr:uid="{78A24362-5F2A-4E2D-AF0C-C6B6136F5437}"/>
    <cellStyle name="Percent 16 9 8" xfId="4641" xr:uid="{E133F04F-648E-4FE6-BA8A-16AFB59DE457}"/>
    <cellStyle name="Percent 16 9 8 2" xfId="7428" xr:uid="{B99C4A10-C7D6-47B6-8A65-25ABD9A45253}"/>
    <cellStyle name="Percent 16 9 8 3" xfId="6055" xr:uid="{66DA6583-F6F4-4F57-B1B7-0C58AED37322}"/>
    <cellStyle name="Percent 16 9 9" xfId="4642" xr:uid="{096583E7-DCDA-4FD6-9957-85080673123F}"/>
    <cellStyle name="Percent 16 9 9 2" xfId="7429" xr:uid="{8B400086-C093-4F49-A7C2-28E8DEAFAAD7}"/>
    <cellStyle name="Percent 16 9 9 3" xfId="6056" xr:uid="{6D7B9CCE-4059-4188-8186-6931981D8423}"/>
    <cellStyle name="Percent 17" xfId="4643" xr:uid="{1F049F37-5D0A-4175-AA5F-469E2E7E7C0A}"/>
    <cellStyle name="Percent 17 10" xfId="7430" xr:uid="{80EB935E-8C49-4318-AABE-DB6BA40B722E}"/>
    <cellStyle name="Percent 17 11" xfId="6320" xr:uid="{2B155720-4E47-4460-8462-F1E85A8FBF32}"/>
    <cellStyle name="Percent 17 2" xfId="4644" xr:uid="{58FA0649-1F9E-4D3E-8FDF-E423066FD180}"/>
    <cellStyle name="Percent 17 2 2" xfId="7431" xr:uid="{E771467B-787A-4837-AD4D-D1D23826EDC5}"/>
    <cellStyle name="Percent 17 3" xfId="4645" xr:uid="{40AD5249-334F-4CFB-AEB6-3F0587957FA2}"/>
    <cellStyle name="Percent 17 3 2" xfId="7432" xr:uid="{98DFDC9C-D3A9-46EE-ABFB-EA17A36CEC1C}"/>
    <cellStyle name="Percent 17 4" xfId="4646" xr:uid="{FFCB7D75-F4E7-4531-BCC7-C48F84072F1A}"/>
    <cellStyle name="Percent 17 4 2" xfId="7433" xr:uid="{5ACDC0DB-5094-4C58-B078-30DD3636B1BE}"/>
    <cellStyle name="Percent 17 5" xfId="4647" xr:uid="{F11077FD-D351-49F7-8283-10273F082CD0}"/>
    <cellStyle name="Percent 17 5 2" xfId="7434" xr:uid="{910CCF94-1E79-4641-BA61-F6835937DB95}"/>
    <cellStyle name="Percent 17 6" xfId="4648" xr:uid="{22E83B91-A19B-4F08-A918-C8F00A08D150}"/>
    <cellStyle name="Percent 17 6 2" xfId="7435" xr:uid="{EF9EE0E4-4FCF-4B27-9FA2-32806704047F}"/>
    <cellStyle name="Percent 17 7" xfId="4649" xr:uid="{0851B8AF-BE8F-4854-863E-4EB4F2230F6B}"/>
    <cellStyle name="Percent 17 7 2" xfId="4650" xr:uid="{0920678E-1E04-495F-AB36-E1AB8FFD5512}"/>
    <cellStyle name="Percent 17 7 2 2" xfId="7437" xr:uid="{81E41084-FCE7-4140-8AA6-E07F02EBB90D}"/>
    <cellStyle name="Percent 17 7 3" xfId="4651" xr:uid="{28CD273B-4E53-4B5B-A702-E72953FA8AA0}"/>
    <cellStyle name="Percent 17 7 3 2" xfId="7438" xr:uid="{04561384-903E-40F3-A39E-D7EDCCAAC462}"/>
    <cellStyle name="Percent 17 7 4" xfId="7436" xr:uid="{030AB825-4898-4CC3-A184-410E45600EA0}"/>
    <cellStyle name="Percent 17 8" xfId="4652" xr:uid="{37D463B7-4318-4C95-AC2A-ADCD152F370E}"/>
    <cellStyle name="Percent 17 8 2" xfId="4653" xr:uid="{AD2E4AB5-F313-4F64-BBB3-1D072D8AA1D4}"/>
    <cellStyle name="Percent 17 8 2 2" xfId="7440" xr:uid="{A2099217-E296-4679-ACBA-B0B74B613AB2}"/>
    <cellStyle name="Percent 17 8 3" xfId="7439" xr:uid="{450F3E9E-26C9-48FB-848A-E4AE843B29CE}"/>
    <cellStyle name="Percent 17 9" xfId="4654" xr:uid="{9B863AC0-A4FC-4FCB-B09B-1933427636D6}"/>
    <cellStyle name="Percent 17 9 2" xfId="7441" xr:uid="{A4B160A2-AD9F-450B-86E0-F00820C2A02E}"/>
    <cellStyle name="Percent 18" xfId="4655" xr:uid="{DEA0DB31-8F85-45E0-95C2-A6184D0F20AD}"/>
    <cellStyle name="Percent 18 2" xfId="4656" xr:uid="{D09E5E64-4FA9-4CD6-BA9E-F3A34620B8DA}"/>
    <cellStyle name="Percent 18 2 2" xfId="7443" xr:uid="{EFD074C3-83BB-4EC1-AACB-E7897C3742BE}"/>
    <cellStyle name="Percent 18 3" xfId="7442" xr:uid="{A20990B3-1ADF-4C45-BEDE-EBC038F30240}"/>
    <cellStyle name="Percent 19" xfId="4657" xr:uid="{9DC949FF-A9B0-4DEA-AC6C-AB995E55209C}"/>
    <cellStyle name="Percent 19 2" xfId="4658" xr:uid="{E4DC9928-931F-4C68-BC06-3F7A69676B78}"/>
    <cellStyle name="Percent 19 2 2" xfId="7445" xr:uid="{4CEEBB2D-4A8F-4B47-9137-9A121A862B11}"/>
    <cellStyle name="Percent 19 3" xfId="7444" xr:uid="{6DE7E7F4-0B65-4209-938D-269F0F8633BD}"/>
    <cellStyle name="Percent 2" xfId="299" xr:uid="{FCCB75D1-659C-4EBD-BFAA-378F194DC3CD}"/>
    <cellStyle name="Percent 2 10" xfId="4659" xr:uid="{93C83C4C-B960-4CB7-B213-FE4DD2C0DF43}"/>
    <cellStyle name="Percent 2 10 10" xfId="6057" xr:uid="{5616C283-3A4B-4930-A16F-21465B198FDC}"/>
    <cellStyle name="Percent 2 10 2" xfId="4660" xr:uid="{52A1AB65-33ED-48E4-9C05-8F62DCA6DE63}"/>
    <cellStyle name="Percent 2 10 2 2" xfId="7447" xr:uid="{5A38C26C-CD37-4157-B945-A1622F8D1F92}"/>
    <cellStyle name="Percent 2 10 2 3" xfId="6058" xr:uid="{45340EFC-2913-4795-B50F-23A8BF1D62B1}"/>
    <cellStyle name="Percent 2 10 3" xfId="4661" xr:uid="{4E16AB01-B479-4CFA-AEE4-A66EB719E6A5}"/>
    <cellStyle name="Percent 2 10 3 2" xfId="7448" xr:uid="{108D144B-CDEA-4D88-83F1-E33367701121}"/>
    <cellStyle name="Percent 2 10 3 3" xfId="6059" xr:uid="{D2DE794D-BC4B-4043-9049-22765459B455}"/>
    <cellStyle name="Percent 2 10 4" xfId="4662" xr:uid="{15D46C8A-2474-4FB3-A09E-1E472D8727B4}"/>
    <cellStyle name="Percent 2 10 4 2" xfId="7449" xr:uid="{C1A9A4B1-D312-4DDF-A875-B5DEC99351AD}"/>
    <cellStyle name="Percent 2 10 4 3" xfId="6060" xr:uid="{3E22944C-8535-4C8D-977B-1299E4F8B724}"/>
    <cellStyle name="Percent 2 10 5" xfId="4663" xr:uid="{C0094CE5-E15A-4E59-BD5B-C72B0391B31D}"/>
    <cellStyle name="Percent 2 10 5 2" xfId="7450" xr:uid="{1C75F4DC-0AC4-42D6-B4A0-032033AEF802}"/>
    <cellStyle name="Percent 2 10 5 3" xfId="6061" xr:uid="{2138B25E-B438-4323-A819-FF12A85860BB}"/>
    <cellStyle name="Percent 2 10 6" xfId="4664" xr:uid="{DE10F1FA-BDA8-40FE-99DD-B86E40087551}"/>
    <cellStyle name="Percent 2 10 6 2" xfId="7451" xr:uid="{B2BDFC73-50B6-4C61-985F-9F898C9CBF66}"/>
    <cellStyle name="Percent 2 10 6 3" xfId="6062" xr:uid="{A60DA96B-78D8-4601-AAA5-731A62A49D5D}"/>
    <cellStyle name="Percent 2 10 7" xfId="4665" xr:uid="{5AC2FF2E-55E1-44F5-A4B4-60E7259F258E}"/>
    <cellStyle name="Percent 2 10 7 2" xfId="7452" xr:uid="{1A2FB170-2916-420A-82BC-7945A72A5E12}"/>
    <cellStyle name="Percent 2 10 7 3" xfId="6063" xr:uid="{616D06D1-E563-4D1E-929B-17D9FCE521E0}"/>
    <cellStyle name="Percent 2 10 8" xfId="4666" xr:uid="{FB771953-A904-4D41-8DB8-E8B206D5573E}"/>
    <cellStyle name="Percent 2 10 8 2" xfId="7453" xr:uid="{683A3631-3E27-42B4-A870-732E39F6F6F6}"/>
    <cellStyle name="Percent 2 10 8 3" xfId="6064" xr:uid="{4A456806-8AF2-47DE-B895-9A6754E490C0}"/>
    <cellStyle name="Percent 2 10 9" xfId="7446" xr:uid="{16143A74-3441-45D6-8F88-4BB48CA05066}"/>
    <cellStyle name="Percent 2 11" xfId="4667" xr:uid="{DEB2E006-A891-4BE3-B96B-0078B06ED9B5}"/>
    <cellStyle name="Percent 2 11 10" xfId="6065" xr:uid="{949B7E54-B296-40E2-B09B-400B2BB106C3}"/>
    <cellStyle name="Percent 2 11 2" xfId="4668" xr:uid="{D5607180-F556-46F1-BB53-308DE2CBC388}"/>
    <cellStyle name="Percent 2 11 2 2" xfId="7455" xr:uid="{25DAF4D8-CADF-4C24-8237-1FE19F92B187}"/>
    <cellStyle name="Percent 2 11 2 3" xfId="6066" xr:uid="{E7A9426A-C31A-4BA1-9CCD-3D7325BAD6C9}"/>
    <cellStyle name="Percent 2 11 3" xfId="4669" xr:uid="{01478AD4-E406-427B-A45F-6DC36350942E}"/>
    <cellStyle name="Percent 2 11 3 2" xfId="7456" xr:uid="{014A34ED-EFC6-4A92-98CD-6ED5D0148320}"/>
    <cellStyle name="Percent 2 11 3 3" xfId="6067" xr:uid="{7D4C4630-B4E3-4FEA-9C71-AC5CBCA79D74}"/>
    <cellStyle name="Percent 2 11 4" xfId="4670" xr:uid="{936F251C-C9C5-4C20-9E27-2E1EECF81858}"/>
    <cellStyle name="Percent 2 11 4 2" xfId="7457" xr:uid="{6C73FA2E-C6F7-4F8D-9791-B13B735D9E40}"/>
    <cellStyle name="Percent 2 11 4 3" xfId="6068" xr:uid="{6CCCF259-0BD1-46E2-B35E-ED4E394548B4}"/>
    <cellStyle name="Percent 2 11 5" xfId="4671" xr:uid="{1E75992A-D38B-4129-A920-0AA14600D146}"/>
    <cellStyle name="Percent 2 11 5 2" xfId="7458" xr:uid="{0F64EC63-F82E-4A3A-B46A-BD07367B9672}"/>
    <cellStyle name="Percent 2 11 5 3" xfId="6069" xr:uid="{7A4EBA1D-9C31-421C-B24B-6D67BB8AA5CC}"/>
    <cellStyle name="Percent 2 11 6" xfId="4672" xr:uid="{402E710D-17E4-4B0E-B62B-12040BDA0A00}"/>
    <cellStyle name="Percent 2 11 6 2" xfId="7459" xr:uid="{33B367DE-D8B6-480F-8889-C348BE15D06C}"/>
    <cellStyle name="Percent 2 11 6 3" xfId="6070" xr:uid="{11FD34BF-2661-4857-8526-95386852031C}"/>
    <cellStyle name="Percent 2 11 7" xfId="4673" xr:uid="{78E61CAA-1B73-43E4-A95C-4CE916ED84B4}"/>
    <cellStyle name="Percent 2 11 7 2" xfId="7460" xr:uid="{7D10E3AA-6685-4C35-A5BB-6D735BD5E597}"/>
    <cellStyle name="Percent 2 11 7 3" xfId="6071" xr:uid="{A35A88B0-EF73-42AB-A31B-C98B80ED5810}"/>
    <cellStyle name="Percent 2 11 8" xfId="4674" xr:uid="{D5205482-2362-4283-8737-DB085292E02C}"/>
    <cellStyle name="Percent 2 11 8 2" xfId="7461" xr:uid="{4708E697-BA17-480E-B503-B202B4847645}"/>
    <cellStyle name="Percent 2 11 8 3" xfId="6072" xr:uid="{7ABA8A8B-B58B-4FF9-839B-D5F8BA7C8551}"/>
    <cellStyle name="Percent 2 11 9" xfId="7454" xr:uid="{4B48B941-EE32-4120-90C5-F8C22C0855A1}"/>
    <cellStyle name="Percent 2 12" xfId="4675" xr:uid="{80E79EAC-D55B-4035-BFD5-2B96370B45C1}"/>
    <cellStyle name="Percent 2 12 2" xfId="7462" xr:uid="{022241CD-6C7C-4678-9C60-134B82360073}"/>
    <cellStyle name="Percent 2 12 3" xfId="6073" xr:uid="{25992DA6-EDD4-4723-AB1F-798E79D6EB8A}"/>
    <cellStyle name="Percent 2 13" xfId="4676" xr:uid="{8E76B172-E2F3-4E4B-9CE5-A7EFE70B5FAA}"/>
    <cellStyle name="Percent 2 13 2" xfId="7463" xr:uid="{8FF5E0B5-8289-4618-AAFC-E8B16FD5165D}"/>
    <cellStyle name="Percent 2 13 3" xfId="6074" xr:uid="{5F994829-ADE6-4074-986A-DBEDE9A88389}"/>
    <cellStyle name="Percent 2 14" xfId="4677" xr:uid="{CE11E10C-04AD-4F2C-9014-7CA19742012A}"/>
    <cellStyle name="Percent 2 14 2" xfId="7464" xr:uid="{416245A0-93CC-4F7E-AA79-710377FF870A}"/>
    <cellStyle name="Percent 2 14 3" xfId="6075" xr:uid="{6A583538-777C-42BC-9553-A4EDCE10A94F}"/>
    <cellStyle name="Percent 2 15" xfId="4678" xr:uid="{C2E1F68F-7D9B-46B6-8DA1-9BE89E7D4868}"/>
    <cellStyle name="Percent 2 15 2" xfId="7465" xr:uid="{699A4D68-E2D1-43F5-8CCB-DCEF6369A4CE}"/>
    <cellStyle name="Percent 2 15 3" xfId="6076" xr:uid="{1E05CBAC-85B9-44CF-9605-81C568AA55ED}"/>
    <cellStyle name="Percent 2 16" xfId="4679" xr:uid="{602F42D0-DA9B-4B11-A27B-79958A4C439F}"/>
    <cellStyle name="Percent 2 16 2" xfId="7466" xr:uid="{52F3A358-9D7B-40DE-9241-8BCA2E0BC62A}"/>
    <cellStyle name="Percent 2 16 3" xfId="6077" xr:uid="{113A1EC9-7B50-4819-BD7F-0B240AE3AA35}"/>
    <cellStyle name="Percent 2 17" xfId="4680" xr:uid="{468DB052-7B8C-4591-B654-940169A4E45A}"/>
    <cellStyle name="Percent 2 17 2" xfId="7467" xr:uid="{763F1CC9-A5B1-4634-8CE1-288105A9949B}"/>
    <cellStyle name="Percent 2 17 3" xfId="6078" xr:uid="{FF2ED7A0-F1EA-460E-89FE-D6F7F55C9E78}"/>
    <cellStyle name="Percent 2 18" xfId="4681" xr:uid="{39581BEF-77C4-4D4A-B5FE-0931BB108586}"/>
    <cellStyle name="Percent 2 18 2" xfId="7468" xr:uid="{69A10BA9-6262-4E31-ACF1-37B7EA525330}"/>
    <cellStyle name="Percent 2 18 3" xfId="6079" xr:uid="{38147DE8-6AD4-4D72-9A50-7130A372612A}"/>
    <cellStyle name="Percent 2 19" xfId="4682" xr:uid="{9AA8CF60-B026-42CF-94C9-5D6830959316}"/>
    <cellStyle name="Percent 2 19 2" xfId="7469" xr:uid="{9B690994-1E64-4706-BB79-B21317ECF0EA}"/>
    <cellStyle name="Percent 2 2" xfId="300" xr:uid="{2A8FD4FF-2690-4FDE-AAA8-DA86D45665EA}"/>
    <cellStyle name="Percent 2 2 10" xfId="4683" xr:uid="{9A99E39B-9ED4-4D1A-84B5-3E46EEDD34DD}"/>
    <cellStyle name="Percent 2 2 10 2" xfId="7470" xr:uid="{03D335DB-32C7-4665-A67A-1F6FED2AD7B8}"/>
    <cellStyle name="Percent 2 2 2" xfId="301" xr:uid="{E347B26F-CE0B-4DFF-8984-675E37A9E242}"/>
    <cellStyle name="Percent 2 2 2 2" xfId="4684" xr:uid="{9ADB5443-43F8-4961-9AFC-1E7AA11C7114}"/>
    <cellStyle name="Percent 2 2 2 2 2" xfId="7471" xr:uid="{BD30BCE5-DCE7-49B1-9F98-98F557D3D795}"/>
    <cellStyle name="Percent 2 2 3" xfId="302" xr:uid="{8991CEAC-CEE3-4512-B990-519AD78FF12F}"/>
    <cellStyle name="Percent 2 2 3 2" xfId="303" xr:uid="{61DE5D69-E8DD-40C4-BAD1-63D8753223C2}"/>
    <cellStyle name="Percent 2 2 3 2 2" xfId="4686" xr:uid="{A466232A-C0B6-4284-8011-518ECD84B63A}"/>
    <cellStyle name="Percent 2 2 3 2 2 2" xfId="7473" xr:uid="{5020E78B-00C0-475D-84C1-CF54E58DB4EA}"/>
    <cellStyle name="Percent 2 2 3 3" xfId="4687" xr:uid="{1FDFC54E-5BFD-4486-AE6C-6CE65140876D}"/>
    <cellStyle name="Percent 2 2 3 3 2" xfId="7474" xr:uid="{AB6904C7-934B-4299-81D4-D8163E1D1C84}"/>
    <cellStyle name="Percent 2 2 3 4" xfId="4688" xr:uid="{EE1681C8-100A-46A6-B2FC-0DDE4B3BDFAB}"/>
    <cellStyle name="Percent 2 2 3 4 2" xfId="4689" xr:uid="{CB9E0808-7DB5-4D5C-91FA-916FFBD6C430}"/>
    <cellStyle name="Percent 2 2 3 4 2 2" xfId="7476" xr:uid="{3EB52533-BBB9-4171-9992-7CCAE5898740}"/>
    <cellStyle name="Percent 2 2 3 4 3" xfId="7475" xr:uid="{FEACE083-CD41-41C0-BB74-FC5618AFA24E}"/>
    <cellStyle name="Percent 2 2 3 5" xfId="4685" xr:uid="{B6A503BE-2A6C-4A02-9254-30D45743434D}"/>
    <cellStyle name="Percent 2 2 3 5 2" xfId="7472" xr:uid="{CDA20F50-671D-43D8-B96D-832EBC53ED0E}"/>
    <cellStyle name="Percent 2 2 4" xfId="4690" xr:uid="{1C674C5B-DE7E-4044-8E5C-F65D450541B4}"/>
    <cellStyle name="Percent 2 2 4 2" xfId="4691" xr:uid="{9B901758-A3F9-4AB1-87E2-67266C2D3DEA}"/>
    <cellStyle name="Percent 2 2 4 2 2" xfId="7478" xr:uid="{A555A2A0-CBE4-401D-9326-4B105BD9C244}"/>
    <cellStyle name="Percent 2 2 4 3" xfId="4692" xr:uid="{04B38FAE-0A25-4ABB-96CB-9075B4DACDCB}"/>
    <cellStyle name="Percent 2 2 4 3 2" xfId="7479" xr:uid="{E31F6A17-87A1-4B1F-AA75-F28CF048D6AE}"/>
    <cellStyle name="Percent 2 2 4 4" xfId="7477" xr:uid="{CB15B903-1A50-4622-94C4-E460BCEFB16C}"/>
    <cellStyle name="Percent 2 2 4 5" xfId="6080" xr:uid="{8E5F94B5-5BD8-4647-A37C-6C7C92A66CA0}"/>
    <cellStyle name="Percent 2 2 5" xfId="4693" xr:uid="{A6DF6A1F-9947-431A-A254-11E17D0E51FE}"/>
    <cellStyle name="Percent 2 2 5 2" xfId="7480" xr:uid="{8D238F1E-71E7-4F01-B5D0-7DD6DE786D04}"/>
    <cellStyle name="Percent 2 2 5 3" xfId="6081" xr:uid="{4DF1627A-B671-4356-8134-F883CCD95FF1}"/>
    <cellStyle name="Percent 2 2 6" xfId="4694" xr:uid="{EFCFB97E-E38B-40A5-BE9D-2BE01BE98D05}"/>
    <cellStyle name="Percent 2 2 6 2" xfId="4695" xr:uid="{5075873D-EB1C-48A2-A45D-ACDB39D02D61}"/>
    <cellStyle name="Percent 2 2 6 2 2" xfId="7482" xr:uid="{836E01A0-2891-47BD-A96F-1A1A91F1C047}"/>
    <cellStyle name="Percent 2 2 6 3" xfId="4696" xr:uid="{463453D8-5AD7-4ED3-85BA-D536895F40D7}"/>
    <cellStyle name="Percent 2 2 6 3 2" xfId="7483" xr:uid="{44ACED8E-3CDF-4748-B2A1-D3D7186C2BC0}"/>
    <cellStyle name="Percent 2 2 6 4" xfId="7481" xr:uid="{D0EF6991-199E-449F-8E04-B62315E64B03}"/>
    <cellStyle name="Percent 2 2 6 5" xfId="6082" xr:uid="{68522439-CB49-406F-8C01-9838778345BD}"/>
    <cellStyle name="Percent 2 2 7" xfId="4697" xr:uid="{994CD6AF-93B8-4BF7-BA28-EADCA8C27A13}"/>
    <cellStyle name="Percent 2 2 7 2" xfId="4698" xr:uid="{CCCE4F6E-8867-41B3-8A77-03CC4D0FD62D}"/>
    <cellStyle name="Percent 2 2 7 2 2" xfId="7485" xr:uid="{BD6AD4F9-D709-405D-B16A-951CAC548597}"/>
    <cellStyle name="Percent 2 2 7 3" xfId="4699" xr:uid="{DA4039E8-C809-4799-B4AD-44F66F718C28}"/>
    <cellStyle name="Percent 2 2 7 3 2" xfId="7486" xr:uid="{FADC7B0B-E3B0-4DB6-B5B1-7E2816F51050}"/>
    <cellStyle name="Percent 2 2 7 4" xfId="7484" xr:uid="{780F4CA7-ADF8-4BFB-838F-8B7A312DE80F}"/>
    <cellStyle name="Percent 2 2 7 5" xfId="6083" xr:uid="{7079B01A-ACE9-403C-8A3E-A5BE145FF37F}"/>
    <cellStyle name="Percent 2 2 8" xfId="4700" xr:uid="{B4BF15BF-A698-45F0-8A74-94ADA4F5B678}"/>
    <cellStyle name="Percent 2 2 8 2" xfId="7487" xr:uid="{5FBBFFD0-EEC9-4B25-A450-A357776A4BE8}"/>
    <cellStyle name="Percent 2 2 8 3" xfId="6084" xr:uid="{9C116AD6-6EB9-460C-813D-289798DEC8A4}"/>
    <cellStyle name="Percent 2 2 9" xfId="4701" xr:uid="{336434B6-EC79-485A-AFCF-A06B0014CDA8}"/>
    <cellStyle name="Percent 2 2 9 2" xfId="7488" xr:uid="{9F3E11EB-DDAF-483A-BA18-C062353307DC}"/>
    <cellStyle name="Percent 2 20" xfId="4702" xr:uid="{8EDB4C3A-210C-4457-8A7A-BDF9EE3B9D9F}"/>
    <cellStyle name="Percent 2 20 2" xfId="7489" xr:uid="{0D3D0054-DA65-470E-8609-49257DC4739B}"/>
    <cellStyle name="Percent 2 21" xfId="4703" xr:uid="{4443D131-14A4-41E4-B7B3-A3C81FE7157D}"/>
    <cellStyle name="Percent 2 21 2" xfId="7490" xr:uid="{CE2E9927-6A6A-4F86-87A6-6453A41B2372}"/>
    <cellStyle name="Percent 2 22" xfId="4704" xr:uid="{253924EC-7342-4E2E-BD81-77B9AFA4456F}"/>
    <cellStyle name="Percent 2 22 2" xfId="7491" xr:uid="{07E3A191-C7B4-44A0-ABCE-3BBC615EB495}"/>
    <cellStyle name="Percent 2 23" xfId="4705" xr:uid="{3321482C-CF2C-4C7E-B49E-CA51989884DD}"/>
    <cellStyle name="Percent 2 23 2" xfId="7492" xr:uid="{75A3F21E-8A18-4AEB-9098-258D832DD5F5}"/>
    <cellStyle name="Percent 2 24" xfId="4706" xr:uid="{1FB2A3FA-AF6F-4D7D-96E4-7A16362F3921}"/>
    <cellStyle name="Percent 2 24 2" xfId="7493" xr:uid="{0D32FCB2-A61B-4045-BAF0-E2BC67F16291}"/>
    <cellStyle name="Percent 2 25" xfId="4707" xr:uid="{0EE2163F-63C2-43BC-9FC6-C43589F9FE81}"/>
    <cellStyle name="Percent 2 25 2" xfId="7494" xr:uid="{73B5E387-C659-40EB-87A3-8B70DCAD980D}"/>
    <cellStyle name="Percent 2 26" xfId="4708" xr:uid="{D417CAAB-5406-47B2-9F84-9720A1A940D9}"/>
    <cellStyle name="Percent 2 26 2" xfId="7495" xr:uid="{D894EB77-07EC-442A-ABD3-E5F6A7429723}"/>
    <cellStyle name="Percent 2 27" xfId="4709" xr:uid="{816C52B2-0C9C-427E-A92C-E4917143BCF1}"/>
    <cellStyle name="Percent 2 27 2" xfId="7496" xr:uid="{13A5F4E3-3689-4D9C-A524-66E9BDCD4FB6}"/>
    <cellStyle name="Percent 2 28" xfId="4710" xr:uid="{B5981FD4-0BC0-4870-98F4-ED8D5ADDBADF}"/>
    <cellStyle name="Percent 2 28 2" xfId="7497" xr:uid="{58046582-03F3-44FB-866E-A93DF518400E}"/>
    <cellStyle name="Percent 2 29" xfId="4711" xr:uid="{283D35C6-40BB-4C89-9471-5913F9180AF3}"/>
    <cellStyle name="Percent 2 29 2" xfId="7498" xr:uid="{785DF057-1D38-4FCD-966B-FF8CA9077063}"/>
    <cellStyle name="Percent 2 3" xfId="304" xr:uid="{7D4C6747-8EAB-4DD9-A4A6-6E3ABC187082}"/>
    <cellStyle name="Percent 2 3 10" xfId="4713" xr:uid="{0574273C-45FC-4102-8406-525EB1BED842}"/>
    <cellStyle name="Percent 2 3 10 2" xfId="7500" xr:uid="{3A67FCB9-227E-4430-9269-861FD1BAD50C}"/>
    <cellStyle name="Percent 2 3 11" xfId="4714" xr:uid="{8C45F017-4F67-4B81-8279-222209C4C5B6}"/>
    <cellStyle name="Percent 2 3 11 2" xfId="7501" xr:uid="{9DAA4950-A470-49C1-83C7-2AD68AE127DE}"/>
    <cellStyle name="Percent 2 3 12" xfId="4715" xr:uid="{F617810D-B0DF-46D5-9DBB-09D1676F5851}"/>
    <cellStyle name="Percent 2 3 12 2" xfId="7502" xr:uid="{C81F177B-F734-4624-BBDD-F21A74E0D925}"/>
    <cellStyle name="Percent 2 3 13" xfId="4716" xr:uid="{CB1D238F-7DD2-4B50-99F8-C58670F91436}"/>
    <cellStyle name="Percent 2 3 13 2" xfId="7503" xr:uid="{AFCBC30B-25FE-438A-914B-47DF1BA95619}"/>
    <cellStyle name="Percent 2 3 14" xfId="4717" xr:uid="{0D3107C9-E5DB-452A-BE1A-534138415806}"/>
    <cellStyle name="Percent 2 3 14 2" xfId="7504" xr:uid="{67F0BEAC-A336-476C-B768-49715F1E9C01}"/>
    <cellStyle name="Percent 2 3 15" xfId="4718" xr:uid="{A0CC54A0-F639-4027-95E1-E1818A86DB98}"/>
    <cellStyle name="Percent 2 3 15 2" xfId="7505" xr:uid="{0CE6A4ED-8081-4593-BAD8-8B5A3C5D32BF}"/>
    <cellStyle name="Percent 2 3 16" xfId="4719" xr:uid="{119F56D8-141A-46E7-8946-CEB4935B5098}"/>
    <cellStyle name="Percent 2 3 16 2" xfId="7506" xr:uid="{D537073D-7E4E-4B08-AED6-C33FF609187E}"/>
    <cellStyle name="Percent 2 3 17" xfId="4712" xr:uid="{38C3A796-94A2-42C1-B747-5DEEC63BF9EF}"/>
    <cellStyle name="Percent 2 3 17 2" xfId="7499" xr:uid="{C5C51769-A5F6-4296-A0B2-A8B8E076CEC7}"/>
    <cellStyle name="Percent 2 3 2" xfId="305" xr:uid="{6480C7AB-3368-481D-88E7-C043C3697ADA}"/>
    <cellStyle name="Percent 2 3 2 2" xfId="4720" xr:uid="{7258AD12-98EB-45AB-9887-AED7FC47B1CE}"/>
    <cellStyle name="Percent 2 3 2 2 2" xfId="7507" xr:uid="{241D108A-53A0-4E8F-AF7E-38EBB7D6FAE7}"/>
    <cellStyle name="Percent 2 3 3" xfId="306" xr:uid="{42AE624B-4DCE-41B3-B0D8-93108F3570D6}"/>
    <cellStyle name="Percent 2 3 3 2" xfId="307" xr:uid="{182A6DC1-788E-45A4-A024-EFAC2D07C05D}"/>
    <cellStyle name="Percent 2 3 3 2 2" xfId="4722" xr:uid="{AC0FB43E-E540-4775-8327-DF2FED12AA9D}"/>
    <cellStyle name="Percent 2 3 3 2 2 2" xfId="7509" xr:uid="{9C2665D8-6774-4423-84AA-D504E491F8C9}"/>
    <cellStyle name="Percent 2 3 3 3" xfId="4723" xr:uid="{14755EB9-ACDA-4DFF-AE91-69360840C61D}"/>
    <cellStyle name="Percent 2 3 3 3 2" xfId="4724" xr:uid="{FCAF179E-487A-4E0B-BB56-211CD0AB0C01}"/>
    <cellStyle name="Percent 2 3 3 3 2 2" xfId="7511" xr:uid="{5024D5B6-8BCD-41B3-BE52-027F71BD4416}"/>
    <cellStyle name="Percent 2 3 3 3 3" xfId="4725" xr:uid="{EF0E878B-908A-4CE0-9A12-1DF2CF9CA1D5}"/>
    <cellStyle name="Percent 2 3 3 3 3 2" xfId="7512" xr:uid="{939AD436-8B5B-427F-BC5F-840EA2829030}"/>
    <cellStyle name="Percent 2 3 3 3 4" xfId="4726" xr:uid="{FCFA37DE-A3D3-441A-AD77-37468EE7FD24}"/>
    <cellStyle name="Percent 2 3 3 3 4 2" xfId="4727" xr:uid="{67CD7CF4-6D1C-4422-9B46-033BA71F6347}"/>
    <cellStyle name="Percent 2 3 3 3 4 2 2" xfId="7514" xr:uid="{F3B5E4E2-CD9F-4CC7-BF96-B89BA9A38403}"/>
    <cellStyle name="Percent 2 3 3 3 4 3" xfId="7513" xr:uid="{74571AC1-DBC0-49ED-A0FA-324D4F13D853}"/>
    <cellStyle name="Percent 2 3 3 3 5" xfId="7510" xr:uid="{AB0425EB-7948-45CC-BC12-1067E1EAD81D}"/>
    <cellStyle name="Percent 2 3 3 4" xfId="4721" xr:uid="{60CD657F-0AAA-4173-B662-80ABE6FDB6B5}"/>
    <cellStyle name="Percent 2 3 3 4 2" xfId="7508" xr:uid="{96EA9CF0-7242-4EF3-9226-0E437F57BB40}"/>
    <cellStyle name="Percent 2 3 4" xfId="4728" xr:uid="{1BDD68F4-AB80-4DCC-9A1E-53B58B7C02B3}"/>
    <cellStyle name="Percent 2 3 4 2" xfId="7515" xr:uid="{5125F5D5-C392-41E5-BFBC-0F783BFCFC1C}"/>
    <cellStyle name="Percent 2 3 4 3" xfId="6085" xr:uid="{32F1CD33-0FF7-4CAE-8F9F-B35F521ED20D}"/>
    <cellStyle name="Percent 2 3 5" xfId="4729" xr:uid="{8FBDBBBF-0283-4C75-AECA-749D25B89B05}"/>
    <cellStyle name="Percent 2 3 5 2" xfId="4730" xr:uid="{B998EEEB-8140-4C6E-8DA4-DA40C608D07C}"/>
    <cellStyle name="Percent 2 3 5 2 2" xfId="7517" xr:uid="{0D277691-8E32-4990-9715-25F6A80FFFDC}"/>
    <cellStyle name="Percent 2 3 5 3" xfId="7516" xr:uid="{C74DC529-2D08-4767-832E-A2D33CBA56DB}"/>
    <cellStyle name="Percent 2 3 5 4" xfId="6086" xr:uid="{27E5205D-1F1A-4929-9A04-43F0F4F25182}"/>
    <cellStyle name="Percent 2 3 6" xfId="4731" xr:uid="{25A1DEE4-76C9-4E19-B830-309AD5AC2FED}"/>
    <cellStyle name="Percent 2 3 6 2" xfId="7518" xr:uid="{83007784-9739-4B9E-BA41-0ECC2A8DAB22}"/>
    <cellStyle name="Percent 2 3 6 3" xfId="6087" xr:uid="{8C4D44EA-2C4E-4860-A2FA-EA467FC6DA4E}"/>
    <cellStyle name="Percent 2 3 7" xfId="4732" xr:uid="{A7F7BDB0-CB2E-4E4F-8671-ED02C52D2CA6}"/>
    <cellStyle name="Percent 2 3 7 2" xfId="7519" xr:uid="{8F0B5B99-A7D3-4DC2-8959-F28015779D65}"/>
    <cellStyle name="Percent 2 3 7 3" xfId="6088" xr:uid="{BA6137FD-BB41-4343-BA05-757D461D52FB}"/>
    <cellStyle name="Percent 2 3 8" xfId="4733" xr:uid="{87BEA9E2-279E-4078-88D0-3D643B612838}"/>
    <cellStyle name="Percent 2 3 8 2" xfId="7520" xr:uid="{4DC93497-C816-4E23-8697-7B468D1CBB24}"/>
    <cellStyle name="Percent 2 3 8 3" xfId="6089" xr:uid="{BDE16777-A105-43D4-9812-819A496E0653}"/>
    <cellStyle name="Percent 2 3 9" xfId="4734" xr:uid="{DFAE1904-8503-4C6F-832A-FC1FAA57B302}"/>
    <cellStyle name="Percent 2 3 9 2" xfId="7521" xr:uid="{E9E7B7F4-0447-4FD8-AE1D-20F619666CB7}"/>
    <cellStyle name="Percent 2 30" xfId="4735" xr:uid="{A26CF9D3-0216-4CAE-A953-97D018F4DD3A}"/>
    <cellStyle name="Percent 2 30 2" xfId="7522" xr:uid="{E91D1164-EA7F-422C-B150-7B13DD7C3B27}"/>
    <cellStyle name="Percent 2 31" xfId="4736" xr:uid="{52D54222-C146-46A1-B98A-D01B95B173CA}"/>
    <cellStyle name="Percent 2 31 2" xfId="7523" xr:uid="{3709CEC5-E462-434D-84B8-8F2969CD1910}"/>
    <cellStyle name="Percent 2 32" xfId="4737" xr:uid="{515C0605-97A3-4786-81B3-755EE2123FD7}"/>
    <cellStyle name="Percent 2 32 2" xfId="7524" xr:uid="{8E1B2D60-82D0-4324-9590-2A79D31342AE}"/>
    <cellStyle name="Percent 2 33" xfId="4738" xr:uid="{3D8E8A18-FDA3-4AC0-8FDE-CAC3766DE80C}"/>
    <cellStyle name="Percent 2 33 2" xfId="7525" xr:uid="{41E33CDC-5281-40C0-9AF5-48D95F20DF2B}"/>
    <cellStyle name="Percent 2 34" xfId="4739" xr:uid="{EBFF6EEB-DE44-4BA1-AC68-1A3D05EAE890}"/>
    <cellStyle name="Percent 2 34 2" xfId="7526" xr:uid="{BC1A8B94-7A46-45FE-BD4E-E47A1567F3F7}"/>
    <cellStyle name="Percent 2 35" xfId="4740" xr:uid="{C5C19CDB-80D4-4927-AD3E-F8AA343460B0}"/>
    <cellStyle name="Percent 2 35 2" xfId="7527" xr:uid="{B4A44042-38D7-4F61-9CED-9C26C124FCC8}"/>
    <cellStyle name="Percent 2 36" xfId="4741" xr:uid="{73560643-3001-4985-8278-550C02CDC469}"/>
    <cellStyle name="Percent 2 36 2" xfId="7528" xr:uid="{4A614CEF-1BB2-447F-B75B-A7E719CF2CB5}"/>
    <cellStyle name="Percent 2 37" xfId="4742" xr:uid="{F8ACD59B-5FE3-4887-B1BA-67DC6EF7FB1F}"/>
    <cellStyle name="Percent 2 37 2" xfId="7529" xr:uid="{319514C4-F59C-462E-B2E3-BEE70BCCAA1C}"/>
    <cellStyle name="Percent 2 38" xfId="4743" xr:uid="{377B86C9-FA48-4CEE-838F-2F0A231BCB2C}"/>
    <cellStyle name="Percent 2 38 2" xfId="7530" xr:uid="{12B60EE9-51AB-4D35-9983-5BC9CCE56FE1}"/>
    <cellStyle name="Percent 2 39" xfId="4744" xr:uid="{EA90780E-E9A9-4722-A12B-FA1535F5CCB7}"/>
    <cellStyle name="Percent 2 39 2" xfId="7531" xr:uid="{46C2FA9A-C6CE-4ABC-A3EB-BFA9E624CF6A}"/>
    <cellStyle name="Percent 2 4" xfId="308" xr:uid="{CC44F1D5-0CBD-41CC-A52A-CA0AC9641139}"/>
    <cellStyle name="Percent 2 4 10" xfId="4746" xr:uid="{6659F27C-695E-40A4-ADB2-C81976E7D64A}"/>
    <cellStyle name="Percent 2 4 10 2" xfId="7533" xr:uid="{49AEEF71-CA28-45F4-B282-D871A3DC2E71}"/>
    <cellStyle name="Percent 2 4 11" xfId="4747" xr:uid="{26B6A17C-784B-4F37-AEE5-FE9C1ACED326}"/>
    <cellStyle name="Percent 2 4 11 2" xfId="7534" xr:uid="{4AA45C15-2E5C-4A08-8026-F4F5159B98EA}"/>
    <cellStyle name="Percent 2 4 12" xfId="4748" xr:uid="{3C3E15DE-37F8-4B4F-88E0-0E1B0298D932}"/>
    <cellStyle name="Percent 2 4 12 2" xfId="7535" xr:uid="{75DF84F9-CACC-4B02-966E-292D7E4E1FA1}"/>
    <cellStyle name="Percent 2 4 13" xfId="4749" xr:uid="{2138E4C8-2AE1-45CD-BB19-9DC8B52F15BC}"/>
    <cellStyle name="Percent 2 4 13 2" xfId="7536" xr:uid="{E15A792C-BB0F-4365-A80D-91B498FAC931}"/>
    <cellStyle name="Percent 2 4 14" xfId="4750" xr:uid="{399C18EE-E063-43FE-A439-0FAFF5E648A8}"/>
    <cellStyle name="Percent 2 4 14 2" xfId="7537" xr:uid="{AD75DE3A-E8A6-4435-9BB0-FFD90B693854}"/>
    <cellStyle name="Percent 2 4 15" xfId="4751" xr:uid="{AD69B3F2-4BF1-4B70-BE72-F08606428481}"/>
    <cellStyle name="Percent 2 4 15 2" xfId="7538" xr:uid="{476C3A02-77C3-41A6-83EF-B5CD20BE2909}"/>
    <cellStyle name="Percent 2 4 16" xfId="4752" xr:uid="{BA20381F-227E-4E5C-8646-59EB48633AAE}"/>
    <cellStyle name="Percent 2 4 16 2" xfId="7539" xr:uid="{C35D46FE-95B5-4918-8F9F-D2FA5B8908C5}"/>
    <cellStyle name="Percent 2 4 17" xfId="4753" xr:uid="{670FFC30-13BD-41A4-B5B5-27C5AACECDC1}"/>
    <cellStyle name="Percent 2 4 17 2" xfId="7540" xr:uid="{B7ECDF1A-BEAB-41EE-A9C9-6BBDCC3EC8D7}"/>
    <cellStyle name="Percent 2 4 18" xfId="4745" xr:uid="{CAE82DEB-077D-4A1F-A591-01CD15A3E15E}"/>
    <cellStyle name="Percent 2 4 18 2" xfId="7532" xr:uid="{6DA85AC9-B180-48FE-BC60-88939E9A7447}"/>
    <cellStyle name="Percent 2 4 19" xfId="6090" xr:uid="{329786F9-DCE0-4D3C-9950-B8E90B953F18}"/>
    <cellStyle name="Percent 2 4 2" xfId="4754" xr:uid="{C377CF83-23AC-46C8-ABE3-9F1ADEEECB1E}"/>
    <cellStyle name="Percent 2 4 2 2" xfId="7541" xr:uid="{7FC7F72B-42B0-498A-BEAC-316B38A54BE6}"/>
    <cellStyle name="Percent 2 4 2 3" xfId="6091" xr:uid="{4F36BD17-BF3D-425C-B2A5-27BF13937FFE}"/>
    <cellStyle name="Percent 2 4 3" xfId="4755" xr:uid="{C8DD03E4-2ABF-47CF-AB79-9BDD6DAD1402}"/>
    <cellStyle name="Percent 2 4 3 2" xfId="7542" xr:uid="{F3D3E79F-BE8D-46F6-B097-8EE0BB8403C2}"/>
    <cellStyle name="Percent 2 4 3 3" xfId="6092" xr:uid="{D97509E6-DCA1-4CA5-817F-FF1660F8FC7A}"/>
    <cellStyle name="Percent 2 4 4" xfId="4756" xr:uid="{6CEACB4A-4BD0-4C7A-9F09-ACC403C3B370}"/>
    <cellStyle name="Percent 2 4 4 2" xfId="7543" xr:uid="{2EF1442C-3081-4538-B9D0-56BDE3FD31C3}"/>
    <cellStyle name="Percent 2 4 4 3" xfId="6093" xr:uid="{71FBE806-6189-43F9-A9A4-BA8D4122FA2A}"/>
    <cellStyle name="Percent 2 4 5" xfId="4757" xr:uid="{5E3EE06D-910E-42AE-9A4C-3455011B2F6C}"/>
    <cellStyle name="Percent 2 4 5 2" xfId="7544" xr:uid="{B81E3DBD-8D95-4B05-B9D0-7C9543DC2F9D}"/>
    <cellStyle name="Percent 2 4 5 3" xfId="6094" xr:uid="{8E0FF4FA-2CB9-41B1-BF44-C41359BFA74A}"/>
    <cellStyle name="Percent 2 4 6" xfId="4758" xr:uid="{83AEAC0B-648B-4FB6-98E8-E094550EF8C9}"/>
    <cellStyle name="Percent 2 4 6 2" xfId="7545" xr:uid="{FEA9BECF-5EC8-4D3B-B675-34D329002739}"/>
    <cellStyle name="Percent 2 4 6 3" xfId="6095" xr:uid="{86031730-A152-4BAB-844D-9F68CD5FE4C8}"/>
    <cellStyle name="Percent 2 4 7" xfId="4759" xr:uid="{980A5BE0-F799-437E-9B3E-00D691FF2EDE}"/>
    <cellStyle name="Percent 2 4 7 2" xfId="7546" xr:uid="{F4E2059C-0A2A-4171-892F-8FC0AD9C9611}"/>
    <cellStyle name="Percent 2 4 7 3" xfId="6096" xr:uid="{C4656E2F-B031-4A63-A3F5-F225A1FE74FE}"/>
    <cellStyle name="Percent 2 4 8" xfId="4760" xr:uid="{8805A9EF-1BDD-44A9-8769-4B79C9179497}"/>
    <cellStyle name="Percent 2 4 8 2" xfId="7547" xr:uid="{52652C88-B148-4247-B169-BAB7B936AB73}"/>
    <cellStyle name="Percent 2 4 8 3" xfId="6097" xr:uid="{225D86B5-E9BA-4398-A50C-175398853250}"/>
    <cellStyle name="Percent 2 4 9" xfId="4761" xr:uid="{5EDF9C09-7B42-46C7-BFBE-D4E11E3BD89C}"/>
    <cellStyle name="Percent 2 4 9 2" xfId="7548" xr:uid="{049A8876-BA87-4836-A4BB-7E2E5D896222}"/>
    <cellStyle name="Percent 2 4 9 3" xfId="6293" xr:uid="{E7357589-6D93-4CC6-972A-C1FE3C9BD2C4}"/>
    <cellStyle name="Percent 2 40" xfId="4762" xr:uid="{94A5A451-A731-4AC6-A2AA-60C81EE00876}"/>
    <cellStyle name="Percent 2 40 2" xfId="7549" xr:uid="{278717AC-9CC9-4917-8555-1448CEBF0DB7}"/>
    <cellStyle name="Percent 2 41" xfId="4763" xr:uid="{AADE8493-8328-426B-A89E-BC15F270E6FE}"/>
    <cellStyle name="Percent 2 41 2" xfId="7550" xr:uid="{0EF88550-9D8C-40A2-9030-F0518344BDA5}"/>
    <cellStyle name="Percent 2 42" xfId="4764" xr:uid="{6CE8064F-46DD-4513-9D30-2D0B9D6D23F5}"/>
    <cellStyle name="Percent 2 42 2" xfId="7551" xr:uid="{9CDB07DC-DA70-48FE-86C2-5BCEF89CE1C3}"/>
    <cellStyle name="Percent 2 43" xfId="4765" xr:uid="{8D6786B5-5FAF-48EC-A0D1-2DB6FCD0F56C}"/>
    <cellStyle name="Percent 2 43 2" xfId="7552" xr:uid="{2B2D5D5C-810B-4216-9AD2-F3F23E353AE6}"/>
    <cellStyle name="Percent 2 44" xfId="4766" xr:uid="{82F766B5-0786-4925-BAC4-9F5E0DD89C37}"/>
    <cellStyle name="Percent 2 44 2" xfId="7553" xr:uid="{62582CF6-0080-4274-9BA7-00D1F21E1C4B}"/>
    <cellStyle name="Percent 2 45" xfId="4767" xr:uid="{0CD5CCF7-1454-480B-ABF7-50F75BDF53DE}"/>
    <cellStyle name="Percent 2 45 2" xfId="7554" xr:uid="{6C9CA582-8426-4392-8B52-CE7860A96B90}"/>
    <cellStyle name="Percent 2 46" xfId="4768" xr:uid="{F7E5637D-B0DC-42ED-81AB-9400D02558A6}"/>
    <cellStyle name="Percent 2 46 2" xfId="7555" xr:uid="{5E5D39A1-B00B-4E94-9B10-4283534E1D2E}"/>
    <cellStyle name="Percent 2 47" xfId="4769" xr:uid="{F49825C5-FE5E-4086-99AA-1BF9CC49816D}"/>
    <cellStyle name="Percent 2 47 2" xfId="7556" xr:uid="{8F03821D-22F5-4CB5-9E37-7BE410CC6FCD}"/>
    <cellStyle name="Percent 2 48" xfId="4770" xr:uid="{4328F69D-ED68-4C6D-80F9-EF59D1D9277A}"/>
    <cellStyle name="Percent 2 48 2" xfId="4771" xr:uid="{9811FD43-BA40-4C59-99F5-C265E47B830D}"/>
    <cellStyle name="Percent 2 48 2 2" xfId="7558" xr:uid="{E66B6BF9-5E9E-466E-931A-942C000D509C}"/>
    <cellStyle name="Percent 2 48 3" xfId="7557" xr:uid="{8E7C9BBC-9668-4A90-923D-B553DEA050F7}"/>
    <cellStyle name="Percent 2 49" xfId="4772" xr:uid="{8A0B778E-2177-41A3-9E44-BAC0CFF91F40}"/>
    <cellStyle name="Percent 2 49 2" xfId="7559" xr:uid="{A5C49E89-3E33-4090-94CE-A2A379E4152F}"/>
    <cellStyle name="Percent 2 5" xfId="309" xr:uid="{9BE76131-BA12-427F-A0D4-947ACE58E40A}"/>
    <cellStyle name="Percent 2 5 10" xfId="4774" xr:uid="{F36D1CC0-E395-4AAF-86FC-4F8A33C857B2}"/>
    <cellStyle name="Percent 2 5 10 2" xfId="7561" xr:uid="{264E9F88-E1BB-45B8-AFFF-D3F5F728F9C5}"/>
    <cellStyle name="Percent 2 5 11" xfId="4775" xr:uid="{03E6F3C0-BF66-4539-AB7F-564998FE12FD}"/>
    <cellStyle name="Percent 2 5 11 2" xfId="7562" xr:uid="{47999A6C-BE0C-463A-A577-B3BE90266EE2}"/>
    <cellStyle name="Percent 2 5 12" xfId="4776" xr:uid="{0249F6F2-91BC-489E-B85F-0E72C216B665}"/>
    <cellStyle name="Percent 2 5 12 2" xfId="7563" xr:uid="{9E9AE375-6E57-499C-B511-1B2869AB57D5}"/>
    <cellStyle name="Percent 2 5 13" xfId="4777" xr:uid="{32590F25-ED07-4EAB-A8A3-65CDAC70CE49}"/>
    <cellStyle name="Percent 2 5 13 2" xfId="7564" xr:uid="{BEABCA5A-E671-4846-BECC-109D41DA0F6F}"/>
    <cellStyle name="Percent 2 5 14" xfId="4778" xr:uid="{DCB4D03D-B5A0-4A18-A34F-91FC82E8FBDB}"/>
    <cellStyle name="Percent 2 5 14 2" xfId="7565" xr:uid="{0D91E9EA-2321-4F06-9B9C-EF2BD17D2244}"/>
    <cellStyle name="Percent 2 5 15" xfId="4779" xr:uid="{497C3A51-80A4-46C8-A937-E4F64640B360}"/>
    <cellStyle name="Percent 2 5 15 2" xfId="7566" xr:uid="{7F58F22B-61A0-4C57-A7AC-D86070E1F5D6}"/>
    <cellStyle name="Percent 2 5 16" xfId="4773" xr:uid="{CB4C79B4-C14F-404B-980D-227A5E4E664C}"/>
    <cellStyle name="Percent 2 5 16 2" xfId="7560" xr:uid="{1E6388A7-9489-4AB9-A7A2-4401E5479FF6}"/>
    <cellStyle name="Percent 2 5 2" xfId="310" xr:uid="{84BF4C42-5E7D-44AF-80C7-6F2F7456C3D1}"/>
    <cellStyle name="Percent 2 5 2 2" xfId="4780" xr:uid="{62FE7978-03C7-41A7-86BD-098245A36130}"/>
    <cellStyle name="Percent 2 5 2 2 2" xfId="7567" xr:uid="{39F19FA1-4B3B-4750-984C-D47DA4F0FB6C}"/>
    <cellStyle name="Percent 2 5 3" xfId="311" xr:uid="{A04D01E1-6D5C-49BD-9976-E54C9AE6D106}"/>
    <cellStyle name="Percent 2 5 3 2" xfId="4781" xr:uid="{86B464F0-BD3D-4514-A8E0-767B32804C22}"/>
    <cellStyle name="Percent 2 5 3 2 2" xfId="7568" xr:uid="{9C4EDB2D-00E4-4C2F-9697-B570C7946919}"/>
    <cellStyle name="Percent 2 5 4" xfId="4782" xr:uid="{F94216BF-C6A7-4BCD-8AF6-2D9F7621D2AF}"/>
    <cellStyle name="Percent 2 5 4 2" xfId="7569" xr:uid="{9662277D-2C91-4D2F-824E-85679F6CB6DF}"/>
    <cellStyle name="Percent 2 5 4 3" xfId="6098" xr:uid="{E7C3876E-3BB1-4B03-9C98-BED5D1002E79}"/>
    <cellStyle name="Percent 2 5 5" xfId="4783" xr:uid="{9FEF18DC-09E0-4FA0-A4D9-A3AB9536A117}"/>
    <cellStyle name="Percent 2 5 5 2" xfId="7570" xr:uid="{EF7B32A3-F8FB-416D-9A9F-D39AC3243D91}"/>
    <cellStyle name="Percent 2 5 5 3" xfId="6099" xr:uid="{CAF15678-C86F-43BC-BDD5-3E8837F226E6}"/>
    <cellStyle name="Percent 2 5 6" xfId="4784" xr:uid="{5883D418-B704-456A-B854-0715CF1CEB31}"/>
    <cellStyle name="Percent 2 5 6 2" xfId="7571" xr:uid="{FF8194D9-F6B6-4E89-9FC0-2AA035D3D2CF}"/>
    <cellStyle name="Percent 2 5 6 3" xfId="6100" xr:uid="{840B16BB-DA48-44AA-B324-C5C9A487D495}"/>
    <cellStyle name="Percent 2 5 7" xfId="4785" xr:uid="{481E8449-ACF4-4708-8DB8-7EDA210FC930}"/>
    <cellStyle name="Percent 2 5 7 2" xfId="7572" xr:uid="{BA23210E-8FE0-4A35-B24B-31E5E33FB8F6}"/>
    <cellStyle name="Percent 2 5 7 3" xfId="6101" xr:uid="{B9EA1815-1F06-4213-AE06-5F6ED99E7F37}"/>
    <cellStyle name="Percent 2 5 8" xfId="4786" xr:uid="{0F67A779-78DA-4541-9165-C3F7BC6BBCF1}"/>
    <cellStyle name="Percent 2 5 8 2" xfId="7573" xr:uid="{9DCCC042-F8DD-44BD-8708-DEDF6A569EAD}"/>
    <cellStyle name="Percent 2 5 8 3" xfId="6102" xr:uid="{7FD0904E-4130-47CC-AA4B-3CE886D51A80}"/>
    <cellStyle name="Percent 2 5 9" xfId="4787" xr:uid="{519BC418-73D2-4F09-83F3-DEA4FDFE68CC}"/>
    <cellStyle name="Percent 2 5 9 2" xfId="7574" xr:uid="{D8C7AEBD-2432-4A80-8A59-398DFADA5F6E}"/>
    <cellStyle name="Percent 2 50" xfId="5653" xr:uid="{03438504-8FCA-444F-948E-50CA5CA373C6}"/>
    <cellStyle name="Percent 2 6" xfId="446" xr:uid="{EC9E7544-1B72-4716-B2F6-F612D54F9667}"/>
    <cellStyle name="Percent 2 6 10" xfId="4789" xr:uid="{F18F6205-9047-4F4C-9C0F-1C35509A22AE}"/>
    <cellStyle name="Percent 2 6 10 2" xfId="7576" xr:uid="{D7DDB514-2B66-4D1C-A179-D2F767BAA372}"/>
    <cellStyle name="Percent 2 6 11" xfId="4790" xr:uid="{BD24665A-E1B2-40EE-BE63-B587E7E550CB}"/>
    <cellStyle name="Percent 2 6 11 2" xfId="7577" xr:uid="{E97871CB-A83B-431B-83AE-B0E69B02A01F}"/>
    <cellStyle name="Percent 2 6 12" xfId="4791" xr:uid="{38CDA0B7-722B-4F2C-BC36-7E9513574399}"/>
    <cellStyle name="Percent 2 6 12 2" xfId="7578" xr:uid="{2ED6676F-1F79-454C-8D6B-6F7E5BFAD008}"/>
    <cellStyle name="Percent 2 6 13" xfId="4792" xr:uid="{9B22CFEE-BCF6-40BB-A12A-B10ACC2DF1A5}"/>
    <cellStyle name="Percent 2 6 13 2" xfId="7579" xr:uid="{D09C3F67-3D34-4571-899C-D96213E12078}"/>
    <cellStyle name="Percent 2 6 14" xfId="4793" xr:uid="{8E0AB401-970E-426F-92F4-8DEBD4DC74DD}"/>
    <cellStyle name="Percent 2 6 14 2" xfId="7580" xr:uid="{9FF637C6-3416-4A7A-B12C-D685F0C47842}"/>
    <cellStyle name="Percent 2 6 15" xfId="4794" xr:uid="{BA760D26-8909-4092-BD18-845628B25E41}"/>
    <cellStyle name="Percent 2 6 15 2" xfId="7581" xr:uid="{DE58F388-14B3-41A5-8F95-74A38ECD9330}"/>
    <cellStyle name="Percent 2 6 16" xfId="4788" xr:uid="{028DDB11-A676-43B9-9BC8-55D9084CC95A}"/>
    <cellStyle name="Percent 2 6 16 2" xfId="7575" xr:uid="{12601623-4E3F-4289-8F88-1EF242BAD028}"/>
    <cellStyle name="Percent 2 6 17" xfId="6103" xr:uid="{C94067B6-D3D8-4C54-BB84-9506BCC3CBEF}"/>
    <cellStyle name="Percent 2 6 2" xfId="4795" xr:uid="{1031A241-C7EF-4EC2-86CC-2C7866E5714D}"/>
    <cellStyle name="Percent 2 6 2 2" xfId="7582" xr:uid="{25D522AD-016E-4475-BFA4-ACA2A9F0E98C}"/>
    <cellStyle name="Percent 2 6 2 3" xfId="6104" xr:uid="{8B78E0C7-5CDB-4655-BBD7-6D413A55B627}"/>
    <cellStyle name="Percent 2 6 3" xfId="4796" xr:uid="{B2A23C21-1772-4A84-9326-14875742FA24}"/>
    <cellStyle name="Percent 2 6 3 2" xfId="7583" xr:uid="{A24076DB-7451-47E8-AD86-17CD3FAF8348}"/>
    <cellStyle name="Percent 2 6 3 3" xfId="6105" xr:uid="{E8DEC3FB-11FC-4D96-B0EC-522A15DD903A}"/>
    <cellStyle name="Percent 2 6 4" xfId="4797" xr:uid="{804DEF26-3B1F-439A-967B-F2EE9CF28C36}"/>
    <cellStyle name="Percent 2 6 4 2" xfId="7584" xr:uid="{1ACEC502-200D-4E1E-8255-AC4AA20E37BF}"/>
    <cellStyle name="Percent 2 6 4 3" xfId="6106" xr:uid="{14546109-71AC-4350-889F-5EDBA4A5F35D}"/>
    <cellStyle name="Percent 2 6 5" xfId="4798" xr:uid="{50B3D2A7-3037-4B82-B61C-856144AC8C4A}"/>
    <cellStyle name="Percent 2 6 5 2" xfId="7585" xr:uid="{EB050EFA-F1BB-4511-89FC-1846F70D2B37}"/>
    <cellStyle name="Percent 2 6 5 3" xfId="6107" xr:uid="{08C4FD9A-A538-4900-B176-B9FC4138B830}"/>
    <cellStyle name="Percent 2 6 6" xfId="4799" xr:uid="{CE10EEB7-75CC-42B0-934D-6EE1C365C050}"/>
    <cellStyle name="Percent 2 6 6 2" xfId="7586" xr:uid="{6C3DFA67-8A7A-483D-AD3A-188C0548E519}"/>
    <cellStyle name="Percent 2 6 6 3" xfId="6108" xr:uid="{BEA8FCB5-55EF-4C6D-87AA-59B826FC4933}"/>
    <cellStyle name="Percent 2 6 7" xfId="4800" xr:uid="{99B22827-50C0-48AE-A000-44089787E9B3}"/>
    <cellStyle name="Percent 2 6 7 2" xfId="7587" xr:uid="{5E666771-A44E-4F08-8EF0-DAE7D09FA277}"/>
    <cellStyle name="Percent 2 6 7 3" xfId="6109" xr:uid="{D7906C0F-C25E-4A55-BF09-722E9FFBE7E2}"/>
    <cellStyle name="Percent 2 6 8" xfId="4801" xr:uid="{91778EBF-D739-4420-B8C4-F4B24FF1B304}"/>
    <cellStyle name="Percent 2 6 8 2" xfId="7588" xr:uid="{4023AA18-F465-49A6-B91E-5978BEA3A068}"/>
    <cellStyle name="Percent 2 6 8 3" xfId="6110" xr:uid="{0D99C4B2-00C0-4B36-9D50-42621AA4B7EE}"/>
    <cellStyle name="Percent 2 6 9" xfId="4802" xr:uid="{1C5202F1-129F-45EC-826C-E03765CF04B8}"/>
    <cellStyle name="Percent 2 6 9 2" xfId="7589" xr:uid="{E3B6F465-2C38-4C11-B885-0E7111BF211E}"/>
    <cellStyle name="Percent 2 7" xfId="4803" xr:uid="{F7CB35FF-56B7-485B-97CA-80BEC02A1254}"/>
    <cellStyle name="Percent 2 7 10" xfId="6111" xr:uid="{FEE17501-8B0A-480A-827C-ECF7D2BCA721}"/>
    <cellStyle name="Percent 2 7 2" xfId="4804" xr:uid="{DDDD4FB3-4396-4FDB-8E52-43C0D75DAF5E}"/>
    <cellStyle name="Percent 2 7 2 2" xfId="7591" xr:uid="{E82E386C-6707-4406-A123-3D535A9B03EF}"/>
    <cellStyle name="Percent 2 7 2 3" xfId="6112" xr:uid="{9CB94930-2FAF-4B42-B48E-3036AECF2DB2}"/>
    <cellStyle name="Percent 2 7 3" xfId="4805" xr:uid="{26D1F573-AF16-483F-83AA-65CED4D5F206}"/>
    <cellStyle name="Percent 2 7 3 2" xfId="7592" xr:uid="{72A2596F-1687-44C0-9F98-DAC970BF9588}"/>
    <cellStyle name="Percent 2 7 3 3" xfId="6113" xr:uid="{9E8C2D75-C045-4327-8165-D735818F2FE2}"/>
    <cellStyle name="Percent 2 7 4" xfId="4806" xr:uid="{2CDA8FFB-1368-4455-BAE7-B41403CA5B65}"/>
    <cellStyle name="Percent 2 7 4 2" xfId="7593" xr:uid="{FF2E0BA4-EADF-4343-8DFF-189401841297}"/>
    <cellStyle name="Percent 2 7 4 3" xfId="6114" xr:uid="{EE6EF45C-9F68-473C-9F1C-58BD438BEED9}"/>
    <cellStyle name="Percent 2 7 5" xfId="4807" xr:uid="{159F5EA6-05D7-4E07-8B22-906AAEABB432}"/>
    <cellStyle name="Percent 2 7 5 2" xfId="7594" xr:uid="{09193795-7BC4-4395-B8F2-4CE1B10702D4}"/>
    <cellStyle name="Percent 2 7 5 3" xfId="6115" xr:uid="{3FEB8567-BC77-442A-8F8A-F722C3CB6A4B}"/>
    <cellStyle name="Percent 2 7 6" xfId="4808" xr:uid="{F52BDA62-0035-4DDE-80F9-637ED24E65E0}"/>
    <cellStyle name="Percent 2 7 6 2" xfId="7595" xr:uid="{FEEC3528-E5C2-49FE-8D33-F9E8B102C823}"/>
    <cellStyle name="Percent 2 7 6 3" xfId="6116" xr:uid="{F0D87A76-20D9-454E-A4EF-2775C67C931B}"/>
    <cellStyle name="Percent 2 7 7" xfId="4809" xr:uid="{711E2CD2-5C0A-49F9-939F-8E32E4E200DB}"/>
    <cellStyle name="Percent 2 7 7 2" xfId="7596" xr:uid="{9C103A22-1328-43FC-A8FE-F62DC42EF030}"/>
    <cellStyle name="Percent 2 7 7 3" xfId="6117" xr:uid="{06C78C58-1887-4541-89D7-3152B0C91A54}"/>
    <cellStyle name="Percent 2 7 8" xfId="4810" xr:uid="{569BB09A-53B8-4225-9FA4-ACACF8BC6759}"/>
    <cellStyle name="Percent 2 7 8 2" xfId="7597" xr:uid="{5BD9A854-B9B9-4B3A-81B2-CA1A43FB08D1}"/>
    <cellStyle name="Percent 2 7 8 3" xfId="6118" xr:uid="{1F4012FD-CD4B-4188-A23B-B376CB1C71B6}"/>
    <cellStyle name="Percent 2 7 9" xfId="7590" xr:uid="{2E04C668-8D07-4197-AD5A-D01421335362}"/>
    <cellStyle name="Percent 2 8" xfId="4811" xr:uid="{702BF8DB-C946-4255-AD8C-8D61CF81BE7D}"/>
    <cellStyle name="Percent 2 8 10" xfId="6119" xr:uid="{6B84C6BE-8456-4C60-BB91-6DA7617626F2}"/>
    <cellStyle name="Percent 2 8 2" xfId="4812" xr:uid="{C60B36ED-E9D5-4B68-9928-38CD84A1A2F6}"/>
    <cellStyle name="Percent 2 8 2 2" xfId="7599" xr:uid="{830CAF32-5849-42AE-BE49-DC48893228FB}"/>
    <cellStyle name="Percent 2 8 2 3" xfId="6120" xr:uid="{5F4ACB10-517C-4788-B09E-002AD34CC68D}"/>
    <cellStyle name="Percent 2 8 3" xfId="4813" xr:uid="{83BAE2FF-F841-46E8-84D3-CC8F4207CE8B}"/>
    <cellStyle name="Percent 2 8 3 2" xfId="7600" xr:uid="{AE105211-D7AC-4BE3-BA87-DDF7D4628233}"/>
    <cellStyle name="Percent 2 8 3 3" xfId="6121" xr:uid="{C7D023D3-4636-404F-8E9D-D8705C490438}"/>
    <cellStyle name="Percent 2 8 4" xfId="4814" xr:uid="{52602876-BC7C-48E0-B206-5EA81AF13421}"/>
    <cellStyle name="Percent 2 8 4 2" xfId="7601" xr:uid="{63D10F6C-8B3A-49B4-96E6-AD5F86298F92}"/>
    <cellStyle name="Percent 2 8 4 3" xfId="6122" xr:uid="{5EDECE05-A737-4F19-B5C3-BE4F5F8A85B7}"/>
    <cellStyle name="Percent 2 8 5" xfId="4815" xr:uid="{81EC43A0-1057-4D93-A20E-6F15CD4DA566}"/>
    <cellStyle name="Percent 2 8 5 2" xfId="7602" xr:uid="{C4B98AA6-F66B-4070-99CD-E2D8E1399A29}"/>
    <cellStyle name="Percent 2 8 5 3" xfId="6123" xr:uid="{1EAF8986-5C2C-4C6C-8856-6AFDDC12F541}"/>
    <cellStyle name="Percent 2 8 6" xfId="4816" xr:uid="{B34C2B5C-7A9D-4993-9956-E2A56821A5E7}"/>
    <cellStyle name="Percent 2 8 6 2" xfId="7603" xr:uid="{9C7FE0A8-A87D-4462-A4A0-87931891788E}"/>
    <cellStyle name="Percent 2 8 6 3" xfId="6124" xr:uid="{7B1CDAC9-C655-406D-9C91-40D3059FCFCF}"/>
    <cellStyle name="Percent 2 8 7" xfId="4817" xr:uid="{ABD0AAD3-9A8C-4020-AF6D-6F1E2EDA6E1D}"/>
    <cellStyle name="Percent 2 8 7 2" xfId="7604" xr:uid="{B1794316-F737-4FEC-9602-C07E04C9C052}"/>
    <cellStyle name="Percent 2 8 7 3" xfId="6125" xr:uid="{80460750-2E06-42F4-8A88-12BBBED1D50C}"/>
    <cellStyle name="Percent 2 8 8" xfId="4818" xr:uid="{A572F0A0-CEBF-4349-BC01-3F9B1FDEC561}"/>
    <cellStyle name="Percent 2 8 8 2" xfId="7605" xr:uid="{FB1154CC-857F-4764-97F6-32FA6E344170}"/>
    <cellStyle name="Percent 2 8 8 3" xfId="6126" xr:uid="{FFF59184-5F01-4E54-8998-F1FBADEBB332}"/>
    <cellStyle name="Percent 2 8 9" xfId="7598" xr:uid="{BBD686FA-802D-4DF4-B44E-2732F92201EA}"/>
    <cellStyle name="Percent 2 9" xfId="4819" xr:uid="{BC4C12F8-079C-4A8F-B7B6-AC98D63AE986}"/>
    <cellStyle name="Percent 2 9 10" xfId="6127" xr:uid="{AD7881C3-9D65-447A-8865-9F03FEB8FF84}"/>
    <cellStyle name="Percent 2 9 2" xfId="4820" xr:uid="{BC4BE084-0B01-463D-B7D2-FAF4976C2134}"/>
    <cellStyle name="Percent 2 9 2 2" xfId="7607" xr:uid="{7AE3C380-4836-4B71-9159-5E7BC1FE18C0}"/>
    <cellStyle name="Percent 2 9 2 3" xfId="6128" xr:uid="{02209995-CA99-4A32-9A36-9F2336F4A062}"/>
    <cellStyle name="Percent 2 9 3" xfId="4821" xr:uid="{662F6386-B15B-4A8F-8952-950333033F10}"/>
    <cellStyle name="Percent 2 9 3 2" xfId="7608" xr:uid="{B9C12C8E-E3D7-4808-9652-818AD8CBC42D}"/>
    <cellStyle name="Percent 2 9 3 3" xfId="6129" xr:uid="{AEAE6FB5-5BB9-4AFD-921F-0D46227C29B7}"/>
    <cellStyle name="Percent 2 9 4" xfId="4822" xr:uid="{25F3D082-BC62-4233-8285-B88E52D8E525}"/>
    <cellStyle name="Percent 2 9 4 2" xfId="7609" xr:uid="{BB0C7023-8FB1-41CB-9124-82DDDB469CAC}"/>
    <cellStyle name="Percent 2 9 4 3" xfId="6130" xr:uid="{0C0577FC-BDF7-452A-BE64-8DB60E0614C1}"/>
    <cellStyle name="Percent 2 9 5" xfId="4823" xr:uid="{48649587-8392-4927-BA84-9DF972CD7D67}"/>
    <cellStyle name="Percent 2 9 5 2" xfId="7610" xr:uid="{027611F6-2F65-4600-8224-277F8603B3AD}"/>
    <cellStyle name="Percent 2 9 5 3" xfId="6131" xr:uid="{F67ED31C-4BAF-4A42-BFFA-0A69B5774A0D}"/>
    <cellStyle name="Percent 2 9 6" xfId="4824" xr:uid="{97930E64-1552-48FE-8360-3A7A44063793}"/>
    <cellStyle name="Percent 2 9 6 2" xfId="7611" xr:uid="{B4543939-AEC0-45CF-BC1D-C44A5A705C81}"/>
    <cellStyle name="Percent 2 9 6 3" xfId="6132" xr:uid="{BB371325-873D-4C75-BD6F-7070183B5114}"/>
    <cellStyle name="Percent 2 9 7" xfId="4825" xr:uid="{F114101D-CCC8-4686-85A5-D702E240477A}"/>
    <cellStyle name="Percent 2 9 7 2" xfId="7612" xr:uid="{CAFE2AC6-0636-49CE-875F-CE5409C82D34}"/>
    <cellStyle name="Percent 2 9 7 3" xfId="6133" xr:uid="{E45C5E12-53BE-4582-AFCF-50EA60D27408}"/>
    <cellStyle name="Percent 2 9 8" xfId="4826" xr:uid="{0AB1B032-4C59-42CA-99D8-60B31C88C2D8}"/>
    <cellStyle name="Percent 2 9 8 2" xfId="7613" xr:uid="{3F749A38-B896-453D-AA24-B1BEED7231B9}"/>
    <cellStyle name="Percent 2 9 8 3" xfId="6134" xr:uid="{E3C7A266-089C-4914-920B-2C4FA3A106FD}"/>
    <cellStyle name="Percent 2 9 9" xfId="7606" xr:uid="{DDCDA036-BDDA-4FCF-9891-475C99A1FA1F}"/>
    <cellStyle name="Percent 20" xfId="4827" xr:uid="{D9D5A748-92EE-476C-A86D-C7564911D01F}"/>
    <cellStyle name="Percent 20 2" xfId="4828" xr:uid="{DF17A129-874E-4553-B81D-F8FA7C7EDD3F}"/>
    <cellStyle name="Percent 20 2 2" xfId="7615" xr:uid="{EB05E908-8056-4EA8-A103-4B21030B5A5B}"/>
    <cellStyle name="Percent 20 3" xfId="4829" xr:uid="{2CCD2779-A0F6-401B-B9F4-7000B6F0AB0F}"/>
    <cellStyle name="Percent 20 3 2" xfId="7616" xr:uid="{2CD61A45-F9D9-40C9-890B-6308D7314824}"/>
    <cellStyle name="Percent 20 4" xfId="4830" xr:uid="{86670409-FA0C-40E6-BAC4-17955BD478D1}"/>
    <cellStyle name="Percent 20 4 2" xfId="7617" xr:uid="{5B7AA696-EFC4-46BC-8D68-3311962506E7}"/>
    <cellStyle name="Percent 20 5" xfId="4831" xr:uid="{7FDFAD27-8BB9-4042-B9E5-4EBD61896C59}"/>
    <cellStyle name="Percent 20 5 2" xfId="7618" xr:uid="{1E98973F-59C7-4C77-8A43-7928C00FA276}"/>
    <cellStyle name="Percent 20 6" xfId="4832" xr:uid="{7577F152-5CF5-4D30-9BF5-DB6195B975BD}"/>
    <cellStyle name="Percent 20 6 2" xfId="7619" xr:uid="{3D72F95E-1F62-4FB8-91A0-C3E922765031}"/>
    <cellStyle name="Percent 20 7" xfId="4833" xr:uid="{914B1B84-C968-4291-AA5E-34313F00A784}"/>
    <cellStyle name="Percent 20 7 2" xfId="4834" xr:uid="{6F8C0D4A-7504-472B-B56A-1FDD395C71B0}"/>
    <cellStyle name="Percent 20 7 2 2" xfId="7621" xr:uid="{68A14B1F-94C6-4943-91C8-1DFCF7845F91}"/>
    <cellStyle name="Percent 20 7 3" xfId="4835" xr:uid="{5D635278-98FD-401A-A0D4-FB2AEB7C8DCB}"/>
    <cellStyle name="Percent 20 7 3 2" xfId="7622" xr:uid="{50DA0375-C737-43DD-AFAC-01E229C518B4}"/>
    <cellStyle name="Percent 20 7 4" xfId="7620" xr:uid="{1D233097-15D5-420F-A0E1-15354C72803D}"/>
    <cellStyle name="Percent 20 8" xfId="7614" xr:uid="{14508F5D-4207-4AE9-8A35-D0FC182D9752}"/>
    <cellStyle name="Percent 21" xfId="4836" xr:uid="{0CDA53E0-B4CB-4FEB-9C95-C144614FF451}"/>
    <cellStyle name="Percent 21 2" xfId="4837" xr:uid="{4543683D-2F5A-42A6-84B9-261FC6EF03DC}"/>
    <cellStyle name="Percent 21 2 2" xfId="7624" xr:uid="{F6588C2F-45C6-471F-8EF3-9D84CBA7D307}"/>
    <cellStyle name="Percent 21 3" xfId="4838" xr:uid="{6C9A1EEE-FCF9-4938-A2DE-0EF3B480DE68}"/>
    <cellStyle name="Percent 21 3 2" xfId="7625" xr:uid="{49926092-4DE2-4DCF-8077-3AE5E4B88FB5}"/>
    <cellStyle name="Percent 21 4" xfId="4839" xr:uid="{ABCD9F43-9ADD-4A19-B235-B2003014D786}"/>
    <cellStyle name="Percent 21 4 2" xfId="7626" xr:uid="{0AABEC8C-BC09-49EA-A90F-73B49D1A0C08}"/>
    <cellStyle name="Percent 21 5" xfId="4840" xr:uid="{0DA93E79-972B-4D7D-9006-6F900E6498EF}"/>
    <cellStyle name="Percent 21 5 2" xfId="7627" xr:uid="{7C3A2883-FB39-4E23-93E3-A2517722FD53}"/>
    <cellStyle name="Percent 21 6" xfId="4841" xr:uid="{5DAD3B83-1D3F-4B89-AE03-FD10DC2FE2AA}"/>
    <cellStyle name="Percent 21 6 2" xfId="7628" xr:uid="{7CF2370D-F28A-48E1-AC15-5E83E1246D53}"/>
    <cellStyle name="Percent 21 7" xfId="4842" xr:uid="{F9B84DF0-C681-464B-BCDC-D87EC50B002E}"/>
    <cellStyle name="Percent 21 7 2" xfId="4843" xr:uid="{209B0469-6FAB-4110-A900-2BDAAF895B3C}"/>
    <cellStyle name="Percent 21 7 2 2" xfId="7630" xr:uid="{FE083E3A-2B59-4034-BB3B-82C4EF7D6A14}"/>
    <cellStyle name="Percent 21 7 3" xfId="4844" xr:uid="{05D1299D-84B4-4B09-BB91-3CBBB0597B1A}"/>
    <cellStyle name="Percent 21 7 3 2" xfId="7631" xr:uid="{AA866B73-812F-435B-ADF0-751A9268A0F9}"/>
    <cellStyle name="Percent 21 7 4" xfId="7629" xr:uid="{7E03910E-F50B-40D3-B141-F5443D101550}"/>
    <cellStyle name="Percent 21 8" xfId="7623" xr:uid="{CBBAA9D8-C6E6-44A1-8CBD-69792E5F5ABB}"/>
    <cellStyle name="Percent 22" xfId="4845" xr:uid="{49EBE9EF-7E58-4B50-AC66-4947A3845B8C}"/>
    <cellStyle name="Percent 22 2" xfId="4846" xr:uid="{09988960-05E5-4CFA-847B-E4D5D3B0D8B3}"/>
    <cellStyle name="Percent 22 2 2" xfId="7633" xr:uid="{F7F137E5-CDEE-43EC-B4E0-EFC462A9FEF7}"/>
    <cellStyle name="Percent 22 3" xfId="4847" xr:uid="{8E8204A4-2548-4962-A1C9-3DDB5704FAD1}"/>
    <cellStyle name="Percent 22 3 2" xfId="7634" xr:uid="{2DB9333B-B82F-466E-B1CC-1D2B1420C0D5}"/>
    <cellStyle name="Percent 22 4" xfId="4848" xr:uid="{0AB6E56E-0793-4226-B1A3-291B1BE4249D}"/>
    <cellStyle name="Percent 22 4 2" xfId="7635" xr:uid="{2B7E31C4-4D5B-42FB-B1A4-99A04661F243}"/>
    <cellStyle name="Percent 22 5" xfId="4849" xr:uid="{8523F968-0589-4D2B-8D7D-82FABB31CA20}"/>
    <cellStyle name="Percent 22 5 2" xfId="7636" xr:uid="{E44E324C-E0F5-4984-980F-6B98F7AA4D8B}"/>
    <cellStyle name="Percent 22 6" xfId="4850" xr:uid="{46FBD0B0-84F1-4D62-A662-D870868B10A4}"/>
    <cellStyle name="Percent 22 6 2" xfId="7637" xr:uid="{B0B1ACE8-19E2-4E81-ACA4-BD302D101F9D}"/>
    <cellStyle name="Percent 22 7" xfId="4851" xr:uid="{7A1F9A63-4E50-4F78-A92B-C38BDE4EDA9F}"/>
    <cellStyle name="Percent 22 7 2" xfId="4852" xr:uid="{F9537277-045E-472D-8048-F56D092C9CC3}"/>
    <cellStyle name="Percent 22 7 2 2" xfId="7639" xr:uid="{9EE1AFC2-FADD-472D-A86C-329551918A60}"/>
    <cellStyle name="Percent 22 7 3" xfId="4853" xr:uid="{D31021C9-8DDE-42AE-9A3B-2828C380A9A7}"/>
    <cellStyle name="Percent 22 7 3 2" xfId="7640" xr:uid="{FC7B545E-48D7-4D4A-AD1C-66263D1CBD0D}"/>
    <cellStyle name="Percent 22 7 4" xfId="7638" xr:uid="{A16D983C-0353-4BED-B955-899BAA20162F}"/>
    <cellStyle name="Percent 22 8" xfId="7632" xr:uid="{B85A5A07-9FAA-4231-AED6-411B2B1C2D08}"/>
    <cellStyle name="Percent 23" xfId="4854" xr:uid="{847E701C-B6CA-4320-AD03-0D73A990C2B4}"/>
    <cellStyle name="Percent 23 2" xfId="4855" xr:uid="{0E4369CC-DD1A-4E3C-9D57-5F7660F53E18}"/>
    <cellStyle name="Percent 23 2 2" xfId="7642" xr:uid="{9386A0EB-2E72-4E95-88CA-DFDFEDEECED9}"/>
    <cellStyle name="Percent 23 3" xfId="4856" xr:uid="{847AC971-8FE5-4922-9D19-53299D00B939}"/>
    <cellStyle name="Percent 23 3 2" xfId="7643" xr:uid="{221147A7-C7EB-431A-BA51-F4B7BDBC38B7}"/>
    <cellStyle name="Percent 23 4" xfId="4857" xr:uid="{F1A61D79-205F-4344-85CE-1B6317D6067D}"/>
    <cellStyle name="Percent 23 4 2" xfId="7644" xr:uid="{74BFCF13-69D9-434A-A1C5-8E5E8E352F4F}"/>
    <cellStyle name="Percent 23 5" xfId="4858" xr:uid="{978F223A-C64E-4D16-B3FC-FBB73A3B8F15}"/>
    <cellStyle name="Percent 23 5 2" xfId="7645" xr:uid="{F386924B-0E7D-49D6-BDDF-24D6F9D4CD4A}"/>
    <cellStyle name="Percent 23 6" xfId="4859" xr:uid="{3BF06574-FDB9-434F-9C50-537C7712AACD}"/>
    <cellStyle name="Percent 23 6 2" xfId="7646" xr:uid="{DE3898E6-3AC4-4FB8-ABC5-0D3BCEEF9D28}"/>
    <cellStyle name="Percent 23 7" xfId="4860" xr:uid="{6BAE604F-A875-47E7-9409-D58FF51182C7}"/>
    <cellStyle name="Percent 23 7 2" xfId="4861" xr:uid="{5779791D-0C51-40E9-A8DE-F77B31FC59A8}"/>
    <cellStyle name="Percent 23 7 2 2" xfId="7648" xr:uid="{C3831D95-26B2-421A-B7F3-948C4B5E11DF}"/>
    <cellStyle name="Percent 23 7 3" xfId="4862" xr:uid="{25A1A92C-4C4F-43D9-AD24-22399BCEE59B}"/>
    <cellStyle name="Percent 23 7 3 2" xfId="7649" xr:uid="{56836FCC-1772-4F8E-ACFD-49851FF52FF7}"/>
    <cellStyle name="Percent 23 7 4" xfId="7647" xr:uid="{E3AE65EA-9109-4BD4-80C7-56997ED08F61}"/>
    <cellStyle name="Percent 23 8" xfId="7641" xr:uid="{22C045AB-4958-4B09-AEBC-C500302D59FF}"/>
    <cellStyle name="Percent 24" xfId="4863" xr:uid="{8CAC7191-FD70-48AC-82B2-43A1321A55A5}"/>
    <cellStyle name="Percent 24 2" xfId="4864" xr:uid="{C8B90883-5902-46C8-8C49-0CA8B5B94DEC}"/>
    <cellStyle name="Percent 24 2 2" xfId="7651" xr:uid="{51EEE2D3-7FB1-4A75-95F4-AE6401C1D944}"/>
    <cellStyle name="Percent 24 3" xfId="4865" xr:uid="{DDBA8CD0-4D01-4016-83A0-C3CA6CCEE4CB}"/>
    <cellStyle name="Percent 24 3 2" xfId="7652" xr:uid="{1F386528-BB5E-46D1-A5E3-2DF1CB4D5DBC}"/>
    <cellStyle name="Percent 24 4" xfId="4866" xr:uid="{6CD8AC71-D132-41BA-A161-CADE66BB93D2}"/>
    <cellStyle name="Percent 24 4 2" xfId="7653" xr:uid="{8FB3B162-1580-4711-9C71-3994889003D1}"/>
    <cellStyle name="Percent 24 5" xfId="4867" xr:uid="{83F7EE6B-AB45-439A-B3D3-A49C894E07DF}"/>
    <cellStyle name="Percent 24 5 2" xfId="7654" xr:uid="{3A779BFD-F708-45CB-88C1-DBD76ED71244}"/>
    <cellStyle name="Percent 24 6" xfId="4868" xr:uid="{ED87E868-5218-4239-9184-1B0AFAEDEBDF}"/>
    <cellStyle name="Percent 24 6 2" xfId="7655" xr:uid="{55F36235-6CAC-4AC5-9200-39804B461E22}"/>
    <cellStyle name="Percent 24 7" xfId="4869" xr:uid="{355E8475-7232-46AA-9EB0-DF8C98C54AFB}"/>
    <cellStyle name="Percent 24 7 2" xfId="4870" xr:uid="{85575B85-4D78-49B6-AB31-5955C6713480}"/>
    <cellStyle name="Percent 24 7 2 2" xfId="7657" xr:uid="{9CB99560-AA52-4B93-8919-A5E39593C287}"/>
    <cellStyle name="Percent 24 7 3" xfId="4871" xr:uid="{AE37E57F-CB88-4F9F-98EA-663B55B71B16}"/>
    <cellStyle name="Percent 24 7 3 2" xfId="7658" xr:uid="{B78E2A33-D297-4AF0-A5F7-D0766570460D}"/>
    <cellStyle name="Percent 24 7 4" xfId="7656" xr:uid="{E4672608-AB35-45BE-9B45-9C78ED2F5D7E}"/>
    <cellStyle name="Percent 24 8" xfId="4872" xr:uid="{36FBFA14-8DFE-49B9-B811-908978B52E6F}"/>
    <cellStyle name="Percent 24 8 2" xfId="7659" xr:uid="{0C2012A1-115C-4913-8172-FDE416CBCD13}"/>
    <cellStyle name="Percent 24 9" xfId="7650" xr:uid="{B6681243-E884-42A7-811B-C57F95CAF9CB}"/>
    <cellStyle name="Percent 25" xfId="4873" xr:uid="{21C33B4F-FB14-48F6-91C0-E7210C224269}"/>
    <cellStyle name="Percent 25 2" xfId="4874" xr:uid="{E7EF1F30-F1D6-4896-B6FD-9C66B397416C}"/>
    <cellStyle name="Percent 25 2 2" xfId="7661" xr:uid="{1F352222-5907-4880-9688-A7A705E1DAD5}"/>
    <cellStyle name="Percent 25 3" xfId="4875" xr:uid="{8A5B8B2D-A092-44FA-AA9A-705A7F8410FA}"/>
    <cellStyle name="Percent 25 3 2" xfId="7662" xr:uid="{FA644E37-B05B-4086-B86F-81C05C446733}"/>
    <cellStyle name="Percent 25 4" xfId="4876" xr:uid="{F2E06AF9-8826-4E4F-812E-F27B4EE58950}"/>
    <cellStyle name="Percent 25 4 2" xfId="7663" xr:uid="{70E0A6F2-3096-4909-9C4D-95B0DF3D35A5}"/>
    <cellStyle name="Percent 25 5" xfId="4877" xr:uid="{BB7231D6-F12A-40F1-BE56-B753E2AB2843}"/>
    <cellStyle name="Percent 25 5 2" xfId="7664" xr:uid="{C5E8B657-A051-4C29-84E2-9EECF3729055}"/>
    <cellStyle name="Percent 25 6" xfId="4878" xr:uid="{B36765DB-26AD-493B-A013-AA28C50E4996}"/>
    <cellStyle name="Percent 25 6 2" xfId="7665" xr:uid="{6292A196-731A-46FB-A8A3-7D6D2BFEB478}"/>
    <cellStyle name="Percent 25 7" xfId="4879" xr:uid="{5F9E4F98-371F-4A16-8E06-79E70B837F81}"/>
    <cellStyle name="Percent 25 7 2" xfId="4880" xr:uid="{2508C8A1-D79C-4350-B22B-5DA17E67B7F1}"/>
    <cellStyle name="Percent 25 7 2 2" xfId="7667" xr:uid="{FC45B32C-0B54-4549-9690-A0F0A561AA5A}"/>
    <cellStyle name="Percent 25 7 3" xfId="4881" xr:uid="{4C23A700-4117-47EE-8BE6-090B162451C2}"/>
    <cellStyle name="Percent 25 7 3 2" xfId="7668" xr:uid="{285D4850-9145-4030-A674-39F68E0E1F5E}"/>
    <cellStyle name="Percent 25 7 4" xfId="7666" xr:uid="{66B6140B-DB14-49AD-9F36-FCD42BE9EBE6}"/>
    <cellStyle name="Percent 25 8" xfId="7660" xr:uid="{929BBBA6-DB0E-4CA3-B1E2-FFA4E5DB5BE7}"/>
    <cellStyle name="Percent 26" xfId="4882" xr:uid="{76BC6183-9786-48EA-A76D-D51AC42A1FAD}"/>
    <cellStyle name="Percent 26 2" xfId="4883" xr:uid="{2509F162-0CB1-46E2-ACF2-4B6E98FEA10D}"/>
    <cellStyle name="Percent 26 2 2" xfId="7670" xr:uid="{257B01DB-20C2-4C50-98B8-2FFDE3CDA029}"/>
    <cellStyle name="Percent 26 3" xfId="4884" xr:uid="{8AD7127F-7526-4A60-BFCD-0A61D94AA558}"/>
    <cellStyle name="Percent 26 3 2" xfId="7671" xr:uid="{5D855B19-3BC4-47D8-ADAA-15FD2DF1522C}"/>
    <cellStyle name="Percent 26 4" xfId="4885" xr:uid="{2A1A2094-E79E-47D3-A17B-7010FB86133C}"/>
    <cellStyle name="Percent 26 4 2" xfId="7672" xr:uid="{B9A55C73-7A26-43C5-ADFC-8809DA09198E}"/>
    <cellStyle name="Percent 26 5" xfId="4886" xr:uid="{E3C2F9C2-60CB-480B-AB51-D1460AD4E5C6}"/>
    <cellStyle name="Percent 26 5 2" xfId="7673" xr:uid="{497D3B36-584C-4679-83B6-C6BCC2315B86}"/>
    <cellStyle name="Percent 26 6" xfId="4887" xr:uid="{60E7CE8C-8E0B-42B8-A8F6-804CD44500C9}"/>
    <cellStyle name="Percent 26 6 2" xfId="7674" xr:uid="{F4E241ED-CD24-45F3-B267-52B074FF0F06}"/>
    <cellStyle name="Percent 26 7" xfId="4888" xr:uid="{857F473D-1392-4F5E-BBF5-49A8D7343ED8}"/>
    <cellStyle name="Percent 26 7 2" xfId="4889" xr:uid="{41907BD3-AB5E-4B23-834E-3DCE45293295}"/>
    <cellStyle name="Percent 26 7 2 2" xfId="7676" xr:uid="{53FDB2BA-27E5-44DC-AF9E-AFD2062E6E55}"/>
    <cellStyle name="Percent 26 7 3" xfId="4890" xr:uid="{AF72E9A5-7BA1-4130-AA86-6372528D92AB}"/>
    <cellStyle name="Percent 26 7 3 2" xfId="7677" xr:uid="{A52DB223-96B6-4023-9F58-6EAF158948B4}"/>
    <cellStyle name="Percent 26 7 4" xfId="7675" xr:uid="{D1D8541C-5712-4FDB-87B3-63664A94B316}"/>
    <cellStyle name="Percent 26 8" xfId="7669" xr:uid="{EE93E44B-1A58-407A-91C3-F6919D4D7BE2}"/>
    <cellStyle name="Percent 27" xfId="4891" xr:uid="{55074457-FB0B-492F-B912-91A2C42AD467}"/>
    <cellStyle name="Percent 27 2" xfId="7678" xr:uid="{0368E7B3-393D-4D7B-9B37-92850D1BFD17}"/>
    <cellStyle name="Percent 28" xfId="4892" xr:uid="{F95507FC-7C4F-4017-97DD-29DF93325825}"/>
    <cellStyle name="Percent 28 2" xfId="4893" xr:uid="{599203DC-AE15-4292-9349-11CEDFE33E6C}"/>
    <cellStyle name="Percent 28 2 2" xfId="7680" xr:uid="{B60486A3-25AF-4CF3-93B2-CFACB3B71AD2}"/>
    <cellStyle name="Percent 28 3" xfId="7679" xr:uid="{849EFAC5-3930-45A1-8A55-8602AB1A365D}"/>
    <cellStyle name="Percent 3" xfId="312" xr:uid="{AF00E6C9-3AA1-4640-A49E-B4E79CC6FA36}"/>
    <cellStyle name="Percent 3 10" xfId="4894" xr:uid="{93596476-8530-4AB2-AC68-FA41FA5244E3}"/>
    <cellStyle name="Percent 3 10 10" xfId="4895" xr:uid="{FECB088E-31ED-463F-955D-3273985A48CC}"/>
    <cellStyle name="Percent 3 10 10 2" xfId="7682" xr:uid="{56B6E1FE-BDDE-4E33-904E-78E51A2299ED}"/>
    <cellStyle name="Percent 3 10 11" xfId="4896" xr:uid="{F38EDCEA-6FB1-4F1E-AE3A-BB88DEA404A3}"/>
    <cellStyle name="Percent 3 10 11 2" xfId="7683" xr:uid="{BB61D8C2-9800-420F-A5F2-76E234F54023}"/>
    <cellStyle name="Percent 3 10 12" xfId="4897" xr:uid="{EECFBAC3-0B09-40DC-B613-830956DE6925}"/>
    <cellStyle name="Percent 3 10 12 2" xfId="7684" xr:uid="{9EB8EDF8-FE1D-434F-BBE3-1EED654DDC77}"/>
    <cellStyle name="Percent 3 10 13" xfId="4898" xr:uid="{D2658BEC-59D3-4E78-B3B0-65D065857989}"/>
    <cellStyle name="Percent 3 10 13 2" xfId="7685" xr:uid="{FA025483-36E0-4F9D-8CFC-793C3ACE0FB5}"/>
    <cellStyle name="Percent 3 10 14" xfId="4899" xr:uid="{CB22966F-E4E9-4876-8312-FADE7536A93E}"/>
    <cellStyle name="Percent 3 10 14 2" xfId="7686" xr:uid="{F275A91D-27FE-40BD-AB26-DD7C6B029487}"/>
    <cellStyle name="Percent 3 10 15" xfId="4900" xr:uid="{3910110D-50C9-4027-9C96-9E66D42D6779}"/>
    <cellStyle name="Percent 3 10 15 2" xfId="7687" xr:uid="{F9264046-C76B-4641-9D15-616710082D00}"/>
    <cellStyle name="Percent 3 10 16" xfId="7681" xr:uid="{492DF88A-F677-4037-8FCB-0207350ECA4A}"/>
    <cellStyle name="Percent 3 10 2" xfId="4901" xr:uid="{F6BFE150-9008-49D7-922A-6AE74C4DD145}"/>
    <cellStyle name="Percent 3 10 2 2" xfId="7688" xr:uid="{57B22079-B29D-448C-8CAB-F6209A37C2F9}"/>
    <cellStyle name="Percent 3 10 3" xfId="4902" xr:uid="{D5E29CF5-453A-4CD3-9C42-50BADB58D36C}"/>
    <cellStyle name="Percent 3 10 3 2" xfId="7689" xr:uid="{013A6BE6-3364-4F67-9A90-AB414FD50E43}"/>
    <cellStyle name="Percent 3 10 4" xfId="4903" xr:uid="{E2D53E04-3978-424B-AAED-524C675DB9A0}"/>
    <cellStyle name="Percent 3 10 4 2" xfId="7690" xr:uid="{C455DE93-64F0-4857-B6FF-985C03B40013}"/>
    <cellStyle name="Percent 3 10 5" xfId="4904" xr:uid="{DAC7E652-4DBB-4906-948F-6F520F0400BA}"/>
    <cellStyle name="Percent 3 10 5 2" xfId="7691" xr:uid="{55F8DDEA-ED5B-40A0-BE74-6724D11D2F15}"/>
    <cellStyle name="Percent 3 10 6" xfId="4905" xr:uid="{A247DE37-2956-4C7F-B2CC-AE76A1DE06F9}"/>
    <cellStyle name="Percent 3 10 6 2" xfId="7692" xr:uid="{93C2A3EC-EE98-4C76-BF4C-3082E282A55E}"/>
    <cellStyle name="Percent 3 10 7" xfId="4906" xr:uid="{789C779B-ED3E-4037-BF16-C46A6156FFDA}"/>
    <cellStyle name="Percent 3 10 7 2" xfId="7693" xr:uid="{F811BBF5-4946-4DD7-9A15-747D218F2AFE}"/>
    <cellStyle name="Percent 3 10 8" xfId="4907" xr:uid="{14210370-6251-4B7A-B0A7-D55A33844D29}"/>
    <cellStyle name="Percent 3 10 8 2" xfId="7694" xr:uid="{9B11657A-7139-4BEC-838E-7D84EB550F31}"/>
    <cellStyle name="Percent 3 10 9" xfId="4908" xr:uid="{2C060B67-03FD-4B0E-B5BC-633FB66AC5F5}"/>
    <cellStyle name="Percent 3 10 9 2" xfId="7695" xr:uid="{3F49DA84-1D12-4EC3-B07D-F19CB8124F9A}"/>
    <cellStyle name="Percent 3 11" xfId="4909" xr:uid="{9123C230-4167-457A-804C-7261C7429432}"/>
    <cellStyle name="Percent 3 11 2" xfId="7696" xr:uid="{1E53386F-89E1-4CEA-9578-5929CE6E8325}"/>
    <cellStyle name="Percent 3 12" xfId="4910" xr:uid="{1F9ECAC4-53BF-4B19-A48C-6CC9A5FCA401}"/>
    <cellStyle name="Percent 3 12 2" xfId="7697" xr:uid="{4C338357-2642-4196-AA29-05FC470851FB}"/>
    <cellStyle name="Percent 3 13" xfId="4911" xr:uid="{A67D74DF-034F-443F-9DCC-27C730821F5C}"/>
    <cellStyle name="Percent 3 13 2" xfId="7698" xr:uid="{E58446E2-C1A9-4E1A-BE2A-E941035781D0}"/>
    <cellStyle name="Percent 3 14" xfId="4912" xr:uid="{A308C49E-F6D1-493F-9D2F-01BCCAC0B18D}"/>
    <cellStyle name="Percent 3 14 2" xfId="7699" xr:uid="{F80BA24A-C95C-4B29-8D69-93026AA0E64B}"/>
    <cellStyle name="Percent 3 15" xfId="4913" xr:uid="{FA739CE1-D386-4C99-A1E8-FD4DC0D94B72}"/>
    <cellStyle name="Percent 3 15 2" xfId="7700" xr:uid="{D7CD1700-B62A-4285-88A0-45FCF723785B}"/>
    <cellStyle name="Percent 3 16" xfId="4914" xr:uid="{F74A374F-F18D-48B3-9F5C-CDFF427A98EA}"/>
    <cellStyle name="Percent 3 16 2" xfId="7701" xr:uid="{ED1095CD-B5C6-4C1B-8EAC-434E6F0BBD4A}"/>
    <cellStyle name="Percent 3 17" xfId="4915" xr:uid="{9F16273E-071A-4B2A-904F-20286072A0E2}"/>
    <cellStyle name="Percent 3 17 2" xfId="7702" xr:uid="{8C7AD1C8-BCDE-4CBA-BDDD-B426776B6434}"/>
    <cellStyle name="Percent 3 18" xfId="4916" xr:uid="{72D7A842-764A-405E-BCEE-84FF999C0255}"/>
    <cellStyle name="Percent 3 18 2" xfId="7703" xr:uid="{D4674496-4A4F-43BC-BB98-32055AF7136A}"/>
    <cellStyle name="Percent 3 19" xfId="4917" xr:uid="{055EEA4A-56E8-432B-9666-0ADD88825A80}"/>
    <cellStyle name="Percent 3 19 2" xfId="7704" xr:uid="{414A4B7B-61F7-49AF-81CE-5455DBAA41DD}"/>
    <cellStyle name="Percent 3 2" xfId="313" xr:uid="{BEBA8867-D468-4233-ADF9-90F08AA124CF}"/>
    <cellStyle name="Percent 3 2 10" xfId="4919" xr:uid="{1FBBD6D2-C5B2-440C-8652-A1D6719C1233}"/>
    <cellStyle name="Percent 3 2 10 2" xfId="7706" xr:uid="{5B2EFF7A-F55E-4BAB-8A4F-6C4639FAF289}"/>
    <cellStyle name="Percent 3 2 11" xfId="4920" xr:uid="{0B31CCDF-E212-4826-9761-E1598C09E61A}"/>
    <cellStyle name="Percent 3 2 11 2" xfId="7707" xr:uid="{D3A1A570-8323-44AE-B90D-EAEDE4939122}"/>
    <cellStyle name="Percent 3 2 12" xfId="4921" xr:uid="{88C41E18-3475-45AF-BDB4-998F8DDB9EF3}"/>
    <cellStyle name="Percent 3 2 12 2" xfId="7708" xr:uid="{AA6045BC-5923-4C57-9792-8A95B143E092}"/>
    <cellStyle name="Percent 3 2 13" xfId="4922" xr:uid="{AC315457-7DAE-4B89-9DA6-E6064F0ABAFE}"/>
    <cellStyle name="Percent 3 2 13 2" xfId="7709" xr:uid="{26B5D6F1-E1CA-42A4-B3EA-B3FF7F9F2BA7}"/>
    <cellStyle name="Percent 3 2 14" xfId="4923" xr:uid="{414FCD8E-D7F9-4D99-9A8F-A2E9319CB971}"/>
    <cellStyle name="Percent 3 2 14 2" xfId="7710" xr:uid="{9C666872-01CE-4D5F-A188-2EAC4C40C0CD}"/>
    <cellStyle name="Percent 3 2 15" xfId="4924" xr:uid="{594A8D61-D69E-46EE-99F9-D8FEBBB663B1}"/>
    <cellStyle name="Percent 3 2 15 2" xfId="7711" xr:uid="{E6204F67-5136-438A-A2CF-9F659C155B7B}"/>
    <cellStyle name="Percent 3 2 16" xfId="4925" xr:uid="{BC260C56-0746-48F6-8765-29CC2AE4DBA3}"/>
    <cellStyle name="Percent 3 2 16 2" xfId="7712" xr:uid="{47E312AA-9641-4605-B382-722179CD5106}"/>
    <cellStyle name="Percent 3 2 17" xfId="4926" xr:uid="{8DB03B9D-7DC8-4CF6-A115-2EC2BFFC0014}"/>
    <cellStyle name="Percent 3 2 17 2" xfId="7713" xr:uid="{1875EF10-987A-4463-81DF-D01ED3EECC41}"/>
    <cellStyle name="Percent 3 2 18" xfId="4918" xr:uid="{FD633A2E-BC96-4102-B419-0ADE09775BA4}"/>
    <cellStyle name="Percent 3 2 18 2" xfId="7705" xr:uid="{6555AEAA-4D2F-4F07-898E-DBBB43E53BD2}"/>
    <cellStyle name="Percent 3 2 2" xfId="314" xr:uid="{92E86CE8-E235-461D-9712-E264A28C5AA1}"/>
    <cellStyle name="Percent 3 2 2 2" xfId="4928" xr:uid="{5676AFA5-0BF4-42DA-931B-D29AC20387FB}"/>
    <cellStyle name="Percent 3 2 2 2 2" xfId="4929" xr:uid="{29057B5F-24F6-4515-80B8-C9A773E522CA}"/>
    <cellStyle name="Percent 3 2 2 2 2 2" xfId="7716" xr:uid="{584E8E5A-D7A9-4231-9A49-E594556DDD27}"/>
    <cellStyle name="Percent 3 2 2 2 3" xfId="4930" xr:uid="{28DAA96F-54BF-429F-A872-4C882D3B08F6}"/>
    <cellStyle name="Percent 3 2 2 2 3 2" xfId="7717" xr:uid="{F8AFA6D1-3EDF-4185-8F28-9F211E05BF9F}"/>
    <cellStyle name="Percent 3 2 2 2 4" xfId="7715" xr:uid="{8F26EB28-AC25-433D-ACB8-2575025A5B07}"/>
    <cellStyle name="Percent 3 2 2 3" xfId="4931" xr:uid="{04E1D22D-05C4-465F-8010-E71C67238EEF}"/>
    <cellStyle name="Percent 3 2 2 3 2" xfId="7718" xr:uid="{7BAE2A43-53D2-4440-9EBE-AC57592ACCFD}"/>
    <cellStyle name="Percent 3 2 2 4" xfId="4927" xr:uid="{A6BBE978-1C7E-47EB-9566-AF0CB28CCB50}"/>
    <cellStyle name="Percent 3 2 2 4 2" xfId="7714" xr:uid="{7429A031-CE16-4ACA-8709-B8B0ADC043FB}"/>
    <cellStyle name="Percent 3 2 3" xfId="315" xr:uid="{DC249879-7E78-4322-95B5-1627A1A39801}"/>
    <cellStyle name="Percent 3 2 3 2" xfId="4933" xr:uid="{6691F9F8-27E8-4D7A-A4BB-F00A336EFD86}"/>
    <cellStyle name="Percent 3 2 3 2 2" xfId="7720" xr:uid="{6BA3AEEC-C015-4312-B2A3-6721CBDBBBD1}"/>
    <cellStyle name="Percent 3 2 3 3" xfId="4934" xr:uid="{1C771BB4-BA7B-4330-8891-2CCE0C4CD032}"/>
    <cellStyle name="Percent 3 2 3 3 2" xfId="7721" xr:uid="{8E5FCB81-1CE9-44FA-9FAA-9A72921E35B9}"/>
    <cellStyle name="Percent 3 2 3 4" xfId="4932" xr:uid="{F98A7890-9384-4F60-BFEE-FF622432882E}"/>
    <cellStyle name="Percent 3 2 3 4 2" xfId="7719" xr:uid="{43798D97-2E8A-4F86-95F7-CD8AB7F023F5}"/>
    <cellStyle name="Percent 3 2 4" xfId="4935" xr:uid="{1D9F318E-6C27-4E78-BD31-92538FD01F3A}"/>
    <cellStyle name="Percent 3 2 4 2" xfId="7722" xr:uid="{E4F700CB-61A0-4501-AF88-D81492894482}"/>
    <cellStyle name="Percent 3 2 5" xfId="4936" xr:uid="{B7E17044-0B13-48C4-B2C6-2A77240F2A43}"/>
    <cellStyle name="Percent 3 2 5 2" xfId="7723" xr:uid="{7A0DD77C-3D34-466B-AA5D-FF5F13780E45}"/>
    <cellStyle name="Percent 3 2 6" xfId="4937" xr:uid="{48A1BAA2-109F-481A-AE07-5E6AF1CA2F27}"/>
    <cellStyle name="Percent 3 2 6 2" xfId="7724" xr:uid="{35502492-8969-46EA-A3EB-FC16C7FBC268}"/>
    <cellStyle name="Percent 3 2 7" xfId="4938" xr:uid="{14C43E97-FA0F-4EEA-976A-6C606EE3FE84}"/>
    <cellStyle name="Percent 3 2 7 2" xfId="7725" xr:uid="{E86059D3-09ED-43B8-A793-68D77B0116AE}"/>
    <cellStyle name="Percent 3 2 8" xfId="4939" xr:uid="{25004E46-C545-46DB-AB69-9AC4D2FE824E}"/>
    <cellStyle name="Percent 3 2 8 2" xfId="7726" xr:uid="{10B429B0-CF91-4C7A-8980-8D39CC2413AA}"/>
    <cellStyle name="Percent 3 2 9" xfId="4940" xr:uid="{BD0DBBB6-9829-48DC-893D-618D4BDB1D1A}"/>
    <cellStyle name="Percent 3 2 9 2" xfId="7727" xr:uid="{24D4C67D-9C80-459C-BB9B-3BCAA2BD4BFF}"/>
    <cellStyle name="Percent 3 20" xfId="4941" xr:uid="{26F3EA07-8947-4A1F-B973-C91AD768B36E}"/>
    <cellStyle name="Percent 3 20 2" xfId="7728" xr:uid="{1019825C-FEF6-4BF1-8C65-C14BB482D984}"/>
    <cellStyle name="Percent 3 21" xfId="4942" xr:uid="{4DFCFAA0-F28D-4BD7-9CED-16B6578E4EEA}"/>
    <cellStyle name="Percent 3 21 2" xfId="7729" xr:uid="{D660FDAC-ED61-47D8-A5F4-DAE3A3CF2F12}"/>
    <cellStyle name="Percent 3 22" xfId="4943" xr:uid="{206F9B78-B86E-40F5-849C-38A34B187A4D}"/>
    <cellStyle name="Percent 3 22 2" xfId="7730" xr:uid="{E8FC1F95-5AD3-4238-ACF5-E697C8B1C1EF}"/>
    <cellStyle name="Percent 3 23" xfId="4944" xr:uid="{5DF1736B-9FA6-4897-82E2-24F8CEAA3522}"/>
    <cellStyle name="Percent 3 23 2" xfId="7731" xr:uid="{72F51AF8-4B61-470C-B4B4-D0AEA8817264}"/>
    <cellStyle name="Percent 3 24" xfId="4945" xr:uid="{4D0B7A6D-2B89-41DD-9229-A1F144103C26}"/>
    <cellStyle name="Percent 3 24 2" xfId="7732" xr:uid="{3441C807-FFEB-476C-87E1-66566FC88431}"/>
    <cellStyle name="Percent 3 25" xfId="4946" xr:uid="{4731F71F-218D-4CC1-B9A7-62AF2246AF7C}"/>
    <cellStyle name="Percent 3 25 2" xfId="7733" xr:uid="{AB55A2C4-5A94-4536-85B3-6A3D3923BA35}"/>
    <cellStyle name="Percent 3 26" xfId="4947" xr:uid="{57ED321E-CD9E-4F19-9978-22C057176C18}"/>
    <cellStyle name="Percent 3 26 2" xfId="7734" xr:uid="{4E3CD0F7-E20A-40B4-8EA9-A08F398B1919}"/>
    <cellStyle name="Percent 3 27" xfId="4948" xr:uid="{D1977454-CA8E-4C06-9008-BCE14E853598}"/>
    <cellStyle name="Percent 3 27 2" xfId="7735" xr:uid="{5B36A9CD-6B94-4FED-8E17-2B1F364BAE09}"/>
    <cellStyle name="Percent 3 28" xfId="4949" xr:uid="{5796262E-3572-428A-A20A-022C4EB8B085}"/>
    <cellStyle name="Percent 3 28 2" xfId="7736" xr:uid="{D9B1C0D7-302D-4BF8-8C80-E67B6D8A6202}"/>
    <cellStyle name="Percent 3 29" xfId="4950" xr:uid="{6AA954FE-865A-498D-9F1A-D402B7421E48}"/>
    <cellStyle name="Percent 3 29 2" xfId="7737" xr:uid="{5CDB54BE-E112-4262-811C-BADEB19B04C4}"/>
    <cellStyle name="Percent 3 3" xfId="316" xr:uid="{B7AA0A87-004C-4871-B505-CFB45F9C39A0}"/>
    <cellStyle name="Percent 3 3 10" xfId="4952" xr:uid="{0A4FDFEA-E472-4875-87C0-E549D5A05978}"/>
    <cellStyle name="Percent 3 3 10 2" xfId="7739" xr:uid="{CAF25819-8716-4640-ADF7-8F6A21307D02}"/>
    <cellStyle name="Percent 3 3 11" xfId="4953" xr:uid="{67E0143D-F4E9-4E6E-88C6-17560A13E2FF}"/>
    <cellStyle name="Percent 3 3 11 2" xfId="7740" xr:uid="{AC7D0D55-B1C5-4789-B08A-29544AC2C39D}"/>
    <cellStyle name="Percent 3 3 12" xfId="4954" xr:uid="{447F541B-8A68-4EAE-BF5C-BA5A2FE4BE27}"/>
    <cellStyle name="Percent 3 3 12 2" xfId="7741" xr:uid="{76C91987-070F-4AC3-B8D7-4DA2D6468786}"/>
    <cellStyle name="Percent 3 3 13" xfId="4955" xr:uid="{B6973227-4B49-4503-8CFE-9D1510F98452}"/>
    <cellStyle name="Percent 3 3 13 2" xfId="7742" xr:uid="{08FB6DCB-D1FA-4FBD-95EA-B5BC6EE12B97}"/>
    <cellStyle name="Percent 3 3 14" xfId="4956" xr:uid="{2143992E-D0EA-432B-AAF4-46FBF994A6ED}"/>
    <cellStyle name="Percent 3 3 14 2" xfId="7743" xr:uid="{EFAC5D40-8ABA-4457-A9E7-C2903C820767}"/>
    <cellStyle name="Percent 3 3 15" xfId="4957" xr:uid="{34273288-7A2A-4E25-B021-6C7AD0A5EB1F}"/>
    <cellStyle name="Percent 3 3 15 2" xfId="7744" xr:uid="{8735FE41-E631-4ACA-B83C-1C932F1901F1}"/>
    <cellStyle name="Percent 3 3 16" xfId="4951" xr:uid="{5A8E7408-D9B6-4514-A0A0-3E65EDFE0A86}"/>
    <cellStyle name="Percent 3 3 16 2" xfId="7738" xr:uid="{983D6BB0-246F-45A9-8D71-D35B4F21A760}"/>
    <cellStyle name="Percent 3 3 2" xfId="317" xr:uid="{1255B6A4-1C51-4617-AF99-F9921C061428}"/>
    <cellStyle name="Percent 3 3 2 2" xfId="4958" xr:uid="{22482B61-D076-4431-8076-2D17624A6E78}"/>
    <cellStyle name="Percent 3 3 2 2 2" xfId="7745" xr:uid="{B6D6E14C-62B9-417D-8CA2-E7A347623FF9}"/>
    <cellStyle name="Percent 3 3 3" xfId="318" xr:uid="{74F0E398-0867-4448-B74B-F7C21932B7FA}"/>
    <cellStyle name="Percent 3 3 3 2" xfId="319" xr:uid="{97EAAE50-A99B-43E2-8063-2FF03CAD3A6A}"/>
    <cellStyle name="Percent 3 3 3 2 2" xfId="4960" xr:uid="{63026910-4ADC-4A06-8892-A02771E9DA24}"/>
    <cellStyle name="Percent 3 3 3 2 2 2" xfId="7747" xr:uid="{E5E22CB8-E083-48FA-A164-C3B327F32B5E}"/>
    <cellStyle name="Percent 3 3 3 3" xfId="4961" xr:uid="{A9FB7B40-BB7F-4F50-B33A-C5F61876ECFF}"/>
    <cellStyle name="Percent 3 3 3 3 2" xfId="4962" xr:uid="{8F09D86B-003D-4370-B922-8C9495DA2257}"/>
    <cellStyle name="Percent 3 3 3 3 2 2" xfId="7749" xr:uid="{47415C61-16C0-48A4-8712-1A70A2336EC9}"/>
    <cellStyle name="Percent 3 3 3 3 3" xfId="4963" xr:uid="{EB07B6C4-A95E-46A1-86F7-9222AAF425A7}"/>
    <cellStyle name="Percent 3 3 3 3 3 2" xfId="7750" xr:uid="{07A1A3C8-CF58-4847-922C-25D4C906F8CE}"/>
    <cellStyle name="Percent 3 3 3 3 4" xfId="4964" xr:uid="{E9772F56-0885-4111-9100-0B47DC5B72A9}"/>
    <cellStyle name="Percent 3 3 3 3 4 2" xfId="4965" xr:uid="{9FA4293E-763F-4218-AE91-F403DA24EF6C}"/>
    <cellStyle name="Percent 3 3 3 3 4 2 2" xfId="7752" xr:uid="{045958A6-E972-4AD6-8240-17874A9C2F99}"/>
    <cellStyle name="Percent 3 3 3 3 4 3" xfId="7751" xr:uid="{5D320BED-5B70-47FC-B04B-40CE5B7C27B4}"/>
    <cellStyle name="Percent 3 3 3 3 5" xfId="7748" xr:uid="{1979BD75-5F35-4B3E-83B6-B7E6AE56EE82}"/>
    <cellStyle name="Percent 3 3 3 4" xfId="4959" xr:uid="{005026AA-07CB-43B3-976A-61179CA1D19E}"/>
    <cellStyle name="Percent 3 3 3 4 2" xfId="7746" xr:uid="{28D2436F-05A0-4A68-B6EB-4BF3C7940A72}"/>
    <cellStyle name="Percent 3 3 4" xfId="4966" xr:uid="{3FCE66F4-A477-444E-BEAF-1E3F30F66376}"/>
    <cellStyle name="Percent 3 3 4 2" xfId="4967" xr:uid="{46559645-957E-4F24-9A7B-16247711855A}"/>
    <cellStyle name="Percent 3 3 4 2 2" xfId="7754" xr:uid="{9BCD63BD-6DC2-44BF-9ABF-34E6D943EC72}"/>
    <cellStyle name="Percent 3 3 4 3" xfId="7753" xr:uid="{5FBF40B3-F21C-4B9A-8EE0-7F3639C4C7F4}"/>
    <cellStyle name="Percent 3 3 5" xfId="4968" xr:uid="{1D997DA7-D37C-4B57-9152-171F97718EFD}"/>
    <cellStyle name="Percent 3 3 5 2" xfId="7755" xr:uid="{6D2A9E88-8930-4A18-B47C-2FA33E144228}"/>
    <cellStyle name="Percent 3 3 6" xfId="4969" xr:uid="{E3F798E9-C580-4BE1-A12C-B80716236C4D}"/>
    <cellStyle name="Percent 3 3 6 2" xfId="4970" xr:uid="{8E61ED65-4198-48D2-8D13-4F91B0DAE69E}"/>
    <cellStyle name="Percent 3 3 6 2 2" xfId="7757" xr:uid="{BCF5414B-441C-47F3-AA52-E8C9CE1EAC71}"/>
    <cellStyle name="Percent 3 3 6 3" xfId="7756" xr:uid="{5B743D07-3B29-4C51-8C9A-65C11ACD15EC}"/>
    <cellStyle name="Percent 3 3 7" xfId="4971" xr:uid="{BDB1D454-44E4-421C-9002-84387F870A81}"/>
    <cellStyle name="Percent 3 3 7 2" xfId="7758" xr:uid="{5FD4B49A-4E16-41D1-974C-A9B66C1045FF}"/>
    <cellStyle name="Percent 3 3 8" xfId="4972" xr:uid="{1152443D-F9B4-4AAA-B127-23337041980B}"/>
    <cellStyle name="Percent 3 3 8 2" xfId="7759" xr:uid="{FEDE49B5-203F-4F9E-9471-E73BC499EA14}"/>
    <cellStyle name="Percent 3 3 9" xfId="4973" xr:uid="{BD83F58B-BC53-40A7-A4BF-5DFF1FEB38F2}"/>
    <cellStyle name="Percent 3 3 9 2" xfId="7760" xr:uid="{EC245919-5DBD-44D2-9B46-6C71DA29E34C}"/>
    <cellStyle name="Percent 3 30" xfId="4974" xr:uid="{487225A7-030A-4473-8766-205ADB05A659}"/>
    <cellStyle name="Percent 3 30 2" xfId="7761" xr:uid="{A203C7D3-2818-4A94-B988-7E6F75787D27}"/>
    <cellStyle name="Percent 3 4" xfId="320" xr:uid="{A1808952-0223-4BBA-9402-AFE1778276CD}"/>
    <cellStyle name="Percent 3 4 10" xfId="4976" xr:uid="{453621F9-03F7-4655-8C2C-5FDC42FBECAA}"/>
    <cellStyle name="Percent 3 4 10 2" xfId="7763" xr:uid="{DDC49DD0-E259-489B-A0E7-3D9F0B30E213}"/>
    <cellStyle name="Percent 3 4 11" xfId="4977" xr:uid="{4EAE1A13-0359-43FE-A1E6-F76340A9AC52}"/>
    <cellStyle name="Percent 3 4 11 2" xfId="7764" xr:uid="{8D43607D-FED6-4F0D-992E-B5DB9E92AB9C}"/>
    <cellStyle name="Percent 3 4 12" xfId="4978" xr:uid="{3C3E419A-C184-4066-8D8E-ABE2B6666A89}"/>
    <cellStyle name="Percent 3 4 12 2" xfId="7765" xr:uid="{24B0AF98-BEC6-493C-9431-60F047121DB3}"/>
    <cellStyle name="Percent 3 4 13" xfId="4979" xr:uid="{408D738A-B2CE-4240-B43E-0546255B6EE1}"/>
    <cellStyle name="Percent 3 4 13 2" xfId="7766" xr:uid="{6D496D04-448B-471F-B593-C64B963173FE}"/>
    <cellStyle name="Percent 3 4 14" xfId="4980" xr:uid="{7CB606BB-A954-48FC-B14B-36EEE8DA8CB9}"/>
    <cellStyle name="Percent 3 4 14 2" xfId="7767" xr:uid="{6022823A-A2AC-4491-A251-F9EAF47012FE}"/>
    <cellStyle name="Percent 3 4 15" xfId="4981" xr:uid="{B0995D85-9014-4164-B2E2-74EABABBF280}"/>
    <cellStyle name="Percent 3 4 15 2" xfId="7768" xr:uid="{03A3A350-EEA0-4358-B119-C92AA8CA22B9}"/>
    <cellStyle name="Percent 3 4 16" xfId="4975" xr:uid="{86E6EB3E-2AA9-47D2-97B5-769908D15EA9}"/>
    <cellStyle name="Percent 3 4 16 2" xfId="7762" xr:uid="{00031866-885B-4DF4-9681-84B18E1FB5DF}"/>
    <cellStyle name="Percent 3 4 2" xfId="321" xr:uid="{83CC8D3A-0C1A-4587-A646-014999AD3438}"/>
    <cellStyle name="Percent 3 4 2 2" xfId="4982" xr:uid="{3B8F0080-4E04-468A-9ADB-F910A058FE9A}"/>
    <cellStyle name="Percent 3 4 2 2 2" xfId="7769" xr:uid="{E890F813-57C4-4951-9D73-1B5D1BF64878}"/>
    <cellStyle name="Percent 3 4 3" xfId="4983" xr:uid="{08CA7543-C224-4DF2-B616-D8C4C6F2792F}"/>
    <cellStyle name="Percent 3 4 3 2" xfId="7770" xr:uid="{69B23BDD-6AB5-473E-92B3-3ADF51A2030A}"/>
    <cellStyle name="Percent 3 4 4" xfId="4984" xr:uid="{27794A60-F94E-407D-9370-C7C2BB343478}"/>
    <cellStyle name="Percent 3 4 4 2" xfId="4985" xr:uid="{9ADFC50A-9E10-4B95-9BE2-E8987A61D7E4}"/>
    <cellStyle name="Percent 3 4 4 2 2" xfId="7772" xr:uid="{3E4D0ECE-D1DA-401A-B728-236715E7E1A5}"/>
    <cellStyle name="Percent 3 4 4 3" xfId="7771" xr:uid="{0EF82CA0-9CDC-491C-8284-6E7FF4F495DD}"/>
    <cellStyle name="Percent 3 4 5" xfId="4986" xr:uid="{666DF81C-0F1C-4D4E-9884-3CAB3C9E0DA4}"/>
    <cellStyle name="Percent 3 4 5 2" xfId="7773" xr:uid="{FECF51C4-542E-4161-B311-38818ADCEEFB}"/>
    <cellStyle name="Percent 3 4 6" xfId="4987" xr:uid="{E710A88C-C2BD-4682-8CA6-D42F4156BF5B}"/>
    <cellStyle name="Percent 3 4 6 2" xfId="7774" xr:uid="{C7243F3F-B204-4EDE-A2C2-156C0FEF4784}"/>
    <cellStyle name="Percent 3 4 7" xfId="4988" xr:uid="{32A8AE6E-697C-4E3F-B1ED-6C52C892EF32}"/>
    <cellStyle name="Percent 3 4 7 2" xfId="7775" xr:uid="{420009DC-5A0C-4EDA-80BA-1C4730B0DC07}"/>
    <cellStyle name="Percent 3 4 8" xfId="4989" xr:uid="{2DEDBF60-9D46-47CB-BFF7-FD3EA7A4FC33}"/>
    <cellStyle name="Percent 3 4 8 2" xfId="7776" xr:uid="{F6DD6A9E-5EF8-464D-BD5C-F4A951F56646}"/>
    <cellStyle name="Percent 3 4 9" xfId="4990" xr:uid="{D5541EEA-D318-4233-848E-01DF222A094A}"/>
    <cellStyle name="Percent 3 4 9 2" xfId="7777" xr:uid="{9253B503-390E-414B-A6AD-7C06411A8789}"/>
    <cellStyle name="Percent 3 5" xfId="322" xr:uid="{24DA832D-97EE-4304-8DB2-E647B6E03895}"/>
    <cellStyle name="Percent 3 5 10" xfId="4992" xr:uid="{2AFC5E02-B7BB-489D-BADF-0A689C0ABAE5}"/>
    <cellStyle name="Percent 3 5 10 2" xfId="7779" xr:uid="{EB90C85D-E360-4590-AA06-D53599086632}"/>
    <cellStyle name="Percent 3 5 11" xfId="4993" xr:uid="{E77023DB-6C6B-4122-979A-71CAB3F40044}"/>
    <cellStyle name="Percent 3 5 11 2" xfId="7780" xr:uid="{A8693B37-3AA7-4DC2-89C6-AF116A6164AD}"/>
    <cellStyle name="Percent 3 5 12" xfId="4994" xr:uid="{8171DED8-A3D0-4E62-8587-962DC29544BA}"/>
    <cellStyle name="Percent 3 5 12 2" xfId="7781" xr:uid="{0148CC75-4907-4E45-85EC-CFA37CAF319B}"/>
    <cellStyle name="Percent 3 5 13" xfId="4995" xr:uid="{A6F8A943-70C8-44B0-AB84-5F222C63FDD7}"/>
    <cellStyle name="Percent 3 5 13 2" xfId="7782" xr:uid="{1D74275E-3A03-459A-9F53-2F96DEE793D6}"/>
    <cellStyle name="Percent 3 5 14" xfId="4996" xr:uid="{F2902206-4778-43A2-A18F-963BB4E1E8F1}"/>
    <cellStyle name="Percent 3 5 14 2" xfId="7783" xr:uid="{6122B77C-A553-4524-8043-6242975ECD80}"/>
    <cellStyle name="Percent 3 5 15" xfId="4997" xr:uid="{9BA24BBA-FC5B-4AEF-8E94-AEC0E9BEB966}"/>
    <cellStyle name="Percent 3 5 15 2" xfId="7784" xr:uid="{962E8B24-B095-417B-A4A5-6D48924AC726}"/>
    <cellStyle name="Percent 3 5 16" xfId="4998" xr:uid="{B42A61C8-D4CC-4CC6-98AB-1556066E9541}"/>
    <cellStyle name="Percent 3 5 16 2" xfId="7785" xr:uid="{F0CD3F2D-BEF1-4320-874C-60EFBE385F5B}"/>
    <cellStyle name="Percent 3 5 17" xfId="4999" xr:uid="{0564154E-7D7F-4229-ABBF-A0D7AD32E31A}"/>
    <cellStyle name="Percent 3 5 17 2" xfId="7786" xr:uid="{D211469B-C546-4718-87FE-A23D739DB433}"/>
    <cellStyle name="Percent 3 5 18" xfId="4991" xr:uid="{FA602DC3-DCFA-4798-B0C0-CE36C39A038E}"/>
    <cellStyle name="Percent 3 5 18 2" xfId="7778" xr:uid="{37F7D443-9B76-4343-9820-27B88FB0F47B}"/>
    <cellStyle name="Percent 3 5 19" xfId="6135" xr:uid="{5A5E4A52-1C11-4DAB-B10F-BFE979D6950A}"/>
    <cellStyle name="Percent 3 5 2" xfId="5000" xr:uid="{0231027A-ADFE-412E-AA5D-12D988EC5156}"/>
    <cellStyle name="Percent 3 5 2 2" xfId="7787" xr:uid="{12C1E880-6747-4341-9B47-D3A2BBE58AD3}"/>
    <cellStyle name="Percent 3 5 2 3" xfId="6294" xr:uid="{EEE6003C-A8FB-4530-82CF-E39B5BE3C82D}"/>
    <cellStyle name="Percent 3 5 3" xfId="5001" xr:uid="{2CD076A6-5125-4690-9895-A78FEE1E74AF}"/>
    <cellStyle name="Percent 3 5 3 2" xfId="7788" xr:uid="{28BB5705-BC34-48D2-A513-AA2FAA636828}"/>
    <cellStyle name="Percent 3 5 4" xfId="5002" xr:uid="{56473996-2497-4EC5-BD43-FB55A5948815}"/>
    <cellStyle name="Percent 3 5 4 2" xfId="7789" xr:uid="{100EC8F2-066E-4AF4-9ADF-2F711BAD7D5C}"/>
    <cellStyle name="Percent 3 5 5" xfId="5003" xr:uid="{4533E3ED-308A-4675-978B-0C0F58259CAF}"/>
    <cellStyle name="Percent 3 5 5 2" xfId="7790" xr:uid="{9B8E2EDB-C12E-46EF-A55C-407C553104AC}"/>
    <cellStyle name="Percent 3 5 6" xfId="5004" xr:uid="{EF7040F4-5EC4-4CE8-9C79-39CC1441C8D4}"/>
    <cellStyle name="Percent 3 5 6 2" xfId="7791" xr:uid="{35178441-9DF1-45DA-8D83-E2236AC56FCE}"/>
    <cellStyle name="Percent 3 5 7" xfId="5005" xr:uid="{68EB92AF-7D54-4F12-AD97-B9043736C18D}"/>
    <cellStyle name="Percent 3 5 7 2" xfId="7792" xr:uid="{0FE6FB7C-9EF5-45EB-AD57-EBFC9A184F56}"/>
    <cellStyle name="Percent 3 5 8" xfId="5006" xr:uid="{2EF970CF-A535-4A14-88A1-F46EEDF6B6BC}"/>
    <cellStyle name="Percent 3 5 8 2" xfId="7793" xr:uid="{7634D206-EA31-4681-99CF-50581006892D}"/>
    <cellStyle name="Percent 3 5 9" xfId="5007" xr:uid="{C15FC9FC-05BA-47BA-B4D6-52B7D2B74D30}"/>
    <cellStyle name="Percent 3 5 9 2" xfId="7794" xr:uid="{451DC1C5-9EDA-4654-B731-61807C969059}"/>
    <cellStyle name="Percent 3 6" xfId="323" xr:uid="{E15620BF-16CD-4D37-83CC-B2B7781A8802}"/>
    <cellStyle name="Percent 3 6 10" xfId="5009" xr:uid="{D0922D6A-8E46-451A-A368-C422B58075F2}"/>
    <cellStyle name="Percent 3 6 10 2" xfId="7796" xr:uid="{73F059D4-124E-4DC4-8EB5-0D5EF5A5103B}"/>
    <cellStyle name="Percent 3 6 11" xfId="5010" xr:uid="{D34301C0-330B-4E7B-8821-B973F8BF4356}"/>
    <cellStyle name="Percent 3 6 11 2" xfId="7797" xr:uid="{B3C47AD0-4167-4729-930E-3231CC7CB140}"/>
    <cellStyle name="Percent 3 6 12" xfId="5011" xr:uid="{85D01A6A-C3F8-4E72-B822-50C924327A77}"/>
    <cellStyle name="Percent 3 6 12 2" xfId="7798" xr:uid="{791B7202-E8E6-4715-BF24-C46EC3DB7BA7}"/>
    <cellStyle name="Percent 3 6 13" xfId="5012" xr:uid="{FF0221A6-B4D3-4A01-AE8E-034F7EEA0C6B}"/>
    <cellStyle name="Percent 3 6 13 2" xfId="7799" xr:uid="{71F37D62-69FB-483E-BFDF-53355055AE8A}"/>
    <cellStyle name="Percent 3 6 14" xfId="5013" xr:uid="{804B1743-A424-4CC8-91F1-29D0E3BED788}"/>
    <cellStyle name="Percent 3 6 14 2" xfId="7800" xr:uid="{51E962BC-EE71-4A23-ABFD-2C94AF6561DC}"/>
    <cellStyle name="Percent 3 6 15" xfId="5014" xr:uid="{1C9CD1BE-8745-499C-BE8A-B0D15CF1878A}"/>
    <cellStyle name="Percent 3 6 15 2" xfId="7801" xr:uid="{1B883912-5FB8-4AEC-A7F2-01FA7FB193D0}"/>
    <cellStyle name="Percent 3 6 16" xfId="5008" xr:uid="{E800CAC4-BA3E-4DDB-99CE-438C9F2B8AA1}"/>
    <cellStyle name="Percent 3 6 16 2" xfId="7795" xr:uid="{92F0ED74-0453-497B-9E7D-6BC854BB070F}"/>
    <cellStyle name="Percent 3 6 2" xfId="324" xr:uid="{595A751C-CEEA-4BDA-923D-7CDA9A4913D3}"/>
    <cellStyle name="Percent 3 6 2 2" xfId="5015" xr:uid="{07BE7CF9-EE47-4111-AAB3-B585F0BED7D8}"/>
    <cellStyle name="Percent 3 6 2 2 2" xfId="7802" xr:uid="{D587E18D-3BBD-43A4-975F-2844B2C17B6C}"/>
    <cellStyle name="Percent 3 6 3" xfId="325" xr:uid="{2FC341D5-1181-48A5-9021-2E5A2CFC1F2C}"/>
    <cellStyle name="Percent 3 6 3 2" xfId="5016" xr:uid="{BE1A7EF4-401D-40C7-BDE5-DF1938F58DA1}"/>
    <cellStyle name="Percent 3 6 3 2 2" xfId="7803" xr:uid="{D1140796-D88B-4674-AAFE-5175C031A4D3}"/>
    <cellStyle name="Percent 3 6 4" xfId="5017" xr:uid="{90775C2E-8DED-455F-80EF-3031A61EAEDE}"/>
    <cellStyle name="Percent 3 6 4 2" xfId="7804" xr:uid="{854E52D0-6B3A-48C8-B16A-2ABB84393020}"/>
    <cellStyle name="Percent 3 6 5" xfId="5018" xr:uid="{4A27BF7B-9323-4139-BCE2-2B4A6DA5AE2F}"/>
    <cellStyle name="Percent 3 6 5 2" xfId="7805" xr:uid="{F5D90015-D18C-4062-83E1-2F1A61314779}"/>
    <cellStyle name="Percent 3 6 6" xfId="5019" xr:uid="{92D44AAD-E1C0-491E-A4CD-4BADFD8C9C42}"/>
    <cellStyle name="Percent 3 6 6 2" xfId="7806" xr:uid="{638FE419-F93C-45AA-B517-49B14D050EFB}"/>
    <cellStyle name="Percent 3 6 7" xfId="5020" xr:uid="{C5C5ADC6-42B1-4444-9E20-657E3FC6A4C1}"/>
    <cellStyle name="Percent 3 6 7 2" xfId="7807" xr:uid="{31527C79-8B03-4FFF-AEB5-CF4618EE7000}"/>
    <cellStyle name="Percent 3 6 8" xfId="5021" xr:uid="{29F7F361-887B-4E01-8E42-1F414E396A43}"/>
    <cellStyle name="Percent 3 6 8 2" xfId="7808" xr:uid="{F1B970F9-6171-45A5-90E8-5D0EB1350ED4}"/>
    <cellStyle name="Percent 3 6 9" xfId="5022" xr:uid="{DC1F524D-C1EF-4A45-9AC4-FAD497057C75}"/>
    <cellStyle name="Percent 3 6 9 2" xfId="7809" xr:uid="{437F2CC8-C3C2-452A-92E4-6436D6112846}"/>
    <cellStyle name="Percent 3 7" xfId="454" xr:uid="{9D42574B-1401-45E1-AF79-108130332EE3}"/>
    <cellStyle name="Percent 3 7 10" xfId="5024" xr:uid="{A340FA69-E391-4B06-96E4-4A86DB0DCF97}"/>
    <cellStyle name="Percent 3 7 10 2" xfId="7811" xr:uid="{628B0201-E861-4F7C-8F3E-65FC008E5D81}"/>
    <cellStyle name="Percent 3 7 11" xfId="5025" xr:uid="{B359EEFB-5D80-4035-8D81-81017D81A7BE}"/>
    <cellStyle name="Percent 3 7 11 2" xfId="7812" xr:uid="{E5EFBB1F-36AC-4337-84D2-90516F0A1DF9}"/>
    <cellStyle name="Percent 3 7 12" xfId="5026" xr:uid="{FC0E7198-7450-4402-BE6C-3EC8ED0F84CB}"/>
    <cellStyle name="Percent 3 7 12 2" xfId="7813" xr:uid="{DCE48338-0007-432E-BDE9-5A18F92F7094}"/>
    <cellStyle name="Percent 3 7 13" xfId="5027" xr:uid="{58C4E9F5-1D2C-4A54-BFD5-AF7F5AEBF0E9}"/>
    <cellStyle name="Percent 3 7 13 2" xfId="7814" xr:uid="{EF00E125-B371-4C0F-A02C-84520F11D3B2}"/>
    <cellStyle name="Percent 3 7 14" xfId="5028" xr:uid="{9F73F51A-3766-4CEE-BC0E-9BE2EA21B723}"/>
    <cellStyle name="Percent 3 7 14 2" xfId="7815" xr:uid="{D6C7D993-ECF0-4797-A7BA-C49FEF7DA233}"/>
    <cellStyle name="Percent 3 7 15" xfId="5029" xr:uid="{2D6910B4-AE36-4CF0-9869-CAF4DF9F586B}"/>
    <cellStyle name="Percent 3 7 15 2" xfId="7816" xr:uid="{F4A4FCC5-3B94-443D-A591-B39DB46BA65E}"/>
    <cellStyle name="Percent 3 7 16" xfId="5023" xr:uid="{3DDD84B1-EEBB-425D-B19B-46071438EF61}"/>
    <cellStyle name="Percent 3 7 16 2" xfId="7810" xr:uid="{2EEF9A38-F235-4BC8-A573-ED10714E3B8B}"/>
    <cellStyle name="Percent 3 7 17" xfId="6136" xr:uid="{11D2F3EC-21C7-41E5-831D-BB813FB10611}"/>
    <cellStyle name="Percent 3 7 2" xfId="5030" xr:uid="{DF6E69DF-0D60-49CF-AD2C-34600CA0E3A8}"/>
    <cellStyle name="Percent 3 7 2 2" xfId="7817" xr:uid="{09273838-0C5C-4BFA-94E0-99689F1058BD}"/>
    <cellStyle name="Percent 3 7 3" xfId="5031" xr:uid="{60C181C2-7455-4F07-9D73-82AD762B1E24}"/>
    <cellStyle name="Percent 3 7 3 2" xfId="7818" xr:uid="{D364A265-00DD-4AF0-86F6-34A758277C0B}"/>
    <cellStyle name="Percent 3 7 4" xfId="5032" xr:uid="{FA45A883-F194-4C88-A03C-84978CF87B0A}"/>
    <cellStyle name="Percent 3 7 4 2" xfId="7819" xr:uid="{E8CA3B29-CA3C-46CE-BD19-E3695092A8CF}"/>
    <cellStyle name="Percent 3 7 5" xfId="5033" xr:uid="{568C8F44-1DE4-4CEE-9C86-CD7676765564}"/>
    <cellStyle name="Percent 3 7 5 2" xfId="7820" xr:uid="{DC82D8C2-54CA-45CC-89D3-B33B57457B00}"/>
    <cellStyle name="Percent 3 7 6" xfId="5034" xr:uid="{2C8FCF1A-0D08-4B8A-AE65-4C18852E90FE}"/>
    <cellStyle name="Percent 3 7 6 2" xfId="7821" xr:uid="{9C235E37-B9F2-4478-841B-72B3FB4B5859}"/>
    <cellStyle name="Percent 3 7 7" xfId="5035" xr:uid="{C1E30AE6-1C22-4E85-AC6D-8290BCE5403A}"/>
    <cellStyle name="Percent 3 7 7 2" xfId="7822" xr:uid="{E78093CF-5E1E-4994-9914-190C3ADFBE6D}"/>
    <cellStyle name="Percent 3 7 8" xfId="5036" xr:uid="{3AF6901D-B73F-4231-A076-FB6A1742EB7E}"/>
    <cellStyle name="Percent 3 7 8 2" xfId="7823" xr:uid="{843F2E20-3AAB-4618-923C-0F7D680C62C5}"/>
    <cellStyle name="Percent 3 7 9" xfId="5037" xr:uid="{55B64144-E989-44FB-B2E1-ACC680001715}"/>
    <cellStyle name="Percent 3 7 9 2" xfId="7824" xr:uid="{7EBF46B2-747B-45E1-8590-5E9D08946EB4}"/>
    <cellStyle name="Percent 3 8" xfId="5038" xr:uid="{D4B2D813-E752-4763-A0F9-E34494845132}"/>
    <cellStyle name="Percent 3 8 10" xfId="5039" xr:uid="{98B71924-D870-4729-84C1-1DE2E1CF8028}"/>
    <cellStyle name="Percent 3 8 10 2" xfId="7826" xr:uid="{0D4BFE67-5CC2-4DF0-BA90-22716450010F}"/>
    <cellStyle name="Percent 3 8 11" xfId="5040" xr:uid="{21E13775-6D6C-4A47-9773-F3FD49BF82D7}"/>
    <cellStyle name="Percent 3 8 11 2" xfId="7827" xr:uid="{9D0592B3-0BD8-4ED0-954F-A67E862F3D98}"/>
    <cellStyle name="Percent 3 8 12" xfId="5041" xr:uid="{A88EAD5E-A1DE-49FE-A7C5-F412D9490A83}"/>
    <cellStyle name="Percent 3 8 12 2" xfId="7828" xr:uid="{5014A2D7-9037-4F6D-940D-772382C8E3FC}"/>
    <cellStyle name="Percent 3 8 13" xfId="5042" xr:uid="{C42F35A9-0376-48FC-97C8-334DC52A61BE}"/>
    <cellStyle name="Percent 3 8 13 2" xfId="7829" xr:uid="{D65A5F50-A003-4077-B11F-0E65AFF56378}"/>
    <cellStyle name="Percent 3 8 14" xfId="5043" xr:uid="{DB586D9D-3E1C-46C1-9257-FC578C3D71DF}"/>
    <cellStyle name="Percent 3 8 14 2" xfId="7830" xr:uid="{FF96261B-9C7C-4828-84BE-2727090AD1E0}"/>
    <cellStyle name="Percent 3 8 15" xfId="5044" xr:uid="{5A65A971-5DE8-4726-A050-4E00A1A4B9B9}"/>
    <cellStyle name="Percent 3 8 15 2" xfId="7831" xr:uid="{51159530-977F-4E33-8FC7-8157F3E3C97D}"/>
    <cellStyle name="Percent 3 8 16" xfId="7825" xr:uid="{294B7A6D-AB45-46AB-BFBA-FA0C082BA623}"/>
    <cellStyle name="Percent 3 8 17" xfId="6137" xr:uid="{2E1C1A46-3405-4760-95C2-E2CF54772BB7}"/>
    <cellStyle name="Percent 3 8 2" xfId="5045" xr:uid="{80B8F3FF-1F23-4749-B577-C589D40115B0}"/>
    <cellStyle name="Percent 3 8 2 2" xfId="7832" xr:uid="{BBCBD910-83F2-4A7E-8E5E-E59C1A8F89BF}"/>
    <cellStyle name="Percent 3 8 3" xfId="5046" xr:uid="{514C9E90-B2FD-4D75-ADFC-C5272EAE0C84}"/>
    <cellStyle name="Percent 3 8 3 2" xfId="7833" xr:uid="{1D07F1B7-832E-4A14-BFE4-F293A3047B0C}"/>
    <cellStyle name="Percent 3 8 4" xfId="5047" xr:uid="{41A58B48-9D59-426B-9FF9-E080E50B34CC}"/>
    <cellStyle name="Percent 3 8 4 2" xfId="7834" xr:uid="{72D26551-B6AB-4044-A243-78599F0A5E08}"/>
    <cellStyle name="Percent 3 8 5" xfId="5048" xr:uid="{855A06ED-3DE8-4472-BEC7-26850C30A746}"/>
    <cellStyle name="Percent 3 8 5 2" xfId="7835" xr:uid="{C96E2A9F-A6E9-4EB9-969E-6C872FDF7CF4}"/>
    <cellStyle name="Percent 3 8 6" xfId="5049" xr:uid="{FF8EBCD9-B309-4F85-872A-B6E688992E05}"/>
    <cellStyle name="Percent 3 8 6 2" xfId="7836" xr:uid="{239B9E26-50F5-4FCE-A136-5B68D0AF73DB}"/>
    <cellStyle name="Percent 3 8 7" xfId="5050" xr:uid="{0D6E9032-61DB-4590-8525-C219FFFF5BFF}"/>
    <cellStyle name="Percent 3 8 7 2" xfId="7837" xr:uid="{06487B00-41A1-47EF-9B20-A99BCC99E85E}"/>
    <cellStyle name="Percent 3 8 8" xfId="5051" xr:uid="{FF98F50A-1533-4732-9D06-C149C915EE8A}"/>
    <cellStyle name="Percent 3 8 8 2" xfId="7838" xr:uid="{B7353927-E14C-48EE-B282-F6A5180F6B39}"/>
    <cellStyle name="Percent 3 8 9" xfId="5052" xr:uid="{9997A189-6981-4F0E-91BD-DC3B945515AC}"/>
    <cellStyle name="Percent 3 8 9 2" xfId="7839" xr:uid="{3B45043B-F5DA-4D6C-ABAE-4B1F0B05A67A}"/>
    <cellStyle name="Percent 3 9" xfId="5053" xr:uid="{2EB90D22-9647-4807-AF7E-025E04453A12}"/>
    <cellStyle name="Percent 3 9 10" xfId="5054" xr:uid="{10B078A0-11A0-4890-810A-EADC4F5A5EA8}"/>
    <cellStyle name="Percent 3 9 10 2" xfId="7841" xr:uid="{AFD42275-9EDF-4D69-B000-77B790FA1E0C}"/>
    <cellStyle name="Percent 3 9 11" xfId="5055" xr:uid="{E5ADD1F2-2B05-48AE-B77A-B82D3BCA40AE}"/>
    <cellStyle name="Percent 3 9 11 2" xfId="7842" xr:uid="{CB30EFA3-1D7E-4B43-8D05-94D1FCAE1166}"/>
    <cellStyle name="Percent 3 9 12" xfId="5056" xr:uid="{9561C106-2A27-4AE0-8A50-1F9D44703909}"/>
    <cellStyle name="Percent 3 9 12 2" xfId="7843" xr:uid="{2072E47F-1E68-4B07-897B-C72AE370A125}"/>
    <cellStyle name="Percent 3 9 13" xfId="5057" xr:uid="{70790928-1062-413E-9E7A-3E7231082EBB}"/>
    <cellStyle name="Percent 3 9 13 2" xfId="7844" xr:uid="{BF576E7C-A662-47F5-8B14-61D05F9D81CD}"/>
    <cellStyle name="Percent 3 9 14" xfId="5058" xr:uid="{EAF32CE4-DEF6-4C3E-BD20-5F1950925D78}"/>
    <cellStyle name="Percent 3 9 14 2" xfId="7845" xr:uid="{512D7671-6256-48BC-A211-29B618C1B48C}"/>
    <cellStyle name="Percent 3 9 15" xfId="5059" xr:uid="{0D1BB070-F0A0-4A0A-9B64-37E68F38A73B}"/>
    <cellStyle name="Percent 3 9 15 2" xfId="7846" xr:uid="{4AC4642D-7050-44D2-8294-9114C7DDC7CA}"/>
    <cellStyle name="Percent 3 9 16" xfId="7840" xr:uid="{8C954C77-35C2-42FA-B1A3-3A1C6A02615E}"/>
    <cellStyle name="Percent 3 9 2" xfId="5060" xr:uid="{5A47D798-4DD5-418E-AE0B-CEBE589D120E}"/>
    <cellStyle name="Percent 3 9 2 2" xfId="7847" xr:uid="{F4524634-2508-4DF3-8234-EBB1E08F4452}"/>
    <cellStyle name="Percent 3 9 3" xfId="5061" xr:uid="{013DAA63-E8EC-46F9-8924-679F4C28CEA0}"/>
    <cellStyle name="Percent 3 9 3 2" xfId="7848" xr:uid="{091B29FC-98FC-44CF-940C-76B54EE341ED}"/>
    <cellStyle name="Percent 3 9 4" xfId="5062" xr:uid="{A41DC0FC-B542-4B97-B0B7-31217FC88EC2}"/>
    <cellStyle name="Percent 3 9 4 2" xfId="7849" xr:uid="{CC51D51E-1BED-474D-B2CB-4C601C175A10}"/>
    <cellStyle name="Percent 3 9 5" xfId="5063" xr:uid="{AA5386C3-2C2F-4D29-B998-DEA079C6908A}"/>
    <cellStyle name="Percent 3 9 5 2" xfId="7850" xr:uid="{EA433080-41FD-4F1F-A9E5-005A5CA17E34}"/>
    <cellStyle name="Percent 3 9 6" xfId="5064" xr:uid="{81B2BD09-2668-46BF-B958-F2D77A9800A2}"/>
    <cellStyle name="Percent 3 9 6 2" xfId="7851" xr:uid="{41EE8373-84BD-47F4-B8CD-CF8AFEC57F5B}"/>
    <cellStyle name="Percent 3 9 7" xfId="5065" xr:uid="{9BCAC6E6-E3E0-4D5C-87C4-36A9AE77E6DA}"/>
    <cellStyle name="Percent 3 9 7 2" xfId="7852" xr:uid="{2410A56A-073A-400F-A0AE-CA117309F85A}"/>
    <cellStyle name="Percent 3 9 8" xfId="5066" xr:uid="{DCFB5375-A10E-4447-97D1-8D0FF251E6FC}"/>
    <cellStyle name="Percent 3 9 8 2" xfId="7853" xr:uid="{D596FFC6-753E-48D7-AA11-0FB9328683B6}"/>
    <cellStyle name="Percent 3 9 9" xfId="5067" xr:uid="{0D2415BA-4778-449E-AE2D-7F70135B2BF1}"/>
    <cellStyle name="Percent 3 9 9 2" xfId="7854" xr:uid="{017DFDF9-6E9C-48A6-9410-4217D5598B57}"/>
    <cellStyle name="Percent 31" xfId="5068" xr:uid="{328B76B5-59EB-46BF-93D1-A4767A031CAE}"/>
    <cellStyle name="Percent 31 2" xfId="7855" xr:uid="{6A3C76F6-B4F8-4595-9F00-44FCE7C8D0D6}"/>
    <cellStyle name="Percent 4" xfId="326" xr:uid="{B1B6E924-BEF0-4AE1-B6D6-A9234AFCD6A1}"/>
    <cellStyle name="Percent 4 10" xfId="5070" xr:uid="{BF474409-A4B3-4D84-AA28-BE620F39860E}"/>
    <cellStyle name="Percent 4 10 2" xfId="7857" xr:uid="{9E793DD5-317E-4290-9D98-19D1EF862446}"/>
    <cellStyle name="Percent 4 10 3" xfId="6138" xr:uid="{ED47FD73-BE43-4C38-80BF-10EF28EB5BC6}"/>
    <cellStyle name="Percent 4 11" xfId="5071" xr:uid="{0423F9C5-D05D-4A57-B2DD-21A1D57772C8}"/>
    <cellStyle name="Percent 4 11 2" xfId="7858" xr:uid="{4154DF63-DEB6-4165-B62A-6AB58AF33E97}"/>
    <cellStyle name="Percent 4 11 3" xfId="6139" xr:uid="{D80D9C09-4003-4AC6-9CD7-468F261136D4}"/>
    <cellStyle name="Percent 4 12" xfId="5072" xr:uid="{63CF2531-02CC-46FF-89E1-2BE7A2AE909A}"/>
    <cellStyle name="Percent 4 12 2" xfId="7859" xr:uid="{194F4AA3-FB69-4D51-9408-FC73BB297BE6}"/>
    <cellStyle name="Percent 4 12 3" xfId="6140" xr:uid="{D1736491-B572-4BB8-9AE5-9BD4C6BCF0AD}"/>
    <cellStyle name="Percent 4 13" xfId="5073" xr:uid="{254CE363-D45B-4271-BDE0-5232FA81D5AA}"/>
    <cellStyle name="Percent 4 13 2" xfId="7860" xr:uid="{DDAC2999-1B9F-4AA6-A1CE-C8FB14CEFB82}"/>
    <cellStyle name="Percent 4 13 3" xfId="6141" xr:uid="{B9C2C70C-A3D3-4AAF-9182-773EDCCBAF4A}"/>
    <cellStyle name="Percent 4 14" xfId="5074" xr:uid="{1453FA25-FC93-418E-BB76-8636F374A0C7}"/>
    <cellStyle name="Percent 4 14 2" xfId="7861" xr:uid="{18109CF1-5C42-4FDE-94AD-6F8C28674379}"/>
    <cellStyle name="Percent 4 14 3" xfId="6295" xr:uid="{437A5659-DCFA-4E1D-A8B0-7E136809E199}"/>
    <cellStyle name="Percent 4 15" xfId="5075" xr:uid="{6F0A6471-BA57-40E1-A0F6-917062DDA58B}"/>
    <cellStyle name="Percent 4 15 2" xfId="7862" xr:uid="{26A6D7D2-1D35-427A-825F-AF46F060B6F6}"/>
    <cellStyle name="Percent 4 16" xfId="5076" xr:uid="{4CE7FE73-0680-4978-8E2A-0899369DD73E}"/>
    <cellStyle name="Percent 4 16 2" xfId="5077" xr:uid="{FF932E67-6295-466A-8C0C-0D6E65F84D86}"/>
    <cellStyle name="Percent 4 16 2 2" xfId="7864" xr:uid="{4A0E5C25-4732-468D-94F7-617B25CE8C0E}"/>
    <cellStyle name="Percent 4 16 3" xfId="7863" xr:uid="{923F19B8-F050-4C6B-B6FB-71D70000C46B}"/>
    <cellStyle name="Percent 4 17" xfId="5078" xr:uid="{E89E8EA6-53F0-4AFD-BB0F-D8971EDB57C8}"/>
    <cellStyle name="Percent 4 17 2" xfId="7865" xr:uid="{7C1B69A3-4F2F-4F24-A1AB-5B34DF0BF22C}"/>
    <cellStyle name="Percent 4 18" xfId="5079" xr:uid="{A04C9441-E746-4492-960E-7A2D0B5DCE91}"/>
    <cellStyle name="Percent 4 18 2" xfId="5080" xr:uid="{F17CE91B-5E26-4EEA-A35F-B5EA1F506111}"/>
    <cellStyle name="Percent 4 18 2 2" xfId="7867" xr:uid="{01E71849-E5D0-41F2-96B4-67823648ABC8}"/>
    <cellStyle name="Percent 4 18 3" xfId="7866" xr:uid="{D9C63904-CF4E-4621-8007-9D001B868CE3}"/>
    <cellStyle name="Percent 4 19" xfId="5081" xr:uid="{63BB5346-5351-4B50-84CE-BAB3EC34DB9E}"/>
    <cellStyle name="Percent 4 19 2" xfId="7868" xr:uid="{383CBC96-624A-45F3-9AA9-62B0A15C3C16}"/>
    <cellStyle name="Percent 4 2" xfId="327" xr:uid="{82590492-8511-41F0-85E2-884D8BB2B4F4}"/>
    <cellStyle name="Percent 4 2 10" xfId="5082" xr:uid="{AAE89BBF-FA5B-4904-AC7A-158D2E6F8AFE}"/>
    <cellStyle name="Percent 4 2 10 2" xfId="7869" xr:uid="{9277510C-CD29-4688-90FB-C4FF0D43A71C}"/>
    <cellStyle name="Percent 4 2 2" xfId="328" xr:uid="{5DF1A176-384C-43EF-900B-974400F58D26}"/>
    <cellStyle name="Percent 4 2 2 2" xfId="5083" xr:uid="{2804F4B9-8D86-4F39-B0D3-3628A840E4ED}"/>
    <cellStyle name="Percent 4 2 2 2 2" xfId="7870" xr:uid="{66D13181-54C3-4113-B85C-2D5B6F3B1664}"/>
    <cellStyle name="Percent 4 2 3" xfId="5084" xr:uid="{1117A24B-1777-452C-B9F0-97ECC408799E}"/>
    <cellStyle name="Percent 4 2 3 2" xfId="7871" xr:uid="{A683D18C-A0D6-4D56-89BC-ACE8C4E592E9}"/>
    <cellStyle name="Percent 4 2 3 3" xfId="6142" xr:uid="{1D2488D5-CC7A-423D-B2AB-B541795D1436}"/>
    <cellStyle name="Percent 4 2 4" xfId="5085" xr:uid="{CEDE775E-B139-4788-8E46-28D5AFB84C4D}"/>
    <cellStyle name="Percent 4 2 4 2" xfId="5086" xr:uid="{516E2ABB-BD62-4F97-B31B-D8CBA15563C6}"/>
    <cellStyle name="Percent 4 2 4 2 2" xfId="7873" xr:uid="{7058B596-09AD-479F-A07D-12B4B87CF4EB}"/>
    <cellStyle name="Percent 4 2 4 3" xfId="5087" xr:uid="{D64A01A0-B743-4ED7-8D24-1A525B9D9A10}"/>
    <cellStyle name="Percent 4 2 4 3 2" xfId="7874" xr:uid="{01E7829B-798F-4868-AC88-3060D86356E0}"/>
    <cellStyle name="Percent 4 2 4 4" xfId="7872" xr:uid="{5C39D96A-3BEC-4244-BEC4-AFBCE8E4631E}"/>
    <cellStyle name="Percent 4 2 4 5" xfId="6143" xr:uid="{B4826106-5283-4908-9591-CC33B5A12F60}"/>
    <cellStyle name="Percent 4 2 5" xfId="5088" xr:uid="{7A8A32B1-E683-4727-B339-A030DB65E1A4}"/>
    <cellStyle name="Percent 4 2 5 2" xfId="7875" xr:uid="{A0ED1B48-98C1-47E6-9B3E-DD3F57E95ADA}"/>
    <cellStyle name="Percent 4 2 5 3" xfId="6144" xr:uid="{352F19D0-AFCE-48F5-8AA0-122192089195}"/>
    <cellStyle name="Percent 4 2 6" xfId="5089" xr:uid="{5615C7F8-8B84-42E0-A763-39E85E9F87CF}"/>
    <cellStyle name="Percent 4 2 6 2" xfId="5090" xr:uid="{B4D7CD1E-B6A9-44E3-9262-29A8F634D202}"/>
    <cellStyle name="Percent 4 2 6 2 2" xfId="7877" xr:uid="{D0220ED6-A861-40EC-AFC7-611FA346662F}"/>
    <cellStyle name="Percent 4 2 6 3" xfId="5091" xr:uid="{79D9C630-5DBD-4666-824D-112ABEB606DA}"/>
    <cellStyle name="Percent 4 2 6 3 2" xfId="7878" xr:uid="{6890A5E7-E120-48A9-944C-3BDCF58F1E1C}"/>
    <cellStyle name="Percent 4 2 6 4" xfId="7876" xr:uid="{8B070A88-FEDA-4597-B471-D7B3DC42FBC1}"/>
    <cellStyle name="Percent 4 2 6 5" xfId="6145" xr:uid="{5D97AAAC-7925-4798-BCAE-F8A32375AC0B}"/>
    <cellStyle name="Percent 4 2 7" xfId="5092" xr:uid="{0F91D73D-4DC3-4A42-87EE-4EBBA04C138A}"/>
    <cellStyle name="Percent 4 2 7 2" xfId="7879" xr:uid="{E3A580A5-913E-443E-9231-4514DB4FC913}"/>
    <cellStyle name="Percent 4 2 7 3" xfId="6146" xr:uid="{DA730EE4-241F-4EB4-9242-DC7C96F33A82}"/>
    <cellStyle name="Percent 4 2 8" xfId="5093" xr:uid="{0896E32D-AAA7-4E04-99C3-FA052E2FE7CA}"/>
    <cellStyle name="Percent 4 2 8 2" xfId="7880" xr:uid="{1D12BEA3-CA97-4FB7-A47D-654992C36DCD}"/>
    <cellStyle name="Percent 4 2 8 3" xfId="6147" xr:uid="{0E20CD2F-D336-405B-BCF4-D4754A4AF23F}"/>
    <cellStyle name="Percent 4 2 9" xfId="5094" xr:uid="{A75EC86A-1475-4DAC-B36F-9DD415A3DA8A}"/>
    <cellStyle name="Percent 4 2 9 2" xfId="7881" xr:uid="{95ADE5AC-4843-4CF0-A333-B419281EA290}"/>
    <cellStyle name="Percent 4 20" xfId="5095" xr:uid="{E1B4C07B-8A99-48D0-809F-356E68B50FD7}"/>
    <cellStyle name="Percent 4 20 2" xfId="7882" xr:uid="{D304CF94-3FA8-420B-81F3-758B1FD135A3}"/>
    <cellStyle name="Percent 4 21" xfId="5096" xr:uid="{C76D13D7-89C1-43F1-BA34-446FEB745683}"/>
    <cellStyle name="Percent 4 21 2" xfId="7883" xr:uid="{26BD0DB1-2835-4469-A121-CD3F5031E9FE}"/>
    <cellStyle name="Percent 4 22" xfId="5097" xr:uid="{605B05CA-033C-46A8-B66A-712F6D1EAF58}"/>
    <cellStyle name="Percent 4 22 2" xfId="7884" xr:uid="{7DBE4013-E890-4D1E-A2D2-E1065251AF42}"/>
    <cellStyle name="Percent 4 23" xfId="5098" xr:uid="{E005B690-96D5-4DB5-B646-192C0A938EE6}"/>
    <cellStyle name="Percent 4 23 2" xfId="7885" xr:uid="{D90EA72C-BFCC-4CFE-9B70-5478B20C58B9}"/>
    <cellStyle name="Percent 4 24" xfId="5099" xr:uid="{59492B52-5073-4D88-9935-41D40511FB65}"/>
    <cellStyle name="Percent 4 24 2" xfId="7886" xr:uid="{92337E8D-C63D-4980-9BDD-A32BE961C068}"/>
    <cellStyle name="Percent 4 25" xfId="5100" xr:uid="{14355659-9162-424F-83C6-0FFA00ECABFF}"/>
    <cellStyle name="Percent 4 25 2" xfId="7887" xr:uid="{FC04550A-4EA6-42C0-AB63-0465260D34C1}"/>
    <cellStyle name="Percent 4 26" xfId="5101" xr:uid="{3EA88EEC-B92B-454E-9334-47AC3F7D4716}"/>
    <cellStyle name="Percent 4 26 2" xfId="7888" xr:uid="{A4B01351-F91C-49DF-95CF-594DC6D3037A}"/>
    <cellStyle name="Percent 4 27" xfId="5102" xr:uid="{1E3D905D-2A8B-4BAE-86E9-A1A7E34A15B8}"/>
    <cellStyle name="Percent 4 27 2" xfId="7889" xr:uid="{BDE6DF58-51D5-4903-922E-E7BA5C59D3BF}"/>
    <cellStyle name="Percent 4 28" xfId="5103" xr:uid="{704738FF-47A1-41DC-BFB3-9DC294DD4CA7}"/>
    <cellStyle name="Percent 4 28 2" xfId="7890" xr:uid="{4017CB28-6F28-4E94-8FA9-D2D77338669D}"/>
    <cellStyle name="Percent 4 29" xfId="5104" xr:uid="{784C36AF-321A-471E-8983-820DE1ADA145}"/>
    <cellStyle name="Percent 4 29 2" xfId="5105" xr:uid="{D10BE815-D4E2-4820-8876-41E69980AF67}"/>
    <cellStyle name="Percent 4 29 2 2" xfId="7892" xr:uid="{C84E7677-6BE1-4ECF-8BEE-6E45612DAD8A}"/>
    <cellStyle name="Percent 4 29 3" xfId="5106" xr:uid="{7372FB84-DA59-4B87-B1CB-0D4AAE364F32}"/>
    <cellStyle name="Percent 4 29 3 2" xfId="7893" xr:uid="{D3CE4161-0CD0-4780-80C6-E975B06C5B2F}"/>
    <cellStyle name="Percent 4 29 4" xfId="7891" xr:uid="{05415844-4CFB-4CF8-9F70-356C8250E206}"/>
    <cellStyle name="Percent 4 3" xfId="329" xr:uid="{BA0C9447-6A7B-4CF9-AC17-476A0A52FEF9}"/>
    <cellStyle name="Percent 4 3 2" xfId="5108" xr:uid="{561DB194-C64C-4103-BB94-F6AA11B0827F}"/>
    <cellStyle name="Percent 4 3 2 2" xfId="7895" xr:uid="{F7B102CE-0115-4926-B8EA-1524988F1C5C}"/>
    <cellStyle name="Percent 4 3 2 3" xfId="6148" xr:uid="{0BA63755-0226-4595-992B-BA2EAE4B0E03}"/>
    <cellStyle name="Percent 4 3 3" xfId="5109" xr:uid="{EC5D2BBD-5735-4181-B47A-A4764B537CCC}"/>
    <cellStyle name="Percent 4 3 3 2" xfId="7896" xr:uid="{90B8CB08-07C2-495E-A558-E6A9C412E685}"/>
    <cellStyle name="Percent 4 3 3 3" xfId="6149" xr:uid="{38B5C5FF-C6F3-4F1A-86B5-A926400FBF30}"/>
    <cellStyle name="Percent 4 3 4" xfId="5110" xr:uid="{385CFE45-A31F-4D33-994E-1D85B84FAC03}"/>
    <cellStyle name="Percent 4 3 4 2" xfId="7897" xr:uid="{5EED3533-D865-4A7B-963E-1F739B852585}"/>
    <cellStyle name="Percent 4 3 4 3" xfId="6150" xr:uid="{A7C803D8-5ED6-4379-B9DF-5AD79CA85DF1}"/>
    <cellStyle name="Percent 4 3 5" xfId="5111" xr:uid="{2E58258C-0633-4D45-89C2-2EC2131CA23A}"/>
    <cellStyle name="Percent 4 3 5 2" xfId="7898" xr:uid="{4746DE0A-467D-4906-A23E-FA2ED08858E0}"/>
    <cellStyle name="Percent 4 3 5 3" xfId="6151" xr:uid="{812CCB22-B9B8-4293-9365-AFED8DF97342}"/>
    <cellStyle name="Percent 4 3 6" xfId="5112" xr:uid="{F1DAF195-0092-4EBD-9F08-FD0AB7F39276}"/>
    <cellStyle name="Percent 4 3 6 2" xfId="7899" xr:uid="{E21D0B3B-E6BB-4BA2-A3F1-B76C373773E5}"/>
    <cellStyle name="Percent 4 3 6 3" xfId="6152" xr:uid="{09E08019-D00B-4390-832C-9674E87F8CD9}"/>
    <cellStyle name="Percent 4 3 7" xfId="5113" xr:uid="{B37B921D-1633-4C29-9BAC-8F184FBB9AD2}"/>
    <cellStyle name="Percent 4 3 7 2" xfId="7900" xr:uid="{D5A686E8-0A29-4728-B8F1-13FE7F8E9821}"/>
    <cellStyle name="Percent 4 3 7 3" xfId="6153" xr:uid="{5A928D71-87E3-4672-814D-177BD44ACF9E}"/>
    <cellStyle name="Percent 4 3 8" xfId="5114" xr:uid="{AD11D20B-5317-43ED-84E6-6B48AE5C4696}"/>
    <cellStyle name="Percent 4 3 8 2" xfId="7901" xr:uid="{A9E3ED6D-F2AE-42FA-AF01-900967EF66E9}"/>
    <cellStyle name="Percent 4 3 8 3" xfId="6154" xr:uid="{24C14C59-C104-40B8-81E7-A28FD28E0933}"/>
    <cellStyle name="Percent 4 3 9" xfId="5107" xr:uid="{9B6B7BC9-3FCA-4680-ADB9-1DB0945B7734}"/>
    <cellStyle name="Percent 4 3 9 2" xfId="7894" xr:uid="{B2FA2CD3-B579-4E39-9C54-83A72BA2EB6F}"/>
    <cellStyle name="Percent 4 30" xfId="5115" xr:uid="{11570952-52B6-44D1-A902-42A71DF03E7F}"/>
    <cellStyle name="Percent 4 30 2" xfId="7902" xr:uid="{2E4FC889-D475-47DD-9372-B07ECE7570EE}"/>
    <cellStyle name="Percent 4 31" xfId="5116" xr:uid="{2DF93C8F-525F-4246-BE57-D07154C73B2E}"/>
    <cellStyle name="Percent 4 31 2" xfId="7903" xr:uid="{40F56C1C-5F60-4793-BEAD-39372EBE5228}"/>
    <cellStyle name="Percent 4 32" xfId="5069" xr:uid="{D8EB0CF9-6FBB-4CDE-9A6A-B444D33D0EF7}"/>
    <cellStyle name="Percent 4 32 2" xfId="7856" xr:uid="{8E161453-3BB1-49CD-9969-3E42B2045C67}"/>
    <cellStyle name="Percent 4 4" xfId="330" xr:uid="{4EEF762B-9757-4302-A606-4E670DAC7E3E}"/>
    <cellStyle name="Percent 4 4 10" xfId="5117" xr:uid="{7E66D614-11B8-428D-9044-2891EFCF16E8}"/>
    <cellStyle name="Percent 4 4 10 2" xfId="7904" xr:uid="{31403F22-50FF-4C3B-8525-73AB99376115}"/>
    <cellStyle name="Percent 4 4 11" xfId="6155" xr:uid="{54E87FDE-AEBE-43B8-9EFF-D6AF19794BBC}"/>
    <cellStyle name="Percent 4 4 2" xfId="5118" xr:uid="{6B2980B8-6888-474D-9A45-3ECC072CF275}"/>
    <cellStyle name="Percent 4 4 2 2" xfId="7905" xr:uid="{CED4CB1E-C198-4296-8782-BF809DD09A59}"/>
    <cellStyle name="Percent 4 4 2 3" xfId="6156" xr:uid="{9870AD67-C07A-4D86-BF61-CDDFEE76A3B7}"/>
    <cellStyle name="Percent 4 4 3" xfId="5119" xr:uid="{3665BA18-353B-4B3D-A96E-EFF6DEEFF5E7}"/>
    <cellStyle name="Percent 4 4 3 2" xfId="7906" xr:uid="{9C58036A-CA7F-44D7-9016-16F70FA146B0}"/>
    <cellStyle name="Percent 4 4 3 3" xfId="6157" xr:uid="{37F61BBE-767A-497B-B5C4-71474D80C161}"/>
    <cellStyle name="Percent 4 4 4" xfId="5120" xr:uid="{C711053A-D41C-4732-9CE3-180DD6C6DB6F}"/>
    <cellStyle name="Percent 4 4 4 2" xfId="7907" xr:uid="{A9FEE15E-70FD-4477-819D-E62671B0A4F2}"/>
    <cellStyle name="Percent 4 4 4 3" xfId="6158" xr:uid="{9AC1AFF7-D4B1-4C98-8564-730B73A9836C}"/>
    <cellStyle name="Percent 4 4 5" xfId="5121" xr:uid="{5A8625E5-743C-4971-BA88-2EAA69EDE170}"/>
    <cellStyle name="Percent 4 4 5 2" xfId="7908" xr:uid="{5C2ABF80-88AE-483D-9533-5B779388F1A7}"/>
    <cellStyle name="Percent 4 4 5 3" xfId="6159" xr:uid="{A83908F1-973A-4519-B102-9DC2C4576586}"/>
    <cellStyle name="Percent 4 4 6" xfId="5122" xr:uid="{81BD968C-B316-48F3-8D6C-3EEA5A6CD982}"/>
    <cellStyle name="Percent 4 4 6 2" xfId="7909" xr:uid="{3AE0B8B8-90DB-4FDC-8770-28AF867E9669}"/>
    <cellStyle name="Percent 4 4 6 3" xfId="6160" xr:uid="{E9D5F2C2-8A7E-4C73-9942-A115AB9D112C}"/>
    <cellStyle name="Percent 4 4 7" xfId="5123" xr:uid="{043C46C8-C1F3-4F05-AF21-7D3BF54DD746}"/>
    <cellStyle name="Percent 4 4 7 2" xfId="7910" xr:uid="{FCA236CA-17B2-4D2E-AC28-4A0C146C0943}"/>
    <cellStyle name="Percent 4 4 7 3" xfId="6161" xr:uid="{BCE247F9-B6F0-4CA1-AFA1-4944515FC881}"/>
    <cellStyle name="Percent 4 4 8" xfId="5124" xr:uid="{DF506551-D52D-4DB9-823A-F447A51DE4C0}"/>
    <cellStyle name="Percent 4 4 8 2" xfId="7911" xr:uid="{B2BECCEF-209F-48A2-8AB0-1B6D9737B7FA}"/>
    <cellStyle name="Percent 4 4 8 3" xfId="6162" xr:uid="{C3957AC0-F120-404A-9122-774D38F1C80F}"/>
    <cellStyle name="Percent 4 4 9" xfId="5125" xr:uid="{724AB79A-2401-4BF4-94F2-7DE2ABA841B2}"/>
    <cellStyle name="Percent 4 4 9 2" xfId="7912" xr:uid="{37101090-6251-40CB-97CC-15A6F8DC8458}"/>
    <cellStyle name="Percent 4 4 9 3" xfId="6296" xr:uid="{D6869840-1DA1-4104-9216-DF5CB467330F}"/>
    <cellStyle name="Percent 4 5" xfId="331" xr:uid="{CA56F9BF-29ED-43D8-9A95-10A1484152CE}"/>
    <cellStyle name="Percent 4 5 10" xfId="5126" xr:uid="{DC6A0D73-3A70-4FF5-84B8-72B94F980B7D}"/>
    <cellStyle name="Percent 4 5 10 2" xfId="7913" xr:uid="{6EEE3E9E-C1AD-4A14-9839-85FD41BF6846}"/>
    <cellStyle name="Percent 4 5 2" xfId="332" xr:uid="{064A6ED8-2D04-44A1-BCE1-4A08255FAA3F}"/>
    <cellStyle name="Percent 4 5 2 2" xfId="5127" xr:uid="{879E6EF7-633E-49E3-991F-BE37E82BE722}"/>
    <cellStyle name="Percent 4 5 2 2 2" xfId="7914" xr:uid="{74191885-D0BB-42E1-9E04-97E5F0F407FC}"/>
    <cellStyle name="Percent 4 5 3" xfId="5128" xr:uid="{C8E499E3-270D-4F8D-BB83-EACE3668B858}"/>
    <cellStyle name="Percent 4 5 3 2" xfId="7915" xr:uid="{220F4F60-F9EF-4F7E-8E3B-97040F8EBF2F}"/>
    <cellStyle name="Percent 4 5 3 3" xfId="6163" xr:uid="{E2FADB86-7C8A-4D13-A270-83B1861CFE11}"/>
    <cellStyle name="Percent 4 5 4" xfId="5129" xr:uid="{D7E032A5-4177-409E-99DA-9BBCCAF31BDD}"/>
    <cellStyle name="Percent 4 5 4 2" xfId="7916" xr:uid="{D0B9B187-8147-4F9C-8EC3-F1D22F0FAF1A}"/>
    <cellStyle name="Percent 4 5 4 3" xfId="6164" xr:uid="{F785AD2E-828F-4E1D-8192-9FF64CE9C79E}"/>
    <cellStyle name="Percent 4 5 5" xfId="5130" xr:uid="{323AF9D6-4F73-49E1-97BD-40BD08D1126C}"/>
    <cellStyle name="Percent 4 5 5 2" xfId="7917" xr:uid="{D1423D14-F9D2-4334-88F5-4BF10B813E82}"/>
    <cellStyle name="Percent 4 5 5 3" xfId="6165" xr:uid="{BD7B73A8-A83F-4343-957E-71268FF4A473}"/>
    <cellStyle name="Percent 4 5 6" xfId="5131" xr:uid="{1E192C5D-5AF7-4BAA-B8A1-76E0A9B12AC5}"/>
    <cellStyle name="Percent 4 5 6 2" xfId="7918" xr:uid="{DD741238-9343-4A14-88EC-C251E018DF73}"/>
    <cellStyle name="Percent 4 5 6 3" xfId="6166" xr:uid="{141023BB-764F-4DE6-9791-76A730E3DA41}"/>
    <cellStyle name="Percent 4 5 7" xfId="5132" xr:uid="{222139EB-0727-45F6-A5DC-679A0C5E209C}"/>
    <cellStyle name="Percent 4 5 7 2" xfId="7919" xr:uid="{B911A48A-52B0-4B6F-8213-7C4DF4880230}"/>
    <cellStyle name="Percent 4 5 7 3" xfId="6167" xr:uid="{EE1DE136-C8CD-458D-9978-3DB9F3E7A5FB}"/>
    <cellStyle name="Percent 4 5 8" xfId="5133" xr:uid="{D5850A65-4609-42F4-A5D2-409D3C2C0E7E}"/>
    <cellStyle name="Percent 4 5 8 2" xfId="7920" xr:uid="{128E26FA-D5B7-4BD6-8563-A6C743E4F7FB}"/>
    <cellStyle name="Percent 4 5 8 3" xfId="6168" xr:uid="{C8C5A474-F7E5-44A9-87BD-CF9F28D3032C}"/>
    <cellStyle name="Percent 4 5 9" xfId="5134" xr:uid="{0CDD6066-F3C4-40EE-B8D6-8C44438910A6}"/>
    <cellStyle name="Percent 4 5 9 2" xfId="7921" xr:uid="{E1F4BA99-78E7-4173-92EC-9B8002C9E895}"/>
    <cellStyle name="Percent 4 6" xfId="5135" xr:uid="{F58AEC99-23E2-49D2-A8BC-4176D0DA2D1D}"/>
    <cellStyle name="Percent 4 6 10" xfId="6169" xr:uid="{A0472A4D-F91E-4318-8913-9E6C7B503CD7}"/>
    <cellStyle name="Percent 4 6 2" xfId="5136" xr:uid="{2FFA15BC-6174-44B9-A6E0-A5EDB9D2DC10}"/>
    <cellStyle name="Percent 4 6 2 2" xfId="7923" xr:uid="{BEB6E3D3-C5C1-4212-987C-069CBB168333}"/>
    <cellStyle name="Percent 4 6 2 3" xfId="6170" xr:uid="{8C185979-0DE3-4C9F-B2C0-F4BA3746BCFA}"/>
    <cellStyle name="Percent 4 6 3" xfId="5137" xr:uid="{76441E16-84A7-42FC-8706-21F66D106CEF}"/>
    <cellStyle name="Percent 4 6 3 2" xfId="7924" xr:uid="{6D496BA3-1C3A-4183-A639-B8F7C1F8C446}"/>
    <cellStyle name="Percent 4 6 3 3" xfId="6171" xr:uid="{55E3D23F-3658-4F82-8F4C-008C08489E77}"/>
    <cellStyle name="Percent 4 6 4" xfId="5138" xr:uid="{371A5E58-30F3-4C91-91E6-FDFD77B6923E}"/>
    <cellStyle name="Percent 4 6 4 2" xfId="7925" xr:uid="{A339B312-E2F6-417E-8876-00AB3C3B3374}"/>
    <cellStyle name="Percent 4 6 4 3" xfId="6172" xr:uid="{81500EB3-DE59-4C32-84B7-FC105AE80452}"/>
    <cellStyle name="Percent 4 6 5" xfId="5139" xr:uid="{C2F770A2-CEEE-4362-9B41-6EAA38409366}"/>
    <cellStyle name="Percent 4 6 5 2" xfId="7926" xr:uid="{2B7804A3-3272-427D-9F25-7D6A7BDCEBA7}"/>
    <cellStyle name="Percent 4 6 5 3" xfId="6173" xr:uid="{26B11D53-17B6-406F-961A-FE09799C6814}"/>
    <cellStyle name="Percent 4 6 6" xfId="5140" xr:uid="{C398E1F6-94A7-49EC-AD77-C0832035055C}"/>
    <cellStyle name="Percent 4 6 6 2" xfId="7927" xr:uid="{787F2F9E-DFE6-47C2-B326-47BA28B021AC}"/>
    <cellStyle name="Percent 4 6 6 3" xfId="6174" xr:uid="{2D016099-742E-429F-9F1C-585B84E264D2}"/>
    <cellStyle name="Percent 4 6 7" xfId="5141" xr:uid="{316047C2-198B-4185-91AB-E8C3DF851B79}"/>
    <cellStyle name="Percent 4 6 7 2" xfId="7928" xr:uid="{4090A15B-AC10-4AA8-B38C-4BBBC8F90B55}"/>
    <cellStyle name="Percent 4 6 7 3" xfId="6175" xr:uid="{D9A0B778-F656-4721-988C-665656330D2A}"/>
    <cellStyle name="Percent 4 6 8" xfId="5142" xr:uid="{FCDC294F-8850-4714-98D6-7697C74067E4}"/>
    <cellStyle name="Percent 4 6 8 2" xfId="7929" xr:uid="{4D9B0026-FDD2-4FE3-AD03-2D03D0732879}"/>
    <cellStyle name="Percent 4 6 8 3" xfId="6176" xr:uid="{11439202-C022-49CF-8A1E-116F668E88A1}"/>
    <cellStyle name="Percent 4 6 9" xfId="7922" xr:uid="{66F523D1-3153-4DB4-AC7F-ADC35CDCFA8A}"/>
    <cellStyle name="Percent 4 7" xfId="5143" xr:uid="{169CF259-D980-43B7-8A8E-D6C4F72A8829}"/>
    <cellStyle name="Percent 4 7 2" xfId="7930" xr:uid="{50DD9EBF-D6D7-4E55-A53F-7C65339FE59F}"/>
    <cellStyle name="Percent 4 7 3" xfId="6177" xr:uid="{F8FFF341-C72A-4FD8-A1F5-867DBFF353A1}"/>
    <cellStyle name="Percent 4 8" xfId="5144" xr:uid="{B2C98858-EEFC-421A-A852-BD1350A475E3}"/>
    <cellStyle name="Percent 4 8 2" xfId="7931" xr:uid="{0D477B70-7A7F-4B1E-A913-DA2D69487150}"/>
    <cellStyle name="Percent 4 8 3" xfId="6178" xr:uid="{CFAB5FB4-05F9-419B-B963-0645DC7C0106}"/>
    <cellStyle name="Percent 4 9" xfId="5145" xr:uid="{5CF3668C-EEF0-4F2C-B6F6-8CE6A65359A7}"/>
    <cellStyle name="Percent 4 9 2" xfId="7932" xr:uid="{B0A2069D-1711-46D6-BB25-CADD82E61CA3}"/>
    <cellStyle name="Percent 4 9 3" xfId="6179" xr:uid="{B03C0B63-8DAF-460C-BC62-15EBCCEAAF45}"/>
    <cellStyle name="Percent 5" xfId="333" xr:uid="{BE55DC06-BA14-443A-B196-A0E33396ECA5}"/>
    <cellStyle name="Percent 5 10" xfId="5147" xr:uid="{591A6C10-9ADE-410E-9516-69141243B144}"/>
    <cellStyle name="Percent 5 10 2" xfId="7934" xr:uid="{5DBC8873-6391-431D-A752-DA4C76F00399}"/>
    <cellStyle name="Percent 5 11" xfId="5148" xr:uid="{2F2818B9-C91E-4033-80EB-4330D8CD2403}"/>
    <cellStyle name="Percent 5 11 2" xfId="5149" xr:uid="{1D534834-C148-4508-A076-410CAD00E8A8}"/>
    <cellStyle name="Percent 5 11 2 2" xfId="7936" xr:uid="{5D23454C-6038-4EAB-9785-54B1939F1D70}"/>
    <cellStyle name="Percent 5 11 3" xfId="7935" xr:uid="{75959F40-DFC8-43B0-806C-0417EB09D83D}"/>
    <cellStyle name="Percent 5 12" xfId="5146" xr:uid="{F1A52B82-C6AF-4C90-A43D-D887D5F82C69}"/>
    <cellStyle name="Percent 5 12 2" xfId="7933" xr:uid="{D25B6A0D-D864-4532-997A-16E932531F2E}"/>
    <cellStyle name="Percent 5 2" xfId="334" xr:uid="{8B7C489B-1CC8-4460-9E42-AD776FD675C0}"/>
    <cellStyle name="Percent 5 2 2" xfId="5150" xr:uid="{2184E3CA-8369-49F9-B99E-BDE9AD3F5516}"/>
    <cellStyle name="Percent 5 2 2 2" xfId="7937" xr:uid="{BDA6402A-5C94-45AC-ABC7-F0212349EC0C}"/>
    <cellStyle name="Percent 5 3" xfId="5151" xr:uid="{E5323D11-AB98-438B-9BD3-48A558895545}"/>
    <cellStyle name="Percent 5 3 2" xfId="5152" xr:uid="{9D3720CE-BE9B-45E0-8D33-C6575BDF09CA}"/>
    <cellStyle name="Percent 5 3 2 2" xfId="7939" xr:uid="{ACABF2D2-E87A-46AE-B1FA-67521D4F5323}"/>
    <cellStyle name="Percent 5 3 3" xfId="7938" xr:uid="{D2E3B619-069B-4E09-A608-2736FC53247A}"/>
    <cellStyle name="Percent 5 3 4" xfId="6180" xr:uid="{54A84527-9DF1-49DA-A230-A2C0E2A71435}"/>
    <cellStyle name="Percent 5 4" xfId="5153" xr:uid="{913A53E0-E8E1-4166-9D21-EA192BF44AB6}"/>
    <cellStyle name="Percent 5 4 2" xfId="5154" xr:uid="{1E2A7EF3-52B6-4270-A3B4-F15F631F7BAC}"/>
    <cellStyle name="Percent 5 4 2 2" xfId="7941" xr:uid="{6F3A16EE-EF90-4643-AAD5-D7B9F7112AEF}"/>
    <cellStyle name="Percent 5 4 3" xfId="7940" xr:uid="{8B3DE1BF-0A8E-481B-BF4F-4A7F199B0300}"/>
    <cellStyle name="Percent 5 4 4" xfId="6181" xr:uid="{E580A5EE-E90A-4DF8-88EC-AFCECC9CD240}"/>
    <cellStyle name="Percent 5 5" xfId="5155" xr:uid="{39E62466-2D54-4B89-BA7F-D296426DC5A6}"/>
    <cellStyle name="Percent 5 5 2" xfId="5156" xr:uid="{1AEDF513-749F-4211-968A-8B626D214209}"/>
    <cellStyle name="Percent 5 5 2 2" xfId="7943" xr:uid="{BE65C5D9-F801-422C-8ABF-069165794455}"/>
    <cellStyle name="Percent 5 5 3" xfId="5157" xr:uid="{014A200E-ED24-4DD8-AC9C-754FAD56816E}"/>
    <cellStyle name="Percent 5 5 3 2" xfId="7944" xr:uid="{8E69AC76-1C1E-4D97-9663-FC2EA67EDEE0}"/>
    <cellStyle name="Percent 5 5 4" xfId="7942" xr:uid="{5934737B-35AB-4BF5-B1A9-A50C0034D0AA}"/>
    <cellStyle name="Percent 5 5 5" xfId="6182" xr:uid="{0B0435DD-F368-4F0F-A26D-A83DA528A959}"/>
    <cellStyle name="Percent 5 6" xfId="5158" xr:uid="{77BDB44D-352C-447D-8F9D-9FD33F982416}"/>
    <cellStyle name="Percent 5 6 2" xfId="7945" xr:uid="{848F324F-DEF9-412D-8244-2BE35ED3D517}"/>
    <cellStyle name="Percent 5 6 3" xfId="6183" xr:uid="{94F452D1-AA13-4316-A0A8-5B8E27C4D261}"/>
    <cellStyle name="Percent 5 7" xfId="5159" xr:uid="{CBEFB330-A699-435D-B4FC-B8145AB86C6C}"/>
    <cellStyle name="Percent 5 7 2" xfId="7946" xr:uid="{EB7E9B91-981B-4CB5-A654-078A32E6782D}"/>
    <cellStyle name="Percent 5 7 3" xfId="6184" xr:uid="{9E65E3F4-C21A-4AAE-BC46-617CAD265379}"/>
    <cellStyle name="Percent 5 8" xfId="5160" xr:uid="{13402AC1-2912-470A-B5A5-F5245F31415D}"/>
    <cellStyle name="Percent 5 8 2" xfId="7947" xr:uid="{111ECA95-09A9-466E-B89D-5ACD57D09DCE}"/>
    <cellStyle name="Percent 5 8 3" xfId="6185" xr:uid="{3677D2D4-A801-436B-8A5D-38AEEE5980F6}"/>
    <cellStyle name="Percent 5 9" xfId="5161" xr:uid="{B47EEAF6-3039-4001-A284-4F0C283EBB07}"/>
    <cellStyle name="Percent 5 9 2" xfId="5162" xr:uid="{972CD346-CF32-4DA3-9C3B-58E39BFA3578}"/>
    <cellStyle name="Percent 5 9 2 2" xfId="5163" xr:uid="{5B86F52B-E6DF-4805-BC4E-CFF9BBD7AF41}"/>
    <cellStyle name="Percent 5 9 2 2 2" xfId="7950" xr:uid="{CE024B70-8BF7-4DDF-88B8-A973AFB5BC1F}"/>
    <cellStyle name="Percent 5 9 2 3" xfId="7949" xr:uid="{0BFCA89A-9C42-4F47-B3B1-6003FAFE2F96}"/>
    <cellStyle name="Percent 5 9 3" xfId="7948" xr:uid="{01521D45-F4DB-431F-A627-0FF2659A150E}"/>
    <cellStyle name="Percent 6" xfId="335" xr:uid="{E986A382-7BE7-40D4-9CB9-B9D3505ED499}"/>
    <cellStyle name="Percent 6 10" xfId="5165" xr:uid="{A86CE3AE-6B99-4604-A748-ACD9010BFBD6}"/>
    <cellStyle name="Percent 6 10 2" xfId="7952" xr:uid="{3572EB9E-1116-4E0E-BE47-4F5621455106}"/>
    <cellStyle name="Percent 6 11" xfId="5164" xr:uid="{C62CFB2A-1243-47AD-AF9A-0577CC4682D6}"/>
    <cellStyle name="Percent 6 11 2" xfId="7951" xr:uid="{8E98DF82-A659-46D0-89A6-EC06BF7BEE06}"/>
    <cellStyle name="Percent 6 12" xfId="6186" xr:uid="{DD212432-700B-418A-8AC3-741CAB7D3F7C}"/>
    <cellStyle name="Percent 6 2" xfId="435" xr:uid="{727EB73B-1093-4A82-B81E-92502A80C875}"/>
    <cellStyle name="Percent 6 2 2" xfId="5166" xr:uid="{EC1275A7-18DB-435E-9C7F-8995C3FF9953}"/>
    <cellStyle name="Percent 6 2 2 2" xfId="7953" xr:uid="{A4ED5BB0-45A5-44BA-AA36-A706AF077427}"/>
    <cellStyle name="Percent 6 2 3" xfId="6187" xr:uid="{622C8599-15DE-4E84-AA04-DF1FB86BADDD}"/>
    <cellStyle name="Percent 6 3" xfId="5167" xr:uid="{DA68B6B8-DDF7-4BCD-9C2B-DFFA0F97708F}"/>
    <cellStyle name="Percent 6 3 2" xfId="5168" xr:uid="{5CA923ED-1528-476A-9122-1E8FF2FBCAE7}"/>
    <cellStyle name="Percent 6 3 2 2" xfId="7955" xr:uid="{CB230DCE-F84C-4344-8E8B-9283F800D298}"/>
    <cellStyle name="Percent 6 3 3" xfId="5169" xr:uid="{3F87D1ED-2C2A-4627-B740-93F8F1A179A8}"/>
    <cellStyle name="Percent 6 3 3 2" xfId="7956" xr:uid="{2A29A3F6-EBCD-4B93-91B5-A27C26A807D5}"/>
    <cellStyle name="Percent 6 3 4" xfId="7954" xr:uid="{C03E2B7A-31F3-4FCB-AE87-F00941EFC3B8}"/>
    <cellStyle name="Percent 6 3 5" xfId="6188" xr:uid="{2430919F-7D38-487C-89DF-3D5E66B87BAC}"/>
    <cellStyle name="Percent 6 4" xfId="5170" xr:uid="{1D55ECC8-C370-45E1-A1C4-5206C65394CA}"/>
    <cellStyle name="Percent 6 4 2" xfId="7957" xr:uid="{4EC164B3-E9C1-44A1-B08F-892A246CF62A}"/>
    <cellStyle name="Percent 6 4 3" xfId="6189" xr:uid="{B58C5B46-27BE-4DE0-9800-5C77A5AD3AA7}"/>
    <cellStyle name="Percent 6 5" xfId="5171" xr:uid="{EED68998-B4BD-47B8-8C81-2E076DA21AC1}"/>
    <cellStyle name="Percent 6 5 2" xfId="7958" xr:uid="{0DEF858F-69E1-4DCD-A17A-00DD9BA1BD63}"/>
    <cellStyle name="Percent 6 5 3" xfId="6190" xr:uid="{BF3FB357-EDCD-4ABA-ABBA-CC68FDD6398C}"/>
    <cellStyle name="Percent 6 6" xfId="5172" xr:uid="{ED6334A1-6B8B-4EBE-8DB0-53BDABCCF9D4}"/>
    <cellStyle name="Percent 6 6 2" xfId="7959" xr:uid="{FA37EFC9-C611-4D47-AB2B-56E1F26807C6}"/>
    <cellStyle name="Percent 6 6 3" xfId="6191" xr:uid="{5994D2A6-E5BB-483C-A102-7F02AB2731BB}"/>
    <cellStyle name="Percent 6 7" xfId="5173" xr:uid="{838A7BD4-8464-4A87-A7C9-FDFF7DFA8C9F}"/>
    <cellStyle name="Percent 6 7 2" xfId="7960" xr:uid="{1D6A4D36-9F32-4A1F-BE4B-2E0144257336}"/>
    <cellStyle name="Percent 6 7 3" xfId="6192" xr:uid="{CE0F2060-72B6-4BBE-9A87-BDA8156B90FC}"/>
    <cellStyle name="Percent 6 8" xfId="5174" xr:uid="{21A34A11-3939-4DD1-BDA6-E5303BC01CF7}"/>
    <cellStyle name="Percent 6 8 2" xfId="7961" xr:uid="{7424CD9C-C32D-4A88-A566-130278D089D4}"/>
    <cellStyle name="Percent 6 8 3" xfId="6193" xr:uid="{C1CA66DD-AA04-4CDE-A7AA-2C593A8A2666}"/>
    <cellStyle name="Percent 6 9" xfId="5175" xr:uid="{54B1CEBC-BDD4-473F-81C6-ED465D5241E2}"/>
    <cellStyle name="Percent 6 9 2" xfId="7962" xr:uid="{9D2A2836-966E-4EE6-9552-BE7734C2D7D5}"/>
    <cellStyle name="Percent 6 9 3" xfId="6297" xr:uid="{C90AEB4C-AD3C-4832-869B-F0699C00EFD3}"/>
    <cellStyle name="Percent 7" xfId="336" xr:uid="{4946EA48-41EA-4761-993D-76546E2C72E7}"/>
    <cellStyle name="Percent 7 10" xfId="5177" xr:uid="{7AC6529F-4D39-4E44-A50B-35F6D2604B68}"/>
    <cellStyle name="Percent 7 10 2" xfId="7964" xr:uid="{2147C450-FE6D-4B8C-9BAA-EE99CA411595}"/>
    <cellStyle name="Percent 7 11" xfId="5176" xr:uid="{CF643C4A-9255-4E43-A92E-F41936F0626A}"/>
    <cellStyle name="Percent 7 11 2" xfId="7963" xr:uid="{75C9EB48-D255-414C-92F4-9461A954462B}"/>
    <cellStyle name="Percent 7 2" xfId="5178" xr:uid="{5ED8D4A0-56E5-408E-B77D-BA47E5C8352C}"/>
    <cellStyle name="Percent 7 2 2" xfId="7965" xr:uid="{EFFCE89B-71E0-4DF3-A14A-F82401934518}"/>
    <cellStyle name="Percent 7 2 3" xfId="6194" xr:uid="{3BE04777-BB2C-4D7C-BC24-AB990BC89F9B}"/>
    <cellStyle name="Percent 7 3" xfId="5179" xr:uid="{023A4456-F3D3-490A-941B-4C13A9C4A15E}"/>
    <cellStyle name="Percent 7 3 2" xfId="7966" xr:uid="{B7FFF3B4-40C9-4315-A27D-748A5E395E31}"/>
    <cellStyle name="Percent 7 3 3" xfId="6195" xr:uid="{1FEE0653-50D9-42D3-AF80-D0E6357717CE}"/>
    <cellStyle name="Percent 7 4" xfId="5180" xr:uid="{EE0A3BB4-E926-415E-AC58-701011973EE2}"/>
    <cellStyle name="Percent 7 4 2" xfId="7967" xr:uid="{097D34C2-73B7-4438-BBC7-EC6D6948A156}"/>
    <cellStyle name="Percent 7 4 3" xfId="6196" xr:uid="{BA73F17C-F4CB-4E59-BC5C-BCBED23A7142}"/>
    <cellStyle name="Percent 7 5" xfId="5181" xr:uid="{70529F87-A547-4502-BE72-D249E99B6959}"/>
    <cellStyle name="Percent 7 5 2" xfId="7968" xr:uid="{1273AB6F-1576-492F-9B55-23940D3BC01D}"/>
    <cellStyle name="Percent 7 5 3" xfId="6197" xr:uid="{CB091EF3-F961-42D3-830D-11BEE9B5029C}"/>
    <cellStyle name="Percent 7 6" xfId="5182" xr:uid="{272E64F1-C8C2-4A65-83EB-774E86D5EC7C}"/>
    <cellStyle name="Percent 7 6 2" xfId="7969" xr:uid="{78AC644A-84D6-4547-B3E8-8D4DDB4F6088}"/>
    <cellStyle name="Percent 7 6 3" xfId="6198" xr:uid="{D6E34398-53B5-48C2-B367-5A382667CA68}"/>
    <cellStyle name="Percent 7 7" xfId="5183" xr:uid="{723963B3-860A-4D88-A641-3A15C58BF919}"/>
    <cellStyle name="Percent 7 7 2" xfId="7970" xr:uid="{C077E0AE-50FD-4C9E-AC37-FFF34903CBFE}"/>
    <cellStyle name="Percent 7 7 3" xfId="6199" xr:uid="{7151AD2A-7180-4BBC-A945-DE7179A255C0}"/>
    <cellStyle name="Percent 7 8" xfId="5184" xr:uid="{08B85884-8A48-426B-9A55-4F1BB13F58C2}"/>
    <cellStyle name="Percent 7 8 2" xfId="7971" xr:uid="{4F99656C-60E5-43FD-8F2C-4CA50A6E1C2D}"/>
    <cellStyle name="Percent 7 8 3" xfId="6200" xr:uid="{410FC1A2-0293-45AB-BF69-C355879A8A2B}"/>
    <cellStyle name="Percent 7 9" xfId="5185" xr:uid="{854CDAA9-2C6D-4F87-A32B-BA5C17B8C891}"/>
    <cellStyle name="Percent 7 9 2" xfId="7972" xr:uid="{80486CBC-96AB-4F06-AD93-579225B91C91}"/>
    <cellStyle name="Percent 8" xfId="298" xr:uid="{AB31989B-94CE-45EA-93D4-6343A00B03ED}"/>
    <cellStyle name="Percent 8 10" xfId="7973" xr:uid="{24194B03-4C27-4DA1-9131-0DF740D2E2D5}"/>
    <cellStyle name="Percent 8 11" xfId="6201" xr:uid="{08DF1816-2166-4317-819D-BC122AB3B905}"/>
    <cellStyle name="Percent 8 2" xfId="436" xr:uid="{AD729652-05F8-4956-9366-250277567C8E}"/>
    <cellStyle name="Percent 8 2 2" xfId="5187" xr:uid="{21A8C4EF-DEA2-4E55-A7BB-01FC9F047C07}"/>
    <cellStyle name="Percent 8 2 2 2" xfId="7974" xr:uid="{C5A420C2-14B4-490E-A66D-1194F55283EB}"/>
    <cellStyle name="Percent 8 2 3" xfId="6202" xr:uid="{5C4A4C42-9742-4849-93DD-9F49C60C2392}"/>
    <cellStyle name="Percent 8 3" xfId="5188" xr:uid="{C67C876E-D933-483B-884E-BB352AF30149}"/>
    <cellStyle name="Percent 8 3 2" xfId="7975" xr:uid="{C51B950E-D563-4D3C-8CF8-00CB652F4754}"/>
    <cellStyle name="Percent 8 3 3" xfId="6203" xr:uid="{C47D4778-752E-465C-BCD7-4E03D401BA73}"/>
    <cellStyle name="Percent 8 4" xfId="5189" xr:uid="{D3204CD6-5950-46E3-9A2D-1C4A9F933181}"/>
    <cellStyle name="Percent 8 4 2" xfId="7976" xr:uid="{35CF78BA-CDD0-4441-8A85-A5A5704606E6}"/>
    <cellStyle name="Percent 8 4 3" xfId="6204" xr:uid="{4E193EE5-2E08-4506-B498-DF0BFE671705}"/>
    <cellStyle name="Percent 8 5" xfId="5190" xr:uid="{5FEF9292-7084-4048-823A-15A34708AC47}"/>
    <cellStyle name="Percent 8 5 2" xfId="7977" xr:uid="{2B51A2B6-5F1A-4EB1-9AF3-183362CB5D8F}"/>
    <cellStyle name="Percent 8 5 3" xfId="6205" xr:uid="{EFF88C36-993D-4F7D-A436-E5BFF3F63DE7}"/>
    <cellStyle name="Percent 8 6" xfId="5191" xr:uid="{C131BA55-5938-4989-A695-089C26A7DEDC}"/>
    <cellStyle name="Percent 8 6 2" xfId="7978" xr:uid="{E64A1828-4E10-4D1C-B9DB-1CCC1076246A}"/>
    <cellStyle name="Percent 8 6 3" xfId="6206" xr:uid="{F18BDB9D-86EA-4A60-B211-023A81B51A8A}"/>
    <cellStyle name="Percent 8 7" xfId="5192" xr:uid="{03DDBE1E-FC7F-461C-B3E3-F41E50DA087B}"/>
    <cellStyle name="Percent 8 7 2" xfId="7979" xr:uid="{FB15F93E-7BFC-47F8-9F96-F3B90451C476}"/>
    <cellStyle name="Percent 8 7 3" xfId="6207" xr:uid="{0D3873B7-4152-4132-8742-A8D0D52AC81E}"/>
    <cellStyle name="Percent 8 8" xfId="5193" xr:uid="{DF4B1734-E760-43C0-8E88-69D82E829AC1}"/>
    <cellStyle name="Percent 8 8 2" xfId="7980" xr:uid="{D0EAEFAD-43A3-4D51-A849-567228E977EB}"/>
    <cellStyle name="Percent 8 8 3" xfId="6208" xr:uid="{F4ABD4EE-0F39-43F3-9F01-2A4C0884F059}"/>
    <cellStyle name="Percent 8 9" xfId="5186" xr:uid="{72E7FD8F-9531-44A7-9A76-9F8FF82BC777}"/>
    <cellStyle name="Percent 8 9 2" xfId="6292" xr:uid="{A9015189-002F-49DE-9A44-60A09EDE0ECF}"/>
    <cellStyle name="Percent 9" xfId="434" xr:uid="{80172D26-B783-45EB-B610-2CD782947E5E}"/>
    <cellStyle name="Percent 9 10" xfId="5195" xr:uid="{CC6E459B-2327-4CE1-A801-9716BA4E0F1E}"/>
    <cellStyle name="Percent 9 10 2" xfId="7982" xr:uid="{3E699189-D9A5-475F-87BA-E279AAE5578F}"/>
    <cellStyle name="Percent 9 11" xfId="5196" xr:uid="{C5FBF8E1-3800-4536-AC4B-06FF166CAE22}"/>
    <cellStyle name="Percent 9 11 2" xfId="7983" xr:uid="{D8E2184B-7DE9-4416-A801-7DDE55F57260}"/>
    <cellStyle name="Percent 9 12" xfId="5197" xr:uid="{8C570B2D-5259-4D31-A624-0225AC508161}"/>
    <cellStyle name="Percent 9 12 2" xfId="7984" xr:uid="{8598D950-6F02-44EB-9421-AEFF9268EF97}"/>
    <cellStyle name="Percent 9 13" xfId="5198" xr:uid="{6358C350-FF35-4804-BB12-3077CAFA4C1C}"/>
    <cellStyle name="Percent 9 13 2" xfId="7985" xr:uid="{A02FFDBA-250E-48F2-AC63-E468D325EB5B}"/>
    <cellStyle name="Percent 9 14" xfId="5199" xr:uid="{0C260546-6F06-42AC-BCC3-DAD2D04B31F2}"/>
    <cellStyle name="Percent 9 14 2" xfId="7986" xr:uid="{0C800B9F-1883-4AEB-ABBE-BF72DF6A2E46}"/>
    <cellStyle name="Percent 9 15" xfId="5200" xr:uid="{4B0B72C9-8959-4065-BE1D-2407138C92E5}"/>
    <cellStyle name="Percent 9 15 2" xfId="7987" xr:uid="{9AF15E3C-384E-4181-B0C6-07D2E56132A2}"/>
    <cellStyle name="Percent 9 16" xfId="5201" xr:uid="{5B2FA390-F566-407F-B48B-C437CC15548A}"/>
    <cellStyle name="Percent 9 16 2" xfId="7988" xr:uid="{DBD6CBC8-B956-4957-BCFA-A2C5BA15A070}"/>
    <cellStyle name="Percent 9 17" xfId="5202" xr:uid="{02F7EF55-874D-4D01-A69E-EC8F647F76F3}"/>
    <cellStyle name="Percent 9 17 2" xfId="7989" xr:uid="{B6095E12-010F-48D6-90DE-719ECA5336D2}"/>
    <cellStyle name="Percent 9 18" xfId="5203" xr:uid="{4D1DF07D-757B-409F-A5E3-2D4B3E1A178A}"/>
    <cellStyle name="Percent 9 18 2" xfId="7990" xr:uid="{1833EDD1-BD1B-4BC7-930E-99875554BC06}"/>
    <cellStyle name="Percent 9 19" xfId="5204" xr:uid="{8137CA80-1F46-45D2-B837-5D8BF3BC82A4}"/>
    <cellStyle name="Percent 9 19 2" xfId="7991" xr:uid="{0B1DAB6B-B4D8-4B1C-B613-4836A4ED5D5E}"/>
    <cellStyle name="Percent 9 2" xfId="5205" xr:uid="{5F11C90B-2228-411A-A7CD-63678D2811D5}"/>
    <cellStyle name="Percent 9 2 2" xfId="5206" xr:uid="{6A3323CD-ED94-49D5-AEBF-1EAA947B15F9}"/>
    <cellStyle name="Percent 9 2 2 2" xfId="7993" xr:uid="{A1EF7CA2-7FFF-4B03-8AD5-1C4B64EE230D}"/>
    <cellStyle name="Percent 9 2 3" xfId="5207" xr:uid="{E4DBE5DE-A339-41AE-9AFE-6FDDC27751F7}"/>
    <cellStyle name="Percent 9 2 3 2" xfId="7994" xr:uid="{6161152C-2A7A-4DC4-9388-AD41332F98FB}"/>
    <cellStyle name="Percent 9 2 4" xfId="7992" xr:uid="{37267B71-3512-4B80-818B-DC968103CEE5}"/>
    <cellStyle name="Percent 9 2 5" xfId="6210" xr:uid="{432BD0D0-F4D3-4643-9061-88386A1E5265}"/>
    <cellStyle name="Percent 9 20" xfId="5208" xr:uid="{8BF1E679-393C-485F-921F-448B13BF9C61}"/>
    <cellStyle name="Percent 9 20 2" xfId="7995" xr:uid="{B5E2FEC9-00C8-4CA6-9930-216020385170}"/>
    <cellStyle name="Percent 9 21" xfId="5209" xr:uid="{D8BBF2E8-FAE7-4217-9FA7-683521597B7D}"/>
    <cellStyle name="Percent 9 21 2" xfId="7996" xr:uid="{2E687278-F9AD-44C3-8F2A-E660C58AD274}"/>
    <cellStyle name="Percent 9 22" xfId="5210" xr:uid="{2D5B7FC5-91CA-4BE0-AF4B-0276B1E39976}"/>
    <cellStyle name="Percent 9 22 2" xfId="7997" xr:uid="{B62398F1-28FE-4CCB-832C-130559F24BD4}"/>
    <cellStyle name="Percent 9 23" xfId="5194" xr:uid="{95D4EDD7-6EA6-4942-BEBD-4D98A6EE86EC}"/>
    <cellStyle name="Percent 9 23 2" xfId="7981" xr:uid="{6B15C3B6-30E1-409D-A399-76CBC3492299}"/>
    <cellStyle name="Percent 9 24" xfId="6209" xr:uid="{B87081A1-80C2-4A5D-AD61-824E3D40BC63}"/>
    <cellStyle name="Percent 9 3" xfId="5211" xr:uid="{3F6D3564-474D-4859-A528-875B4DFE2BD3}"/>
    <cellStyle name="Percent 9 3 2" xfId="5212" xr:uid="{50BC7A18-54F6-47D7-998E-0BFDF2D71E8A}"/>
    <cellStyle name="Percent 9 3 2 2" xfId="7999" xr:uid="{DC401BFA-CF55-46FC-BF60-89E9EFD8B1BE}"/>
    <cellStyle name="Percent 9 3 3" xfId="5213" xr:uid="{8C4B9D9A-A220-433D-A956-28DCF80720BC}"/>
    <cellStyle name="Percent 9 3 3 2" xfId="8000" xr:uid="{ADE77725-999E-441F-B329-7C337D7117A9}"/>
    <cellStyle name="Percent 9 3 4" xfId="7998" xr:uid="{1D23DB7E-4872-420E-B5F8-3B8AFA4D7049}"/>
    <cellStyle name="Percent 9 3 5" xfId="6211" xr:uid="{F59AB1D1-61F8-44AB-BD11-3E0ED60CA204}"/>
    <cellStyle name="Percent 9 4" xfId="5214" xr:uid="{DFE13B7C-47F6-4AB2-A832-706BDD1045BE}"/>
    <cellStyle name="Percent 9 4 2" xfId="5215" xr:uid="{9CEEC9BB-B6F8-4859-B526-5AF51535F3D4}"/>
    <cellStyle name="Percent 9 4 2 2" xfId="8002" xr:uid="{99DFA757-F5C6-4684-B056-26FA6901DA2A}"/>
    <cellStyle name="Percent 9 4 3" xfId="5216" xr:uid="{6B03D8B3-2554-416D-83BA-7C4698624275}"/>
    <cellStyle name="Percent 9 4 3 2" xfId="8003" xr:uid="{78DC9A53-6F05-4B8F-90E8-C7DDCE4DA61F}"/>
    <cellStyle name="Percent 9 4 4" xfId="8001" xr:uid="{43E94911-8AF8-4089-B943-36FFEA167553}"/>
    <cellStyle name="Percent 9 4 5" xfId="6212" xr:uid="{18CB9742-BC4B-45D2-B152-5B31F6ACD98E}"/>
    <cellStyle name="Percent 9 5" xfId="5217" xr:uid="{074DD501-18CB-4694-B549-946DE22E760E}"/>
    <cellStyle name="Percent 9 5 2" xfId="5218" xr:uid="{FEDF984A-8F6B-4856-BD1C-147A45CBDC6B}"/>
    <cellStyle name="Percent 9 5 2 2" xfId="8005" xr:uid="{A7BD1E10-10C8-4436-9790-0CD7450EA612}"/>
    <cellStyle name="Percent 9 5 3" xfId="5219" xr:uid="{DE71B704-B48D-4723-8ADE-AA010CD7CF1C}"/>
    <cellStyle name="Percent 9 5 3 2" xfId="8006" xr:uid="{DBC1613B-15A8-4BE3-A6BB-EBBEFE0BDA64}"/>
    <cellStyle name="Percent 9 5 4" xfId="8004" xr:uid="{14C9C4E2-561D-4A2A-89EB-C1484EC9FCE8}"/>
    <cellStyle name="Percent 9 5 5" xfId="6213" xr:uid="{EF698B62-D5C5-4DBD-86BF-FE4121829CC2}"/>
    <cellStyle name="Percent 9 6" xfId="5220" xr:uid="{3AC2E330-0E60-464B-B2FC-E24F4BFF4907}"/>
    <cellStyle name="Percent 9 6 2" xfId="5221" xr:uid="{C92DD9FA-E063-4382-9EFD-796D4DC0DAF1}"/>
    <cellStyle name="Percent 9 6 2 2" xfId="8008" xr:uid="{D7A5CE6F-14B1-4719-A719-F5DBACFE29F0}"/>
    <cellStyle name="Percent 9 6 3" xfId="5222" xr:uid="{E3427731-E363-493B-B6F4-0A61057130DA}"/>
    <cellStyle name="Percent 9 6 3 2" xfId="8009" xr:uid="{44EA3C22-1AB9-42A2-A77D-2B0526B029C7}"/>
    <cellStyle name="Percent 9 6 4" xfId="8007" xr:uid="{CC176F26-B6AE-44D0-A264-E462FB4FC5A7}"/>
    <cellStyle name="Percent 9 6 5" xfId="6214" xr:uid="{6C5B07EF-EFEB-41DD-BB41-67071E9C82F8}"/>
    <cellStyle name="Percent 9 7" xfId="5223" xr:uid="{D160A9BE-3E79-44AD-924E-021F23E39B65}"/>
    <cellStyle name="Percent 9 7 2" xfId="5224" xr:uid="{61AB62FD-C956-4CA9-ABEF-C2344C664A4D}"/>
    <cellStyle name="Percent 9 7 2 2" xfId="8011" xr:uid="{7D92C115-06D1-4612-B374-CB3DD9B8E906}"/>
    <cellStyle name="Percent 9 7 3" xfId="5225" xr:uid="{428D5F80-7E75-4590-9586-C29D35B39E24}"/>
    <cellStyle name="Percent 9 7 3 2" xfId="8012" xr:uid="{4C31C267-2BE1-413D-AC39-9A5E72706784}"/>
    <cellStyle name="Percent 9 7 4" xfId="5226" xr:uid="{E1E6C044-1008-43F7-99BE-C6D74B868C47}"/>
    <cellStyle name="Percent 9 7 4 2" xfId="8013" xr:uid="{4F5FB57D-0373-4AB8-AEE3-ED10D00C7F2D}"/>
    <cellStyle name="Percent 9 7 5" xfId="5227" xr:uid="{B1FB5678-03BE-48F6-B86D-5BAA4A57556E}"/>
    <cellStyle name="Percent 9 7 5 2" xfId="8014" xr:uid="{F55664D3-F5C4-47DA-8BF5-0AA3190F11B7}"/>
    <cellStyle name="Percent 9 7 6" xfId="8010" xr:uid="{54B45370-F640-4D05-9B2F-D3088B2E07E3}"/>
    <cellStyle name="Percent 9 7 7" xfId="6215" xr:uid="{F8FCF460-EB11-4E2B-B3FE-4BB543AD6672}"/>
    <cellStyle name="Percent 9 8" xfId="5228" xr:uid="{63DFAC13-E45A-4072-8776-1043B01F2C75}"/>
    <cellStyle name="Percent 9 8 2" xfId="5229" xr:uid="{202FA7D8-2619-4A43-ACD7-6AE4BED87D34}"/>
    <cellStyle name="Percent 9 8 2 2" xfId="8016" xr:uid="{779615FE-80E1-457F-9FD5-D92C37E0EC39}"/>
    <cellStyle name="Percent 9 8 3" xfId="5230" xr:uid="{973D5CCE-CEA1-42A9-AC32-A41A4F86C982}"/>
    <cellStyle name="Percent 9 8 3 2" xfId="8017" xr:uid="{ACB7AC99-F5D4-440C-A321-444F1BC65B36}"/>
    <cellStyle name="Percent 9 8 4" xfId="8015" xr:uid="{AB9BD861-6913-4EEB-8127-952AEAE8096F}"/>
    <cellStyle name="Percent 9 8 5" xfId="6216" xr:uid="{AF9EC535-0C10-4735-875D-2FA3C3899BD5}"/>
    <cellStyle name="Percent 9 9" xfId="5231" xr:uid="{FFB49DE6-9743-4273-8E8F-4331193095B2}"/>
    <cellStyle name="Percent 9 9 2" xfId="8018" xr:uid="{DE2D6DF3-B4F0-4251-A6BF-E86267DEEDBF}"/>
    <cellStyle name="Percentagem 2 2" xfId="5232" xr:uid="{4A80576D-4C12-4510-BE4E-2F0AA792F211}"/>
    <cellStyle name="Percentagem 2 2 2" xfId="8019" xr:uid="{950D7FCF-0C9C-4507-B56B-F0FA21D56622}"/>
    <cellStyle name="Percentagem 2 3" xfId="5233" xr:uid="{7FCB04C2-A10D-474B-B7FF-A1D5CF256140}"/>
    <cellStyle name="Percentagem 2 3 2" xfId="8020" xr:uid="{51FABCE0-26C3-4BF8-9055-DE42C13D2AA8}"/>
    <cellStyle name="Pilkku_Layo9704" xfId="337" xr:uid="{CDD6C095-60ED-4773-BC71-88648CD47FDB}"/>
    <cellStyle name="Pyör. luku_Layo9704" xfId="338" xr:uid="{C982CC3E-62D3-4004-89B4-810A0F2FECFB}"/>
    <cellStyle name="Pyör. valuutta_Layo9704" xfId="339" xr:uid="{DBF8BFDC-65CB-4B08-80AF-6BB362AEF556}"/>
    <cellStyle name="Rossz" xfId="470" xr:uid="{2C00E2EE-3B70-4B5A-AAE1-2AE5239BA0E3}"/>
    <cellStyle name="Schlecht" xfId="5234" xr:uid="{566D1BCB-5A24-4548-A279-F2FC18C06952}"/>
    <cellStyle name="Schlecht 2" xfId="8021" xr:uid="{058141AD-BB89-43E7-9857-121355AC8E7A}"/>
    <cellStyle name="Semleges" xfId="468" xr:uid="{13A98ABC-7966-49E7-8CA7-8199B5029260}"/>
    <cellStyle name="Shade" xfId="5235" xr:uid="{905C0B35-8A93-4D8A-ACC7-977DD52AE187}"/>
    <cellStyle name="Shade 2" xfId="8022" xr:uid="{47EF47FE-E5FF-48BE-BC9D-5FD515105AE9}"/>
    <cellStyle name="source" xfId="340" xr:uid="{4E898E4D-B4E6-4B48-9E1F-26459AF99C60}"/>
    <cellStyle name="source 2" xfId="341" xr:uid="{78155B12-E0ED-4C0B-B0B8-689F636EEC6B}"/>
    <cellStyle name="source 2 2" xfId="5237" xr:uid="{59E637F2-A1BA-4DF7-BE42-D5039E9B1D83}"/>
    <cellStyle name="source 2 2 2" xfId="8024" xr:uid="{A9C7C448-6984-4A7A-8618-B065D1A8DA89}"/>
    <cellStyle name="source 3" xfId="342" xr:uid="{6665E148-E19F-4993-AE78-53901D2C0163}"/>
    <cellStyle name="source 4" xfId="5236" xr:uid="{A99F5C75-D0FB-457E-BBDD-596DD9D736E5}"/>
    <cellStyle name="source 4 2" xfId="8023" xr:uid="{CFDECA2C-D816-49D5-B760-5B2D54D2A94C}"/>
    <cellStyle name="Standaard_Blad1" xfId="5238" xr:uid="{076EBB84-23DD-451C-8AA2-FFFD64581699}"/>
    <cellStyle name="Standard 2" xfId="5239" xr:uid="{4A4BACE8-C175-44B9-9530-600CF3DD3A21}"/>
    <cellStyle name="Standard 2 2" xfId="8025" xr:uid="{00D1B7DC-B7E5-471D-9945-2BADA5D168AE}"/>
    <cellStyle name="Standard 3" xfId="5240" xr:uid="{137D892B-833B-42FB-BF4C-395B6FD30FA1}"/>
    <cellStyle name="Standard 3 2" xfId="8026" xr:uid="{DAB162EE-2BE6-4DEF-BAB9-67891262B8A7}"/>
    <cellStyle name="Standard_Sce_D_Extraction" xfId="376" xr:uid="{F53EAA1B-B90B-428B-942B-983FFC6039ED}"/>
    <cellStyle name="Style 1" xfId="5241" xr:uid="{5CA8E017-FC62-4CDE-9515-59B377279CEB}"/>
    <cellStyle name="Style 1 2" xfId="8027" xr:uid="{454438D2-A012-469E-86E9-F864C5531CCD}"/>
    <cellStyle name="Style 103" xfId="5242" xr:uid="{2B2B9296-AFDC-4435-9D34-DB990447887B}"/>
    <cellStyle name="Style 103 2" xfId="5243" xr:uid="{57108DBD-26D2-41CF-AF18-C31805A2E972}"/>
    <cellStyle name="Style 103 2 2" xfId="8029" xr:uid="{51E7A43C-66D8-43BD-AC29-6CE17785A87F}"/>
    <cellStyle name="Style 103 3" xfId="5244" xr:uid="{F1AD9576-2D88-4E88-8F52-1A591A0B3BDE}"/>
    <cellStyle name="Style 103 3 2" xfId="8030" xr:uid="{92A03B5F-8DDD-4A9F-962C-D8EFEB9A39C5}"/>
    <cellStyle name="Style 103 4" xfId="8028" xr:uid="{25F4DE5C-3B24-4B84-83EA-376DA6CDF38E}"/>
    <cellStyle name="Style 104" xfId="5245" xr:uid="{068FD82B-9267-4C7C-96B1-D9AFBF7E313A}"/>
    <cellStyle name="Style 104 2" xfId="5246" xr:uid="{8991783F-76CD-4FA9-A5A8-0DE33868258A}"/>
    <cellStyle name="Style 104 2 2" xfId="8032" xr:uid="{3C50AC0D-0FCA-4374-9B6E-7ECD393AE39C}"/>
    <cellStyle name="Style 104 3" xfId="5247" xr:uid="{49DA9028-A6D4-4FD1-9EC1-534563A3F4EA}"/>
    <cellStyle name="Style 104 3 2" xfId="8033" xr:uid="{4301075E-0935-4618-97FF-93837B5E22F7}"/>
    <cellStyle name="Style 104 4" xfId="8031" xr:uid="{B61B398D-8F0B-4872-A9EE-5C3D41D913D9}"/>
    <cellStyle name="Style 105" xfId="5248" xr:uid="{DBE8E881-02EE-450A-846A-7D21C76DDFA7}"/>
    <cellStyle name="Style 105 2" xfId="5249" xr:uid="{39B91E9D-BDA6-4923-8BB0-4DEBF8785E19}"/>
    <cellStyle name="Style 105 2 2" xfId="8035" xr:uid="{2EBCE908-6B9C-4695-89F8-2CE5714EFA6F}"/>
    <cellStyle name="Style 105 3" xfId="8034" xr:uid="{C4AC2823-E6A6-416C-BAC6-F3FF35BCD7F8}"/>
    <cellStyle name="Style 106" xfId="5250" xr:uid="{3E56FFAE-064A-4C7D-B0A9-8BDC7611AA0F}"/>
    <cellStyle name="Style 106 2" xfId="5251" xr:uid="{4CCD9808-D6EB-429F-B161-A167F2336ADC}"/>
    <cellStyle name="Style 106 2 2" xfId="8037" xr:uid="{A77D3317-9E49-4186-9D80-6D72B2920D60}"/>
    <cellStyle name="Style 106 3" xfId="8036" xr:uid="{8A4AF720-872C-458A-8CB0-F8AE376066DC}"/>
    <cellStyle name="Style 107" xfId="5252" xr:uid="{EC2FA3A1-9E03-4271-9765-0E1E030CFFCE}"/>
    <cellStyle name="Style 107 2" xfId="5253" xr:uid="{F70E7681-E09B-4BC7-98C7-DB78BBF63BDA}"/>
    <cellStyle name="Style 107 2 2" xfId="8039" xr:uid="{B70487EA-2246-428F-A225-29FEE98D87D9}"/>
    <cellStyle name="Style 107 3" xfId="8038" xr:uid="{F5449BDB-5098-4E09-8A53-1157E9167348}"/>
    <cellStyle name="Style 108" xfId="5254" xr:uid="{77459CF3-2798-40BB-B622-244E6F45A197}"/>
    <cellStyle name="Style 108 2" xfId="5255" xr:uid="{3D66BD33-4CE9-4779-B37F-172F4E783AB6}"/>
    <cellStyle name="Style 108 2 2" xfId="8041" xr:uid="{17840E05-DB0B-4192-ABF9-0DE8F35C7DFA}"/>
    <cellStyle name="Style 108 3" xfId="5256" xr:uid="{E752741E-A9C4-415B-8BCF-4417AFF8DB61}"/>
    <cellStyle name="Style 108 3 2" xfId="8042" xr:uid="{0180333D-DF9A-4AC7-B3BC-D9D3C76EF062}"/>
    <cellStyle name="Style 108 4" xfId="8040" xr:uid="{1773AACE-AB72-4699-AFA4-0B65E0B676B9}"/>
    <cellStyle name="Style 109" xfId="5257" xr:uid="{442F3513-9F36-49CD-A71F-30822C8E995D}"/>
    <cellStyle name="Style 109 2" xfId="5258" xr:uid="{71140B1E-D514-4981-AD8D-2F36505C2D8C}"/>
    <cellStyle name="Style 109 2 2" xfId="8044" xr:uid="{BF69272E-563D-4554-999A-9621F6358BE0}"/>
    <cellStyle name="Style 109 3" xfId="8043" xr:uid="{F909A9FE-8842-4833-809A-41B4DA670B99}"/>
    <cellStyle name="Style 110" xfId="5259" xr:uid="{490CC8D0-F6EA-47B8-93F0-15BFE924DB49}"/>
    <cellStyle name="Style 110 2" xfId="5260" xr:uid="{5F814546-2633-4313-96AD-1EE7C87363E2}"/>
    <cellStyle name="Style 110 2 2" xfId="8046" xr:uid="{9A62CDDB-9430-4DF5-BFF6-F233E1378791}"/>
    <cellStyle name="Style 110 3" xfId="8045" xr:uid="{C7501519-D6E6-42FC-A48C-2C0DA949EE03}"/>
    <cellStyle name="Style 114" xfId="5261" xr:uid="{EB98FFED-C678-445F-AD6D-6D33F7F7C076}"/>
    <cellStyle name="Style 114 2" xfId="5262" xr:uid="{87138B19-0D76-48F5-A81B-5E301C52E32F}"/>
    <cellStyle name="Style 114 2 2" xfId="8048" xr:uid="{0EFED7CA-FD10-4E1F-AF19-332485A8597F}"/>
    <cellStyle name="Style 114 3" xfId="5263" xr:uid="{4BFC0C15-5B4C-4CCC-B5EE-AB72FE90994B}"/>
    <cellStyle name="Style 114 3 2" xfId="8049" xr:uid="{0FCB319B-C625-4D48-96ED-BD1DFEC02797}"/>
    <cellStyle name="Style 114 4" xfId="8047" xr:uid="{06C3ABC6-B12D-4181-A904-BFE1FDA5A97E}"/>
    <cellStyle name="Style 115" xfId="5264" xr:uid="{A0B34F0D-8AF5-4D2B-BF60-B9E9C9898F07}"/>
    <cellStyle name="Style 115 2" xfId="5265" xr:uid="{65FB82AF-550F-4AB3-8D8A-3D8C39E189CD}"/>
    <cellStyle name="Style 115 2 2" xfId="8051" xr:uid="{0B9495AF-FDC6-4251-A974-3BA1B2E22FCF}"/>
    <cellStyle name="Style 115 3" xfId="5266" xr:uid="{D5D8E272-862C-4EE4-87D1-50046CF458AF}"/>
    <cellStyle name="Style 115 3 2" xfId="8052" xr:uid="{35215B4B-DA64-49AB-9CC1-8C38F7E0548C}"/>
    <cellStyle name="Style 115 4" xfId="8050" xr:uid="{F60D20B1-DA0B-4E04-809F-7262F61AB8B9}"/>
    <cellStyle name="Style 116" xfId="5267" xr:uid="{EE25C740-A831-4BFB-BA97-A02C51B0ECA0}"/>
    <cellStyle name="Style 116 2" xfId="5268" xr:uid="{E06A2CE6-D003-49AA-A08A-35198B2B9B62}"/>
    <cellStyle name="Style 116 2 2" xfId="8054" xr:uid="{C98DC53E-9422-44C8-A7F1-F4FAB6FC25E3}"/>
    <cellStyle name="Style 116 3" xfId="8053" xr:uid="{D2FA68BB-EB5F-4542-9A66-7EBDB103574D}"/>
    <cellStyle name="Style 117" xfId="5269" xr:uid="{47AB0004-CD1A-4FAA-A034-0A7D68E99574}"/>
    <cellStyle name="Style 117 2" xfId="5270" xr:uid="{6EF4274C-41AB-4EF5-A23B-D2F641610D47}"/>
    <cellStyle name="Style 117 2 2" xfId="8056" xr:uid="{39B33210-8B21-4C1F-B32A-982768AF144D}"/>
    <cellStyle name="Style 117 3" xfId="8055" xr:uid="{9143CC4E-6E88-4186-A09F-2A5BB683B1D6}"/>
    <cellStyle name="Style 118" xfId="5271" xr:uid="{C9FB7415-5D0C-4227-BDC7-9DA2022094EE}"/>
    <cellStyle name="Style 118 2" xfId="5272" xr:uid="{B27F76EC-B670-4749-9137-8FF8CAE18FB3}"/>
    <cellStyle name="Style 118 2 2" xfId="8058" xr:uid="{8279895E-DF0E-4031-9B11-C79FE02E0499}"/>
    <cellStyle name="Style 118 3" xfId="8057" xr:uid="{3CB0B02D-DA79-4908-BC51-A26B5081AF62}"/>
    <cellStyle name="Style 119" xfId="5273" xr:uid="{68AC463F-DC52-4A0B-9F3F-538564A99637}"/>
    <cellStyle name="Style 119 2" xfId="5274" xr:uid="{7D30F451-E599-427F-A9F3-4460F0BE42DF}"/>
    <cellStyle name="Style 119 2 2" xfId="8060" xr:uid="{9DAAFB25-EECA-4B6F-9152-FF5C38423521}"/>
    <cellStyle name="Style 119 3" xfId="5275" xr:uid="{7804E39A-56BF-4AA9-AA08-A3D4D8E0D44A}"/>
    <cellStyle name="Style 119 3 2" xfId="8061" xr:uid="{1C01FE54-E140-4211-B3B8-BD3BE39BCC75}"/>
    <cellStyle name="Style 119 4" xfId="8059" xr:uid="{D5468872-332C-4ADB-AF31-9BC7E13F1B11}"/>
    <cellStyle name="Style 120" xfId="5276" xr:uid="{3FDA8067-7D25-4CDC-B33C-9D8A0558CA02}"/>
    <cellStyle name="Style 120 2" xfId="5277" xr:uid="{3CCCAC9B-2429-4167-BE08-45EE90EEF1A3}"/>
    <cellStyle name="Style 120 2 2" xfId="8063" xr:uid="{BCA15B82-CFD7-4DCC-B261-743D4B04DCD7}"/>
    <cellStyle name="Style 120 3" xfId="8062" xr:uid="{BFE35E6D-9A57-4FA3-9829-923314A67630}"/>
    <cellStyle name="Style 121" xfId="5278" xr:uid="{2C91B995-B338-48FF-94C0-96D5A84BD1BE}"/>
    <cellStyle name="Style 121 2" xfId="5279" xr:uid="{D31F5C93-43BF-4AD8-8FEA-BD1FBE3A22F2}"/>
    <cellStyle name="Style 121 2 2" xfId="8065" xr:uid="{2E832A27-E28B-4F9A-B650-D675388EBD4B}"/>
    <cellStyle name="Style 121 3" xfId="8064" xr:uid="{656AFDA8-69D5-4728-B16D-B3FC868E267A}"/>
    <cellStyle name="Style 126" xfId="5280" xr:uid="{64972099-6137-4541-9022-5564E7C17D88}"/>
    <cellStyle name="Style 126 2" xfId="5281" xr:uid="{2D401020-D8A1-49D0-8530-B1DCFF91241D}"/>
    <cellStyle name="Style 126 2 2" xfId="8067" xr:uid="{AD5B8597-5227-4384-9DF3-8921B5CFAD6D}"/>
    <cellStyle name="Style 126 3" xfId="5282" xr:uid="{EBF62CAF-0F76-4461-8552-F71E9AA41CF9}"/>
    <cellStyle name="Style 126 3 2" xfId="8068" xr:uid="{C29F5891-5D0D-4245-93AD-B718D500535F}"/>
    <cellStyle name="Style 126 4" xfId="8066" xr:uid="{36435C14-F2D0-4417-B0FF-B9CFB694B323}"/>
    <cellStyle name="Style 127" xfId="5283" xr:uid="{8E3264A1-8A03-42CD-8FC8-247CF2D9804B}"/>
    <cellStyle name="Style 127 2" xfId="5284" xr:uid="{72F64720-D9A5-4318-A8C9-8ACBE1CD0FCE}"/>
    <cellStyle name="Style 127 2 2" xfId="8070" xr:uid="{AE8D0EE0-05BF-4CB0-868A-5E376B2C87B2}"/>
    <cellStyle name="Style 127 3" xfId="8069" xr:uid="{DEE9D5ED-9DDC-40D0-B223-C9DF2B83B94A}"/>
    <cellStyle name="Style 128" xfId="5285" xr:uid="{C90E517F-B41C-42C1-8B56-247F0218A0D1}"/>
    <cellStyle name="Style 128 2" xfId="5286" xr:uid="{B6C025D4-3256-49FE-A175-B31934A91A8A}"/>
    <cellStyle name="Style 128 2 2" xfId="8072" xr:uid="{760003E0-2950-43BB-875F-13969EA7F479}"/>
    <cellStyle name="Style 128 3" xfId="8071" xr:uid="{B2C44E30-6539-41ED-A513-3EBA1AFA4189}"/>
    <cellStyle name="Style 129" xfId="5287" xr:uid="{0AC56E0F-733E-43D8-93E3-BC370A888EBA}"/>
    <cellStyle name="Style 129 2" xfId="5288" xr:uid="{9BB36081-9AF6-4507-950B-0D0DC05BAD05}"/>
    <cellStyle name="Style 129 2 2" xfId="8074" xr:uid="{FD840117-9E3B-48B5-835D-1813D8B14E4E}"/>
    <cellStyle name="Style 129 3" xfId="8073" xr:uid="{B42815BD-0693-4A0F-898C-28B7E53897B3}"/>
    <cellStyle name="Style 130" xfId="5289" xr:uid="{E3C0B4A2-F22F-4286-8C82-3AF2330EEDE9}"/>
    <cellStyle name="Style 130 2" xfId="5290" xr:uid="{CB64EB50-899B-4AB0-BCF0-73432D4C9C54}"/>
    <cellStyle name="Style 130 2 2" xfId="8076" xr:uid="{9F49483A-DF15-4070-B890-5D7ACA37C9A1}"/>
    <cellStyle name="Style 130 3" xfId="5291" xr:uid="{8E4FDF83-1169-426C-8E84-A2CACD19452A}"/>
    <cellStyle name="Style 130 3 2" xfId="8077" xr:uid="{85AE5E97-CEDE-4B2A-BEEA-3921137F0EC1}"/>
    <cellStyle name="Style 130 4" xfId="8075" xr:uid="{16C733F7-ECD1-4AF6-B15F-101C17B3A3C4}"/>
    <cellStyle name="Style 131" xfId="5292" xr:uid="{01DB0396-336F-4AE4-99CD-473C3924F8BA}"/>
    <cellStyle name="Style 131 2" xfId="5293" xr:uid="{804C0929-0590-4556-BEFA-192253DED2C5}"/>
    <cellStyle name="Style 131 2 2" xfId="8079" xr:uid="{FCCED43C-55A1-43B2-8BEE-84FD7AF7442B}"/>
    <cellStyle name="Style 131 3" xfId="8078" xr:uid="{906C8AF9-ABE7-4069-BC2D-FDC01BFCC877}"/>
    <cellStyle name="Style 132" xfId="5294" xr:uid="{1ACFE8AB-1529-4B68-9BBE-2E39BBD54E7F}"/>
    <cellStyle name="Style 132 2" xfId="5295" xr:uid="{AEEF007B-9607-4032-A571-F628AA69EBA8}"/>
    <cellStyle name="Style 132 2 2" xfId="8081" xr:uid="{79223815-44D8-4E21-918A-9BF53CD23725}"/>
    <cellStyle name="Style 132 3" xfId="8080" xr:uid="{FAD25CB8-5D5A-451D-8763-B3A984608230}"/>
    <cellStyle name="Style 137" xfId="5296" xr:uid="{FE38E9BB-2A71-49A5-8134-3A8E1D1DA4B4}"/>
    <cellStyle name="Style 137 2" xfId="5297" xr:uid="{2E64DC38-65FD-411C-AA24-41394A5FB25D}"/>
    <cellStyle name="Style 137 2 2" xfId="8083" xr:uid="{A65573BE-64AC-41F4-A069-4F589A20097F}"/>
    <cellStyle name="Style 137 3" xfId="5298" xr:uid="{21137D3A-C185-4CF4-9C27-775EF322D09D}"/>
    <cellStyle name="Style 137 3 2" xfId="8084" xr:uid="{6611DBEB-EA83-463A-AF45-85E6A29BCF69}"/>
    <cellStyle name="Style 137 4" xfId="8082" xr:uid="{37004A2D-853C-4109-BF81-5B0F467799F6}"/>
    <cellStyle name="Style 138" xfId="5299" xr:uid="{11CCEA2A-EC53-4145-949D-AB80E28F9856}"/>
    <cellStyle name="Style 138 2" xfId="5300" xr:uid="{A5EE6D48-8810-4522-AFED-BB6419884278}"/>
    <cellStyle name="Style 138 2 2" xfId="8086" xr:uid="{323271FB-79DD-4E1C-A51C-822409781DAE}"/>
    <cellStyle name="Style 138 3" xfId="8085" xr:uid="{319B5BA8-62AA-4AB5-91C2-E7B590B21955}"/>
    <cellStyle name="Style 139" xfId="5301" xr:uid="{BFE71179-17CC-4F93-9EED-B73B0A420D5F}"/>
    <cellStyle name="Style 139 2" xfId="5302" xr:uid="{0F702E7C-4B1B-45F5-8E90-CC5CBF6B0902}"/>
    <cellStyle name="Style 139 2 2" xfId="8088" xr:uid="{8BE853A2-9C6D-4C87-8D8A-04D7F03CDA3B}"/>
    <cellStyle name="Style 139 3" xfId="8087" xr:uid="{A072068A-F837-4078-91DB-E45E8C4C9271}"/>
    <cellStyle name="Style 140" xfId="5303" xr:uid="{2D4F4C0E-3D2C-44C1-B04E-92E215993619}"/>
    <cellStyle name="Style 140 2" xfId="5304" xr:uid="{A3073DF7-E703-4AC4-BFE6-D933A6EB48A5}"/>
    <cellStyle name="Style 140 2 2" xfId="8090" xr:uid="{A656E99A-9375-4E42-84F1-79C76AF2E159}"/>
    <cellStyle name="Style 140 3" xfId="8089" xr:uid="{9681FDA3-7F3D-4570-B8A9-F160D9C7F279}"/>
    <cellStyle name="Style 141" xfId="5305" xr:uid="{FD14CF25-4297-4281-BC89-AC5A61265476}"/>
    <cellStyle name="Style 141 2" xfId="5306" xr:uid="{8F8C41CB-8BCC-4D42-97F9-17AB86AB9D0A}"/>
    <cellStyle name="Style 141 2 2" xfId="8092" xr:uid="{999FFF13-AC51-4D86-8A42-A4D8A8D376C9}"/>
    <cellStyle name="Style 141 3" xfId="5307" xr:uid="{FE5265EF-66F3-4BAD-8734-A1AFD759F87E}"/>
    <cellStyle name="Style 141 3 2" xfId="8093" xr:uid="{3E59C94E-FED9-4F82-9DCB-3A7D6BE6DF8F}"/>
    <cellStyle name="Style 141 4" xfId="8091" xr:uid="{723BB0AF-4299-46A7-B61E-634616D4445A}"/>
    <cellStyle name="Style 142" xfId="5308" xr:uid="{CFE8ED88-9353-414B-8F23-70E3E6158F3E}"/>
    <cellStyle name="Style 142 2" xfId="5309" xr:uid="{8580761D-C95B-4911-8977-D096B369E6D9}"/>
    <cellStyle name="Style 142 2 2" xfId="8095" xr:uid="{2A43F0D9-B83E-4F8F-A6BD-3978D11EB497}"/>
    <cellStyle name="Style 142 3" xfId="8094" xr:uid="{F96F7B90-C25E-4999-8B6D-08E7E20441B0}"/>
    <cellStyle name="Style 143" xfId="5310" xr:uid="{213E964C-88A2-4618-8F47-406B6D512CE6}"/>
    <cellStyle name="Style 143 2" xfId="5311" xr:uid="{CD1C88EC-837E-4AC0-8B9A-B199C430D2B2}"/>
    <cellStyle name="Style 143 2 2" xfId="8097" xr:uid="{FA50A1DE-98F2-4C07-827D-C2CA1ECFED15}"/>
    <cellStyle name="Style 143 3" xfId="8096" xr:uid="{6E374EDF-FA52-4364-9BDA-A77AD968C452}"/>
    <cellStyle name="Style 148" xfId="5312" xr:uid="{15540351-ECD4-4804-8283-7931E7F715E0}"/>
    <cellStyle name="Style 148 2" xfId="5313" xr:uid="{ED29DB16-80BB-44B2-B43E-F61B052C090B}"/>
    <cellStyle name="Style 148 2 2" xfId="8099" xr:uid="{165B06B9-A87B-4B87-9148-0CDED30A5A62}"/>
    <cellStyle name="Style 148 3" xfId="5314" xr:uid="{FCD54A16-2209-43A7-BF0E-DF88D9E50A08}"/>
    <cellStyle name="Style 148 3 2" xfId="8100" xr:uid="{6BA03EFB-AF4D-46CF-A740-1B444AC28F97}"/>
    <cellStyle name="Style 148 4" xfId="8098" xr:uid="{C87079A2-9990-4DA4-8C4B-34937F8D56C9}"/>
    <cellStyle name="Style 149" xfId="5315" xr:uid="{09FA8161-8166-42E7-8FB0-304C2A20BC36}"/>
    <cellStyle name="Style 149 2" xfId="5316" xr:uid="{30F93F3E-2EB2-43DF-BFAC-EF701FFD72E9}"/>
    <cellStyle name="Style 149 2 2" xfId="8102" xr:uid="{9FAFCE05-49A1-4C6C-9BE3-F0E10DA3B60E}"/>
    <cellStyle name="Style 149 3" xfId="8101" xr:uid="{B91A30A8-68F8-4830-8B3F-85955055DF77}"/>
    <cellStyle name="Style 150" xfId="5317" xr:uid="{47584BE2-1740-4962-95E6-4628CEECB306}"/>
    <cellStyle name="Style 150 2" xfId="5318" xr:uid="{D550E4A9-C075-4BCB-8E76-DB918A83718E}"/>
    <cellStyle name="Style 150 2 2" xfId="8104" xr:uid="{2C4D088B-29D4-4B57-BC36-DD4DDDDDFBCA}"/>
    <cellStyle name="Style 150 3" xfId="8103" xr:uid="{3C3FC177-9A53-4A2B-B6C1-7A9E8FE62E8E}"/>
    <cellStyle name="Style 151" xfId="5319" xr:uid="{BF4FD812-CCD5-4CA9-B08B-66882E903891}"/>
    <cellStyle name="Style 151 2" xfId="5320" xr:uid="{A7DAEDA5-7EC1-41E4-AB2A-BBAB3AF9EA73}"/>
    <cellStyle name="Style 151 2 2" xfId="8106" xr:uid="{7C831669-9A29-4853-84A1-787C93562E8C}"/>
    <cellStyle name="Style 151 3" xfId="8105" xr:uid="{00A4025E-E347-4690-A2B9-13D1A457AC36}"/>
    <cellStyle name="Style 152" xfId="5321" xr:uid="{CD8839DE-5267-4829-B9B3-D71C8BEA996A}"/>
    <cellStyle name="Style 152 2" xfId="5322" xr:uid="{4164DCD9-87B4-4CF4-A85A-0CA4BE32A4DD}"/>
    <cellStyle name="Style 152 2 2" xfId="8108" xr:uid="{88FCD15F-6797-4A1A-8E5B-2DC9017096EE}"/>
    <cellStyle name="Style 152 3" xfId="5323" xr:uid="{A24A26FE-AB0F-4FE0-9F22-E6D5FB2D0928}"/>
    <cellStyle name="Style 152 3 2" xfId="8109" xr:uid="{C2EA8E04-2FBD-470C-8B08-3E487C19D3C1}"/>
    <cellStyle name="Style 152 4" xfId="8107" xr:uid="{0ADCC2F6-DECB-4264-AB33-55E24AB4D0AC}"/>
    <cellStyle name="Style 153" xfId="5324" xr:uid="{0E18AB02-A1D2-4820-A168-9F0A6D36A46C}"/>
    <cellStyle name="Style 153 2" xfId="5325" xr:uid="{9C4A7BB8-91B3-44D8-8C03-E877E55F6206}"/>
    <cellStyle name="Style 153 2 2" xfId="8111" xr:uid="{9E087ED8-F1F2-4103-9B23-32832C4515DF}"/>
    <cellStyle name="Style 153 3" xfId="8110" xr:uid="{107D80EA-72D6-48CF-9F89-36347EFCD956}"/>
    <cellStyle name="Style 154" xfId="5326" xr:uid="{586365DA-8E0E-48CD-A013-7699061AE999}"/>
    <cellStyle name="Style 154 2" xfId="5327" xr:uid="{C4F7667A-C038-4525-88FE-BBBA6F97DD5B}"/>
    <cellStyle name="Style 154 2 2" xfId="8113" xr:uid="{152830DC-9356-4A88-A9D5-EFC07B12C30E}"/>
    <cellStyle name="Style 154 3" xfId="8112" xr:uid="{A317B737-AE50-4FF7-A541-FE84FDFFEDD5}"/>
    <cellStyle name="Style 159" xfId="5328" xr:uid="{3DA179F8-0256-40CC-BC3D-7FB40702175B}"/>
    <cellStyle name="Style 159 2" xfId="5329" xr:uid="{19A88629-D30F-413D-9D16-C572FE4CBA1C}"/>
    <cellStyle name="Style 159 2 2" xfId="8115" xr:uid="{E931BDE9-C3FA-4019-B4A2-EC87A038764F}"/>
    <cellStyle name="Style 159 3" xfId="5330" xr:uid="{EBDF0BFF-EB42-413F-B91E-8E66E0C9EE84}"/>
    <cellStyle name="Style 159 3 2" xfId="8116" xr:uid="{EA86BE5A-6552-4AA4-82F3-63B872715676}"/>
    <cellStyle name="Style 159 4" xfId="8114" xr:uid="{F485BF90-0532-4F9F-B3FA-E7870A9B9B94}"/>
    <cellStyle name="Style 160" xfId="5331" xr:uid="{7B5BFFC8-F5E2-49EF-A09C-656091BF59D6}"/>
    <cellStyle name="Style 160 2" xfId="5332" xr:uid="{9B172917-F403-4F49-8820-574ADF8C4D40}"/>
    <cellStyle name="Style 160 2 2" xfId="8118" xr:uid="{9EAF266F-317C-493F-A216-71BCFE08E065}"/>
    <cellStyle name="Style 160 3" xfId="8117" xr:uid="{F0EBA001-9545-466F-9B08-D3902DBDE06B}"/>
    <cellStyle name="Style 161" xfId="5333" xr:uid="{5441641E-B6B8-432C-A50A-BF6CE3826FB4}"/>
    <cellStyle name="Style 161 2" xfId="5334" xr:uid="{48F5E126-C99B-41E6-ADBD-717FAACC5B5A}"/>
    <cellStyle name="Style 161 2 2" xfId="8120" xr:uid="{13B02ABF-99FB-45D3-AFB2-57F0685756FB}"/>
    <cellStyle name="Style 161 3" xfId="8119" xr:uid="{6C1C8AE8-A26F-4C68-B02E-08EFC6791EE9}"/>
    <cellStyle name="Style 162" xfId="5335" xr:uid="{7F200E57-6762-42D2-8104-303B0E79FC6B}"/>
    <cellStyle name="Style 162 2" xfId="5336" xr:uid="{DCFA5072-F95D-4DD8-9AF1-E5D7D29BFE38}"/>
    <cellStyle name="Style 162 2 2" xfId="8122" xr:uid="{6FC7E390-F84D-4CAC-9850-3B7669510940}"/>
    <cellStyle name="Style 162 3" xfId="8121" xr:uid="{4DDAF1C3-967B-40D5-AB3C-2090AA718821}"/>
    <cellStyle name="Style 163" xfId="5337" xr:uid="{4D092F81-7F0C-4B70-B909-909F3D5421C4}"/>
    <cellStyle name="Style 163 2" xfId="5338" xr:uid="{910F4714-2476-4C32-8870-261E61E3CE2A}"/>
    <cellStyle name="Style 163 2 2" xfId="8124" xr:uid="{1FFFFA48-57BC-4DC6-A7E1-60159941D26D}"/>
    <cellStyle name="Style 163 3" xfId="5339" xr:uid="{04989681-24AF-4BD5-A48A-2126F0840FBE}"/>
    <cellStyle name="Style 163 3 2" xfId="8125" xr:uid="{2D304F63-059A-469F-B8F0-594148335D59}"/>
    <cellStyle name="Style 163 4" xfId="8123" xr:uid="{53D2F9E4-9DF2-4A89-997C-266C57132056}"/>
    <cellStyle name="Style 164" xfId="5340" xr:uid="{BF51B889-CE0D-4122-853A-9B227EF2F216}"/>
    <cellStyle name="Style 164 2" xfId="5341" xr:uid="{914DB0EF-C784-4A2B-90FC-1D3FA8A398B5}"/>
    <cellStyle name="Style 164 2 2" xfId="8127" xr:uid="{A9BBD410-0602-4D29-BE79-885383E6C14E}"/>
    <cellStyle name="Style 164 3" xfId="8126" xr:uid="{4011A9E1-69C1-4BEC-A0E8-E264F02BA893}"/>
    <cellStyle name="Style 165" xfId="5342" xr:uid="{990B0C8D-515E-40BF-AB46-E7E16A813744}"/>
    <cellStyle name="Style 165 2" xfId="5343" xr:uid="{AA7B2EE0-04A3-4661-B664-DDC262FB939C}"/>
    <cellStyle name="Style 165 2 2" xfId="8129" xr:uid="{CD9BDE11-62F0-43E1-9DB7-1C0EB5A7CC3D}"/>
    <cellStyle name="Style 165 3" xfId="8128" xr:uid="{4462255B-0C20-4085-8B0F-7C7B0B0493B8}"/>
    <cellStyle name="Style 21" xfId="343" xr:uid="{16916EDD-D506-43B8-8F0E-AFEB3878A655}"/>
    <cellStyle name="Style 21 2" xfId="344" xr:uid="{7C1363FE-C407-4142-A697-1A3F421B141F}"/>
    <cellStyle name="Style 21 2 2" xfId="5346" xr:uid="{B94E1BB1-0248-4FB3-8348-0CD64F2624BD}"/>
    <cellStyle name="Style 21 2 2 2" xfId="8132" xr:uid="{E5A346C1-BBC0-4D80-A76F-2505F298F4B7}"/>
    <cellStyle name="Style 21 2 3" xfId="5347" xr:uid="{1659013D-4C01-4BBD-B8F5-5961DC56A4E7}"/>
    <cellStyle name="Style 21 2 3 2" xfId="8133" xr:uid="{BFB06A97-EEFD-43B7-B75C-5FD4EA30C1B2}"/>
    <cellStyle name="Style 21 2 4" xfId="5345" xr:uid="{7FE5B2C4-7F04-42C5-8B8F-9EDC21223773}"/>
    <cellStyle name="Style 21 2 4 2" xfId="8131" xr:uid="{E4DF9BD3-877D-4BF6-8EEC-690ACAC4FDF5}"/>
    <cellStyle name="Style 21 3" xfId="5348" xr:uid="{AED0E91D-BC4A-4E2C-92EE-17C99F21211D}"/>
    <cellStyle name="Style 21 3 2" xfId="5349" xr:uid="{F57784D4-0100-4357-ADDB-2231B44CB6D7}"/>
    <cellStyle name="Style 21 3 2 2" xfId="8135" xr:uid="{899404A4-4D30-41E0-8DE1-EF65C1236879}"/>
    <cellStyle name="Style 21 3 3" xfId="5350" xr:uid="{D45F2B13-904C-499E-B5E1-19D7CF0A4EC7}"/>
    <cellStyle name="Style 21 3 3 2" xfId="8136" xr:uid="{96A04682-B941-4BD2-8433-68071BD2634C}"/>
    <cellStyle name="Style 21 3 4" xfId="8134" xr:uid="{558DF225-A46A-4037-A2AA-95F70BD4C03C}"/>
    <cellStyle name="Style 21 4" xfId="5351" xr:uid="{6506C287-304B-4EC0-A8EF-3C8E300276E7}"/>
    <cellStyle name="Style 21 4 2" xfId="8137" xr:uid="{5964CA01-97DC-412D-A045-230764E02064}"/>
    <cellStyle name="Style 21 5" xfId="5352" xr:uid="{0BE14EC4-78A1-4564-B879-A48F38BB16FF}"/>
    <cellStyle name="Style 21 5 2" xfId="8138" xr:uid="{B4E5B101-AF9E-4393-81A9-3F63D7511845}"/>
    <cellStyle name="Style 21 6" xfId="5344" xr:uid="{168F63C1-365D-497D-9407-6AF9772EAC0E}"/>
    <cellStyle name="Style 21 6 2" xfId="8130" xr:uid="{5ED92001-683C-416A-A1DB-322A7EE03618}"/>
    <cellStyle name="Style 22" xfId="345" xr:uid="{F75048EF-D243-457A-A6EF-B6FD20B0714E}"/>
    <cellStyle name="Style 22 2" xfId="5354" xr:uid="{888F2838-8A2F-4D96-BE2E-C52EC7D36368}"/>
    <cellStyle name="Style 22 2 2" xfId="8140" xr:uid="{301DE3FC-F317-4F92-8465-B8AC961AB1D4}"/>
    <cellStyle name="Style 22 3" xfId="5355" xr:uid="{AB029A92-4DAF-40C8-82E6-64384B14B3FC}"/>
    <cellStyle name="Style 22 3 2" xfId="8141" xr:uid="{798A7757-1E17-4674-9532-F279A1874992}"/>
    <cellStyle name="Style 22 4" xfId="5353" xr:uid="{1AFA14C3-E897-4760-A8DA-D8A4C6CBD151}"/>
    <cellStyle name="Style 22 4 2" xfId="8139" xr:uid="{932E04EE-BA8B-491C-B53D-9334B69283BF}"/>
    <cellStyle name="Style 23" xfId="346" xr:uid="{A26F8B9A-AFCB-4E58-BD72-7D1BAE550A71}"/>
    <cellStyle name="Style 23 2" xfId="5357" xr:uid="{D94988A5-6162-41B0-8AFC-6C54437DFBE5}"/>
    <cellStyle name="Style 23 2 2" xfId="8143" xr:uid="{E162BCA4-7E21-41E2-9630-E978C199F0DA}"/>
    <cellStyle name="Style 23 3" xfId="5358" xr:uid="{A23912BB-7764-4AC5-B2D5-EADFDA0789E8}"/>
    <cellStyle name="Style 23 3 2" xfId="8144" xr:uid="{C39BCC53-C3AA-47FF-B031-DC535C1C48DC}"/>
    <cellStyle name="Style 23 4" xfId="5356" xr:uid="{232DBA16-C99A-4B5A-A52A-CF5C272A6C53}"/>
    <cellStyle name="Style 23 4 2" xfId="8142" xr:uid="{ADBB3F33-F79D-49CE-9CCF-1B830D70E56C}"/>
    <cellStyle name="Style 24" xfId="347" xr:uid="{F730C195-D9A9-4440-B4D5-6D48647E5971}"/>
    <cellStyle name="Style 24 2" xfId="5360" xr:uid="{8547F79D-2377-4F96-BB6E-04A7A478C52F}"/>
    <cellStyle name="Style 24 2 2" xfId="8146" xr:uid="{405344D9-AD54-4B60-B01F-2B4D5EAE39AE}"/>
    <cellStyle name="Style 24 3" xfId="5361" xr:uid="{7A5733DB-EF71-49E6-8C21-1F278D526733}"/>
    <cellStyle name="Style 24 3 2" xfId="8147" xr:uid="{6E5771F6-C650-478B-8D41-D909D4CCC27D}"/>
    <cellStyle name="Style 24 4" xfId="5359" xr:uid="{8FAA75C6-A59B-4666-BECD-C47522CD0B49}"/>
    <cellStyle name="Style 24 4 2" xfId="8145" xr:uid="{01C519CA-8149-448F-962A-6F8D5733F94E}"/>
    <cellStyle name="Style 25" xfId="348" xr:uid="{D0523F49-9A49-40AF-8B5A-0EA7A2451FEC}"/>
    <cellStyle name="Style 25 2" xfId="349" xr:uid="{B116FFB9-00A1-431F-A5B6-E50555D6AFD9}"/>
    <cellStyle name="Style 25 2 2" xfId="5364" xr:uid="{D24F78F6-1B1C-4166-8491-4FA986AD80CC}"/>
    <cellStyle name="Style 25 2 2 2" xfId="8150" xr:uid="{430F9EBC-11BF-4264-8C0B-79FE2AE4EAF3}"/>
    <cellStyle name="Style 25 2 3" xfId="5363" xr:uid="{9485466D-B7C3-4FD9-B3E1-7B348D47C7A0}"/>
    <cellStyle name="Style 25 2 3 2" xfId="8149" xr:uid="{3C33472B-0BF5-49C9-8709-A8F030679034}"/>
    <cellStyle name="Style 25 3" xfId="5365" xr:uid="{19F6D35C-7F8E-46F6-9FAC-5D0325826E85}"/>
    <cellStyle name="Style 25 3 2" xfId="5366" xr:uid="{A010920C-0F75-4FCA-B27A-253786E54018}"/>
    <cellStyle name="Style 25 3 2 2" xfId="8152" xr:uid="{4218D24D-D2DE-48FD-AD6C-6680043C1201}"/>
    <cellStyle name="Style 25 3 3" xfId="5367" xr:uid="{FF591E60-7BFD-49B1-B2C0-3F58CBA3EDB7}"/>
    <cellStyle name="Style 25 3 3 2" xfId="8153" xr:uid="{CF8B360B-BE27-4D7D-9078-862EC022B6E0}"/>
    <cellStyle name="Style 25 3 4" xfId="8151" xr:uid="{73182363-55FA-4E84-9ABD-C6DF3F29D9B0}"/>
    <cellStyle name="Style 25 4" xfId="5368" xr:uid="{3616A85A-FF42-482A-909D-E4E785EF87E1}"/>
    <cellStyle name="Style 25 4 2" xfId="8154" xr:uid="{26EE7BEF-BEF5-4FE4-82EB-2C6EB3D09BD1}"/>
    <cellStyle name="Style 25 5" xfId="5362" xr:uid="{3D4FABA9-152C-4643-A3A3-8CE89F9C3D55}"/>
    <cellStyle name="Style 25 5 2" xfId="8148" xr:uid="{2F1193C4-F1F0-4CD5-8B5E-0093B4B06940}"/>
    <cellStyle name="Style 26" xfId="350" xr:uid="{A31762DC-EDC1-4EFB-9571-8335AFC9DF43}"/>
    <cellStyle name="Style 26 2" xfId="5370" xr:uid="{AE04E7BE-9787-4BAC-99A6-B909A054F4B1}"/>
    <cellStyle name="Style 26 2 2" xfId="8156" xr:uid="{32DD8F61-D42B-4EAD-850A-86DCDC65CA80}"/>
    <cellStyle name="Style 26 3" xfId="5371" xr:uid="{11787E21-EDA1-4B90-9A1D-150AD29C9B24}"/>
    <cellStyle name="Style 26 3 2" xfId="8157" xr:uid="{688F931C-6D05-49B6-96CE-DCE4B948208D}"/>
    <cellStyle name="Style 26 4" xfId="5369" xr:uid="{7686973A-2340-47FD-8437-09E01A1018CD}"/>
    <cellStyle name="Style 26 4 2" xfId="8155" xr:uid="{70BD3F72-1DCD-45F1-87B2-1A6BB765507C}"/>
    <cellStyle name="Style 27" xfId="5372" xr:uid="{C148E910-62FB-40CE-92AB-979A4B0EBA9B}"/>
    <cellStyle name="Style 27 2" xfId="5373" xr:uid="{ED889453-49A8-403C-AEA4-4236E3A84AF3}"/>
    <cellStyle name="Style 27 2 2" xfId="8159" xr:uid="{0FC49F57-ED47-4B7F-8D78-63A7421C78C4}"/>
    <cellStyle name="Style 27 3" xfId="8158" xr:uid="{8A2D4C4F-58D4-4D81-B0F0-A595F238CBCA}"/>
    <cellStyle name="Style 35" xfId="5374" xr:uid="{D665AB0F-C872-4B35-B1CD-DE0876CB884A}"/>
    <cellStyle name="Style 35 2" xfId="5375" xr:uid="{6C8AEC70-28A8-4FAE-A14C-DBBE9A0D370A}"/>
    <cellStyle name="Style 35 2 2" xfId="8161" xr:uid="{7588A519-1177-4D18-B071-684C83119A46}"/>
    <cellStyle name="Style 35 3" xfId="5376" xr:uid="{3ED4C49C-CB02-4FFE-B901-9FAAE3B49671}"/>
    <cellStyle name="Style 35 3 2" xfId="8162" xr:uid="{02981764-B3D1-46A5-B66A-E6CDCD86620D}"/>
    <cellStyle name="Style 35 4" xfId="8160" xr:uid="{19E87C4E-A10E-4BC4-9D77-0237FAEBCB44}"/>
    <cellStyle name="Style 36" xfId="5377" xr:uid="{90864A4B-560D-493E-9922-99AEB618DBE5}"/>
    <cellStyle name="Style 36 2" xfId="5378" xr:uid="{1566030E-C6D0-4919-B67A-D9E00EF5A6C9}"/>
    <cellStyle name="Style 36 2 2" xfId="8164" xr:uid="{0C0C32BE-52C5-4FD9-AB51-2F9F2C4DF16C}"/>
    <cellStyle name="Style 36 3" xfId="8163" xr:uid="{D4ECE79B-51CA-4A89-BDF8-DA7DC6B2D5FA}"/>
    <cellStyle name="Style 37" xfId="5379" xr:uid="{2653416A-41F3-4110-A635-3E88338AF9A0}"/>
    <cellStyle name="Style 37 2" xfId="5380" xr:uid="{A44D3BDB-AD65-4D69-B3BB-010846E2E8C5}"/>
    <cellStyle name="Style 37 2 2" xfId="8166" xr:uid="{84029F6D-02DC-4617-97A0-9CC7485E3CF8}"/>
    <cellStyle name="Style 37 3" xfId="8165" xr:uid="{C9523DE8-440B-46F1-97E9-96B71E9E93A9}"/>
    <cellStyle name="Style 38" xfId="5381" xr:uid="{FA4C5319-6258-443B-A43D-F279075428A9}"/>
    <cellStyle name="Style 38 2" xfId="5382" xr:uid="{1B429E67-CF09-4E9E-B41C-D949B3195416}"/>
    <cellStyle name="Style 38 2 2" xfId="8168" xr:uid="{A36D01D0-6EFC-4276-A863-298B682F46A6}"/>
    <cellStyle name="Style 38 3" xfId="8167" xr:uid="{7F1C8F01-566B-4F41-9BD3-83C0AE56A290}"/>
    <cellStyle name="Style 39" xfId="5383" xr:uid="{9725EE59-ABA9-4306-81BB-6FBC77789A4E}"/>
    <cellStyle name="Style 39 2" xfId="5384" xr:uid="{0EDA0A0C-98A8-44EC-AD8F-2EC6F9ED4DE3}"/>
    <cellStyle name="Style 39 2 2" xfId="8170" xr:uid="{BE4C8E9B-8F73-48B6-9AA9-2C0CFA267811}"/>
    <cellStyle name="Style 39 3" xfId="5385" xr:uid="{33C7FB94-2663-4776-B854-FA971E0F85B0}"/>
    <cellStyle name="Style 39 3 2" xfId="8171" xr:uid="{2BB74D34-4E4A-4884-BCCB-A6E97BA4827D}"/>
    <cellStyle name="Style 39 4" xfId="8169" xr:uid="{7133DA7A-2D53-41F2-8C5C-704AC5D8F383}"/>
    <cellStyle name="Style 40" xfId="5386" xr:uid="{EADB2B8E-247E-40C5-B1B6-745E82967514}"/>
    <cellStyle name="Style 40 2" xfId="5387" xr:uid="{30022B7A-B334-47FD-B512-62AA10B3367B}"/>
    <cellStyle name="Style 40 2 2" xfId="8173" xr:uid="{5C59DE89-6882-409D-B3C8-A7A762D5EC62}"/>
    <cellStyle name="Style 40 3" xfId="8172" xr:uid="{A05BCAB4-0E42-4E24-9558-49D430D7F949}"/>
    <cellStyle name="Style 41" xfId="5388" xr:uid="{D1EF6046-99FB-4119-986E-60FBC6D0A45F}"/>
    <cellStyle name="Style 41 2" xfId="5389" xr:uid="{C3B69D5D-9240-49A9-AA2F-2D89D0AA401B}"/>
    <cellStyle name="Style 41 2 2" xfId="8175" xr:uid="{563094E5-949E-48A9-BCC2-23E16C702C50}"/>
    <cellStyle name="Style 41 3" xfId="8174" xr:uid="{C94F0514-174F-4653-88EC-11143E79B6E5}"/>
    <cellStyle name="Style 46" xfId="5390" xr:uid="{222939B2-5E36-46E4-81C6-59CE9134C505}"/>
    <cellStyle name="Style 46 2" xfId="5391" xr:uid="{E17474CA-1FE8-4A5B-AEBF-4EE33794027C}"/>
    <cellStyle name="Style 46 2 2" xfId="8177" xr:uid="{0F11C56C-AAA4-42EA-AF2F-A5F8F137FDA8}"/>
    <cellStyle name="Style 46 3" xfId="5392" xr:uid="{23E18A02-2BC5-4E06-A030-AF26A0826C7E}"/>
    <cellStyle name="Style 46 3 2" xfId="8178" xr:uid="{7531A16D-E647-46BF-A0E9-EB2A55DB69AA}"/>
    <cellStyle name="Style 46 4" xfId="8176" xr:uid="{BF7A18B8-6DA6-483D-A23E-879AC0C169DE}"/>
    <cellStyle name="Style 47" xfId="5393" xr:uid="{E47588CA-8BA7-4A22-9F39-4F11CBEF1956}"/>
    <cellStyle name="Style 47 2" xfId="5394" xr:uid="{7C63EC5C-8464-4522-B4AB-07BC394F8425}"/>
    <cellStyle name="Style 47 2 2" xfId="8180" xr:uid="{41EF2E36-8E2D-49C4-81E6-4A520FCBA8B3}"/>
    <cellStyle name="Style 47 3" xfId="8179" xr:uid="{47E55242-B3C4-4423-B930-10AAEA4B952C}"/>
    <cellStyle name="Style 48" xfId="5395" xr:uid="{35F2F0EF-07D2-4DF1-8D5E-8CE60F5A3263}"/>
    <cellStyle name="Style 48 2" xfId="5396" xr:uid="{9CD5DF67-F247-4C80-B633-0C7D085C6704}"/>
    <cellStyle name="Style 48 2 2" xfId="8182" xr:uid="{4B0089D8-6002-4218-AD54-4859534655C0}"/>
    <cellStyle name="Style 48 3" xfId="8181" xr:uid="{DFEEF08C-71F1-40BE-A60C-E20EDC7EE253}"/>
    <cellStyle name="Style 49" xfId="5397" xr:uid="{A4176B99-1C7A-45F6-8F0B-635CC5264B9C}"/>
    <cellStyle name="Style 49 2" xfId="5398" xr:uid="{87F2DBDF-5FBD-405C-89E8-B6A09F65CF9C}"/>
    <cellStyle name="Style 49 2 2" xfId="8184" xr:uid="{50AC471B-77E8-4F8D-B74E-9B07A8237455}"/>
    <cellStyle name="Style 49 3" xfId="8183" xr:uid="{D12964BC-CE11-4B8F-866B-5A89FEA602A6}"/>
    <cellStyle name="Style 50" xfId="5399" xr:uid="{5EB388B6-0725-4056-8750-22B6B63C5B41}"/>
    <cellStyle name="Style 50 2" xfId="5400" xr:uid="{C6F496FD-5578-4637-857C-A65410A33B8F}"/>
    <cellStyle name="Style 50 2 2" xfId="8186" xr:uid="{FB36554D-E96C-4A2F-B901-1FB3119B343A}"/>
    <cellStyle name="Style 50 3" xfId="5401" xr:uid="{A0B2402D-060F-4C52-AC6F-3214FA3C996D}"/>
    <cellStyle name="Style 50 3 2" xfId="8187" xr:uid="{AD34B7D9-8919-47F4-939B-4FF537C21089}"/>
    <cellStyle name="Style 50 4" xfId="8185" xr:uid="{35C208C7-8AB5-4312-8929-3CAB186A07B6}"/>
    <cellStyle name="Style 51" xfId="5402" xr:uid="{6D78A499-88A1-48DF-8F5C-9E537E192564}"/>
    <cellStyle name="Style 51 2" xfId="5403" xr:uid="{22DD94CB-2802-4D5D-B835-470E949D11C2}"/>
    <cellStyle name="Style 51 2 2" xfId="8189" xr:uid="{318D588F-3B41-449E-9AF1-CCF93E0CBD52}"/>
    <cellStyle name="Style 51 3" xfId="8188" xr:uid="{8FD024CA-411E-4715-9A55-C68CC0F2329C}"/>
    <cellStyle name="Style 52" xfId="5404" xr:uid="{13B5BD8A-A8D9-4E46-A2AD-E30A71BC2211}"/>
    <cellStyle name="Style 52 2" xfId="5405" xr:uid="{F43788A9-4202-4EA7-9DA2-C54F10108A5D}"/>
    <cellStyle name="Style 52 2 2" xfId="8191" xr:uid="{A4760CE0-5D1D-43BC-99B8-6955D54B4802}"/>
    <cellStyle name="Style 52 3" xfId="8190" xr:uid="{2222FA89-6176-4F2F-9F3C-F1BD251AF0CE}"/>
    <cellStyle name="Style 58" xfId="5406" xr:uid="{80F04F74-A344-4FB0-9530-2C6B62095BA9}"/>
    <cellStyle name="Style 58 2" xfId="5407" xr:uid="{D90C27A0-3776-4AB1-BB1A-19842C439D52}"/>
    <cellStyle name="Style 58 2 2" xfId="8193" xr:uid="{45B12D06-481F-495D-AF94-B9DA66555D2A}"/>
    <cellStyle name="Style 58 3" xfId="5408" xr:uid="{DCA9CD16-6A93-4658-A762-BF1F4E4BD19B}"/>
    <cellStyle name="Style 58 3 2" xfId="8194" xr:uid="{0A7AA339-AB59-44D3-976F-37BCA2A052C6}"/>
    <cellStyle name="Style 58 4" xfId="8192" xr:uid="{B932ADB8-C9F1-4CC1-911F-12CF6D23C8C8}"/>
    <cellStyle name="Style 59" xfId="5409" xr:uid="{81482DD4-1373-41C9-9242-14EE86B7E49E}"/>
    <cellStyle name="Style 59 2" xfId="5410" xr:uid="{F57DD6C9-4DF9-416F-8EF8-9E1E4B3D43A4}"/>
    <cellStyle name="Style 59 2 2" xfId="8196" xr:uid="{24953664-ADA7-471F-B825-CE55C9336A46}"/>
    <cellStyle name="Style 59 3" xfId="8195" xr:uid="{61898B65-2A8D-4884-B517-43D8795F5D2D}"/>
    <cellStyle name="Style 60" xfId="5411" xr:uid="{9E14499E-8A0F-4B86-9DBC-1475BB03165A}"/>
    <cellStyle name="Style 60 2" xfId="5412" xr:uid="{6F4B85DA-E835-48EE-B313-4CC85BA453E2}"/>
    <cellStyle name="Style 60 2 2" xfId="8198" xr:uid="{A4256239-22DA-47B6-AE6F-D59CEC66C0B0}"/>
    <cellStyle name="Style 60 3" xfId="8197" xr:uid="{5350070F-9B87-4557-B34F-C753D85E5305}"/>
    <cellStyle name="Style 61" xfId="5413" xr:uid="{0AF48F68-0EA7-48FB-8717-79F8CB560483}"/>
    <cellStyle name="Style 61 2" xfId="5414" xr:uid="{7E7D151F-AA0F-4188-9471-0AF1539E011B}"/>
    <cellStyle name="Style 61 2 2" xfId="8200" xr:uid="{F78851CE-3267-4909-925C-36ED4EA3B527}"/>
    <cellStyle name="Style 61 3" xfId="8199" xr:uid="{29A17623-6775-4984-9393-6649EF35BEF5}"/>
    <cellStyle name="Style 62" xfId="5415" xr:uid="{432308C9-B4CD-46E6-BEDE-BB573037E782}"/>
    <cellStyle name="Style 62 2" xfId="5416" xr:uid="{0CCF1C53-F911-4DCA-B296-C15061F064F1}"/>
    <cellStyle name="Style 62 2 2" xfId="8202" xr:uid="{C189BF2C-6178-49D8-9E38-B44ADA1DBE69}"/>
    <cellStyle name="Style 62 3" xfId="5417" xr:uid="{4DA743BF-0D65-4D36-931D-1E00A5F5EF05}"/>
    <cellStyle name="Style 62 3 2" xfId="8203" xr:uid="{DBA53E09-9BDC-454E-8EE2-3C8AE6009EDA}"/>
    <cellStyle name="Style 62 4" xfId="8201" xr:uid="{12BF0F8F-1226-41EE-879D-D877267D28C4}"/>
    <cellStyle name="Style 63" xfId="5418" xr:uid="{288F6759-0D26-46ED-ADC5-4A1989E74B91}"/>
    <cellStyle name="Style 63 2" xfId="5419" xr:uid="{314575F1-23A8-4A05-9B16-E5F520E90881}"/>
    <cellStyle name="Style 63 2 2" xfId="8205" xr:uid="{F6ED9463-0B2C-4375-853B-F5800C5D3685}"/>
    <cellStyle name="Style 63 3" xfId="8204" xr:uid="{A06BD2E4-EFAF-4AAA-A0D0-BC0996D31F16}"/>
    <cellStyle name="Style 64" xfId="5420" xr:uid="{C32642D5-BBF0-4669-965A-6DD1E50F14E3}"/>
    <cellStyle name="Style 64 2" xfId="5421" xr:uid="{AAEFB561-436E-4C19-9617-228520B95D8B}"/>
    <cellStyle name="Style 64 2 2" xfId="8207" xr:uid="{8321D6A8-5D51-44D3-A7BF-7E5BB3FB4912}"/>
    <cellStyle name="Style 64 3" xfId="8206" xr:uid="{D51E4D51-A00B-4055-A35C-7C0B6A9D888A}"/>
    <cellStyle name="Style 69" xfId="5422" xr:uid="{FB72DEA0-9A0E-4BD2-91AF-DCFF59032E6E}"/>
    <cellStyle name="Style 69 2" xfId="5423" xr:uid="{F2DB985A-13BD-4956-8CD2-EF25B97C79DA}"/>
    <cellStyle name="Style 69 2 2" xfId="8209" xr:uid="{C136EB2A-0B5C-4CFF-831C-D69E218F3915}"/>
    <cellStyle name="Style 69 3" xfId="5424" xr:uid="{CD6A413E-3B3D-4CF1-B1A9-DFFAAF240EB5}"/>
    <cellStyle name="Style 69 3 2" xfId="8210" xr:uid="{371221A2-4A7B-4424-95C2-CA618CFDB501}"/>
    <cellStyle name="Style 69 4" xfId="8208" xr:uid="{6D4EE020-BD12-45F0-99E5-53559F239533}"/>
    <cellStyle name="Style 70" xfId="5425" xr:uid="{6B0B44F8-CAA8-4763-82D5-37CF6D7F2EF8}"/>
    <cellStyle name="Style 70 2" xfId="5426" xr:uid="{E2B1F1CA-47DD-452D-9049-51E4D461D9B9}"/>
    <cellStyle name="Style 70 2 2" xfId="8212" xr:uid="{8177A8DD-3ABA-4B61-B9AB-C24CE5F78347}"/>
    <cellStyle name="Style 70 3" xfId="8211" xr:uid="{14FBF074-568A-4C66-8019-9F2493193D8F}"/>
    <cellStyle name="Style 71" xfId="5427" xr:uid="{70F54F83-60FC-4747-855A-9E9C9C332FAD}"/>
    <cellStyle name="Style 71 2" xfId="5428" xr:uid="{4B5E223F-06EA-4959-9AA4-69123AC53873}"/>
    <cellStyle name="Style 71 2 2" xfId="8214" xr:uid="{CC2A13C7-FF5C-48F5-819B-4959BAAC90AA}"/>
    <cellStyle name="Style 71 3" xfId="8213" xr:uid="{EA68611A-442F-479C-B998-98245CBE7985}"/>
    <cellStyle name="Style 72" xfId="5429" xr:uid="{767BEBB9-B01C-4FA0-BB9E-3A5A09A6CDBE}"/>
    <cellStyle name="Style 72 2" xfId="5430" xr:uid="{0322A464-F8A0-4AB8-80DF-B8DC6A368905}"/>
    <cellStyle name="Style 72 2 2" xfId="8216" xr:uid="{B31CFA58-5C31-4C22-9FBC-A18F85011857}"/>
    <cellStyle name="Style 72 3" xfId="8215" xr:uid="{F224F747-E123-4948-BA01-32901AE0BD7B}"/>
    <cellStyle name="Style 73" xfId="5431" xr:uid="{E31FCC0B-C4A3-4261-A594-FDA62C356328}"/>
    <cellStyle name="Style 73 2" xfId="5432" xr:uid="{FC73A0F1-E3E4-427F-B783-A434C46ABB60}"/>
    <cellStyle name="Style 73 2 2" xfId="8218" xr:uid="{3B2FC4A8-7896-4F5C-A968-5F4AD04E66BD}"/>
    <cellStyle name="Style 73 3" xfId="5433" xr:uid="{165748C4-992F-4FF4-BA4E-641CA2D5C93A}"/>
    <cellStyle name="Style 73 3 2" xfId="8219" xr:uid="{19BD1C12-E031-43FD-A719-BECF545984C1}"/>
    <cellStyle name="Style 73 4" xfId="8217" xr:uid="{C2713ABF-85CD-4804-A97A-B6007DEE1AD6}"/>
    <cellStyle name="Style 74" xfId="5434" xr:uid="{031C54A6-6043-42FE-8850-E75FC952F19E}"/>
    <cellStyle name="Style 74 2" xfId="5435" xr:uid="{9A7FBDE2-CC56-412C-B9A1-A0E9BC7CCB59}"/>
    <cellStyle name="Style 74 2 2" xfId="8221" xr:uid="{2FEF56D6-9EB8-40D4-A947-DDF84308768D}"/>
    <cellStyle name="Style 74 3" xfId="8220" xr:uid="{6E88705F-E6F3-4470-BDC1-19AAB3B704CF}"/>
    <cellStyle name="Style 75" xfId="5436" xr:uid="{201554C9-55FB-4424-B80F-12322CFE2670}"/>
    <cellStyle name="Style 75 2" xfId="5437" xr:uid="{30B53B5C-1294-4EB1-9F53-1ED5C7E8B299}"/>
    <cellStyle name="Style 75 2 2" xfId="8223" xr:uid="{1788D8D7-65C7-4E00-ADB0-5354F5373DE8}"/>
    <cellStyle name="Style 75 3" xfId="8222" xr:uid="{6DD4D71D-B4B1-4D96-8A2D-30F639105990}"/>
    <cellStyle name="Style 80" xfId="5438" xr:uid="{E95749AE-D7C0-4C15-AEFC-5CDE7B970A2A}"/>
    <cellStyle name="Style 80 2" xfId="5439" xr:uid="{B4BCA052-623D-421E-993A-0E37E48FBEC0}"/>
    <cellStyle name="Style 80 2 2" xfId="8225" xr:uid="{96E64456-22D8-4EC3-99E6-06005CBE9406}"/>
    <cellStyle name="Style 80 3" xfId="5440" xr:uid="{BB6FFAB4-2A33-42C6-85DA-71CF9EA98D82}"/>
    <cellStyle name="Style 80 3 2" xfId="8226" xr:uid="{A24EFDBF-4E7D-4364-A8CD-CB72F9FE173E}"/>
    <cellStyle name="Style 80 4" xfId="8224" xr:uid="{7A8DD8A1-E873-4B06-B2A7-59C8A72A62D6}"/>
    <cellStyle name="Style 81" xfId="5441" xr:uid="{0952DDB3-6772-4A2E-8EC4-FCCA3005E45A}"/>
    <cellStyle name="Style 81 2" xfId="5442" xr:uid="{B2A4475A-27DA-474C-8D9C-F4C0D31AB9DC}"/>
    <cellStyle name="Style 81 2 2" xfId="8228" xr:uid="{FF8C1205-C44F-4743-B68A-F2FBAAE0C81D}"/>
    <cellStyle name="Style 81 3" xfId="5443" xr:uid="{FB55249A-CBE4-4DD2-B9E6-30812E741E03}"/>
    <cellStyle name="Style 81 3 2" xfId="8229" xr:uid="{988E7CAF-8A86-4719-8FBB-96345F753F0D}"/>
    <cellStyle name="Style 81 4" xfId="8227" xr:uid="{A780EAA4-E95D-401D-AAE2-13163A9A4E14}"/>
    <cellStyle name="Style 82" xfId="5444" xr:uid="{AF008398-4F7C-460C-A045-41862CA5B8FF}"/>
    <cellStyle name="Style 82 2" xfId="5445" xr:uid="{6238DF16-DB91-4530-A029-1F0A01CFC2D1}"/>
    <cellStyle name="Style 82 2 2" xfId="8231" xr:uid="{3F950BA6-3545-4BDF-9983-45EF68B4D190}"/>
    <cellStyle name="Style 82 3" xfId="8230" xr:uid="{4BE0484D-5702-47BE-9D1C-7B08D5CE4D69}"/>
    <cellStyle name="Style 83" xfId="5446" xr:uid="{9F599850-BFD4-4F7C-9760-582A68D4FED4}"/>
    <cellStyle name="Style 83 2" xfId="5447" xr:uid="{08032B06-B2CB-403D-9226-ADEF3C4256D6}"/>
    <cellStyle name="Style 83 2 2" xfId="8233" xr:uid="{ADA39A26-3A2B-44A3-A386-C5745BF63915}"/>
    <cellStyle name="Style 83 3" xfId="8232" xr:uid="{EBF4A4E9-E1EF-4C4A-94BB-58D084424944}"/>
    <cellStyle name="Style 84" xfId="5448" xr:uid="{D54AE275-DDBD-4DB2-866E-1D972FAEF593}"/>
    <cellStyle name="Style 84 2" xfId="5449" xr:uid="{6AB85153-9B86-4100-9BA2-CDE03325C8E3}"/>
    <cellStyle name="Style 84 2 2" xfId="8235" xr:uid="{080E386A-14CA-4EB8-8429-DBAC83756D9A}"/>
    <cellStyle name="Style 84 3" xfId="8234" xr:uid="{8783B1C6-9D4B-468D-AD57-B3F4CFD68235}"/>
    <cellStyle name="Style 85" xfId="5450" xr:uid="{1B21F2D2-5249-4230-9FC6-AF0361DD5ECB}"/>
    <cellStyle name="Style 85 2" xfId="5451" xr:uid="{4C2A8921-08C9-472A-BE8F-DEE5DA1BA050}"/>
    <cellStyle name="Style 85 2 2" xfId="8237" xr:uid="{39D38CE2-D23E-43E7-81B7-E31A4DF9B495}"/>
    <cellStyle name="Style 85 3" xfId="5452" xr:uid="{5D31F744-EA64-4B24-A540-8B73A0C3B440}"/>
    <cellStyle name="Style 85 3 2" xfId="8238" xr:uid="{D42F9DC1-1747-477D-8B16-BE206F92258B}"/>
    <cellStyle name="Style 85 4" xfId="8236" xr:uid="{25A2B749-8F2B-4D64-A279-DE779E40BDCA}"/>
    <cellStyle name="Style 86" xfId="5453" xr:uid="{E33AD771-6E23-47ED-BD71-76073E9B4B78}"/>
    <cellStyle name="Style 86 2" xfId="5454" xr:uid="{2C631BE5-8D14-4969-A262-427BA3B0761B}"/>
    <cellStyle name="Style 86 2 2" xfId="8240" xr:uid="{CFA48942-A098-42FA-90A0-90D745192D70}"/>
    <cellStyle name="Style 86 3" xfId="8239" xr:uid="{8208B50E-C667-4BFA-8328-9E529C02DE27}"/>
    <cellStyle name="Style 87" xfId="5455" xr:uid="{5CC448C3-2E15-4975-AB2E-6301EC72D496}"/>
    <cellStyle name="Style 87 2" xfId="5456" xr:uid="{EAB82267-B13D-46F4-B555-2A200910C91B}"/>
    <cellStyle name="Style 87 2 2" xfId="8242" xr:uid="{A7B6E531-027A-41B5-B553-73AC3F65B1FF}"/>
    <cellStyle name="Style 87 3" xfId="8241" xr:uid="{703FA9DF-1BC0-4119-ABA6-7CA7EF47A148}"/>
    <cellStyle name="Style 93" xfId="5457" xr:uid="{9BA8EE9D-CE97-420A-8E38-CFF705B1EB16}"/>
    <cellStyle name="Style 93 2" xfId="5458" xr:uid="{7C95ECC1-FAEA-4CC2-A7C4-6DF181633E06}"/>
    <cellStyle name="Style 93 2 2" xfId="8244" xr:uid="{2B7F63F3-E1CA-46F3-81DD-B6C50F052C4D}"/>
    <cellStyle name="Style 93 3" xfId="5459" xr:uid="{5A686625-6AB0-4DC4-840D-DE446C139F17}"/>
    <cellStyle name="Style 93 3 2" xfId="8245" xr:uid="{9A384C91-8C11-458E-B49F-E07FE3873473}"/>
    <cellStyle name="Style 93 4" xfId="8243" xr:uid="{2A75A911-D74A-4125-82CA-7C6F5E3F1F5E}"/>
    <cellStyle name="Style 94" xfId="5460" xr:uid="{FA3248E2-9A2C-4023-BCB5-BFE682B2DD99}"/>
    <cellStyle name="Style 94 2" xfId="5461" xr:uid="{B6E26C1D-3276-4FC5-BCC7-47E3B0582D4C}"/>
    <cellStyle name="Style 94 2 2" xfId="8247" xr:uid="{605E1316-20CB-499D-B482-4D5BE34D6E4F}"/>
    <cellStyle name="Style 94 3" xfId="8246" xr:uid="{C3A7CD20-87FF-4138-8FB0-B81D96DEDE99}"/>
    <cellStyle name="Style 95" xfId="5462" xr:uid="{D9C7C3FB-FE8F-434E-ABCF-EF29739A8D87}"/>
    <cellStyle name="Style 95 2" xfId="5463" xr:uid="{6A8A092F-6745-4C52-AF79-F798AE4FAC8A}"/>
    <cellStyle name="Style 95 2 2" xfId="8249" xr:uid="{C66ADF34-1B2F-4C6D-9515-2E0261913419}"/>
    <cellStyle name="Style 95 3" xfId="8248" xr:uid="{5C9A1163-564A-42B7-B5BD-D6C32C7BB5DA}"/>
    <cellStyle name="Style 96" xfId="5464" xr:uid="{BF7726CC-75A0-4269-BBF4-62496BC16FEC}"/>
    <cellStyle name="Style 96 2" xfId="5465" xr:uid="{C5D2383D-A17F-4D1E-BA46-02000251DAF8}"/>
    <cellStyle name="Style 96 2 2" xfId="8251" xr:uid="{C3E2D8F1-7C41-49EC-AAF7-DDA299596F18}"/>
    <cellStyle name="Style 96 3" xfId="8250" xr:uid="{FC36F30E-7ECE-4ED8-BC79-7ED35EE3C0CF}"/>
    <cellStyle name="Style 97" xfId="5466" xr:uid="{24FC5EF8-2FF0-4C4C-BAD3-A4CDC976A05D}"/>
    <cellStyle name="Style 97 2" xfId="5467" xr:uid="{3170C3C7-9B2B-4FE8-A2FA-9E7BA32169AE}"/>
    <cellStyle name="Style 97 2 2" xfId="8253" xr:uid="{528070C9-FAD1-4956-9592-4579873DCD05}"/>
    <cellStyle name="Style 97 3" xfId="5468" xr:uid="{11BF8F59-DD0C-4E8F-AFE4-BCCF9BCD162F}"/>
    <cellStyle name="Style 97 3 2" xfId="8254" xr:uid="{7A820902-D283-4B13-980C-61C2F05610D3}"/>
    <cellStyle name="Style 97 4" xfId="8252" xr:uid="{7E155148-B844-4702-97AC-19CCE0322404}"/>
    <cellStyle name="Style 98" xfId="5469" xr:uid="{C559CED2-3361-4516-9312-74CFC7562641}"/>
    <cellStyle name="Style 98 2" xfId="5470" xr:uid="{5453C32E-C67D-457D-A947-FA6494816447}"/>
    <cellStyle name="Style 98 2 2" xfId="8256" xr:uid="{8796D34A-41B6-4CC2-AE76-4001F804A956}"/>
    <cellStyle name="Style 98 3" xfId="8255" xr:uid="{E478EBBC-918A-47D5-912D-F875CBDBF57A}"/>
    <cellStyle name="Style 99" xfId="5471" xr:uid="{C66D8C26-E6C4-442C-B2A3-34CE6785B746}"/>
    <cellStyle name="Style 99 2" xfId="5472" xr:uid="{F9295331-9C06-430F-9E31-C666369DED3A}"/>
    <cellStyle name="Style 99 2 2" xfId="8258" xr:uid="{AA123D3B-A563-45ED-A719-E66B76F43AF3}"/>
    <cellStyle name="Style 99 3" xfId="8257" xr:uid="{B287D841-FA37-446B-AAC3-837501505B3C}"/>
    <cellStyle name="Számítás" xfId="465" xr:uid="{852047D3-484E-49E7-B79C-F5538ED7B96E}"/>
    <cellStyle name="tableau | cellule | normal | decimal 1" xfId="351" xr:uid="{E1B83D6C-57D3-4664-8845-CD8D9DED4FFF}"/>
    <cellStyle name="tableau | cellule | normal | decimal 1 2" xfId="5473" xr:uid="{A8AEF80D-8112-4104-A7F4-63AB5830F8D5}"/>
    <cellStyle name="tableau | cellule | normal | decimal 1 2 2" xfId="8259" xr:uid="{E937A71A-3023-4C0E-8CB8-0942701FB5C0}"/>
    <cellStyle name="tableau | cellule | normal | pourcentage | decimal 1" xfId="352" xr:uid="{768761B2-1527-41BA-91E5-D11771A98495}"/>
    <cellStyle name="tableau | cellule | normal | pourcentage | decimal 1 2" xfId="5474" xr:uid="{B5DE2DF6-074D-411E-809D-EA7B4C06495D}"/>
    <cellStyle name="tableau | cellule | normal | pourcentage | decimal 1 2 2" xfId="8260" xr:uid="{4C0D871E-E265-49DF-8BFB-903CB0F2F2B8}"/>
    <cellStyle name="tableau | cellule | total | decimal 1" xfId="353" xr:uid="{DB39B0EC-3EAE-4791-BD59-A16D7884E2CF}"/>
    <cellStyle name="tableau | cellule | total | decimal 1 2" xfId="5475" xr:uid="{708E529F-A93F-40F9-AA64-3E2A76CAD48D}"/>
    <cellStyle name="tableau | cellule | total | decimal 1 2 2" xfId="8261" xr:uid="{28447FC9-2D5F-40AB-B37B-541989915ADB}"/>
    <cellStyle name="tableau | coin superieur gauche" xfId="354" xr:uid="{13C8E6D4-A9CD-4A7C-A803-B0D2F00AE6EB}"/>
    <cellStyle name="tableau | coin superieur gauche 2" xfId="5476" xr:uid="{A93BCE75-607A-4424-A63A-5A92615EB4D5}"/>
    <cellStyle name="tableau | coin superieur gauche 2 2" xfId="8262" xr:uid="{068F0D5F-3103-4ABC-B099-D5310B770B6A}"/>
    <cellStyle name="tableau | entete-colonne | series" xfId="355" xr:uid="{C5DBC0B0-EC1B-4FCA-8006-0C88FD7BBC96}"/>
    <cellStyle name="tableau | entete-colonne | series 2" xfId="5477" xr:uid="{926763BE-0477-40C8-B840-7127F0EDD72F}"/>
    <cellStyle name="tableau | entete-colonne | series 2 2" xfId="8263" xr:uid="{E4BCEF2C-CBC5-4893-98B6-0E747A8E4C08}"/>
    <cellStyle name="tableau | entete-ligne | normal" xfId="356" xr:uid="{29AFBB68-8C7D-478C-BFE6-F798BD183444}"/>
    <cellStyle name="tableau | entete-ligne | normal 2" xfId="5478" xr:uid="{D4B68A68-D9D9-4382-AA56-62A4A9C760B2}"/>
    <cellStyle name="tableau | entete-ligne | normal 2 2" xfId="8264" xr:uid="{FD47638C-2ED7-41C5-97C8-E9FDC9BABD06}"/>
    <cellStyle name="tableau | entete-ligne | total" xfId="357" xr:uid="{A2E77B9C-0D01-42F5-80A8-C2651615D0B7}"/>
    <cellStyle name="tableau | entete-ligne | total 2" xfId="5479" xr:uid="{323EF601-C391-420A-8630-103B254531A4}"/>
    <cellStyle name="tableau | entete-ligne | total 2 2" xfId="8265" xr:uid="{BA6B16F7-624B-4505-A6BD-43B79C12D742}"/>
    <cellStyle name="tableau | ligne-titre | niveau1" xfId="358" xr:uid="{BED0D2BB-E0E6-49A9-9AFC-6DDF3C76FD5C}"/>
    <cellStyle name="tableau | ligne-titre | niveau1 2" xfId="5480" xr:uid="{E6EB766F-6679-4916-826C-7BCD42BA30E4}"/>
    <cellStyle name="tableau | ligne-titre | niveau1 2 2" xfId="8266" xr:uid="{E9D472A6-67F2-404A-93BE-044E37567F81}"/>
    <cellStyle name="tableau | ligne-titre | niveau2" xfId="359" xr:uid="{5E5A4086-B246-4CB6-8685-A1C3702C0EAF}"/>
    <cellStyle name="tableau | ligne-titre | niveau2 2" xfId="5481" xr:uid="{A99F31DD-6D68-45FB-B5DD-B47FA2897106}"/>
    <cellStyle name="tableau | ligne-titre | niveau2 2 2" xfId="8267" xr:uid="{4348A225-26E0-4C62-90BA-DC193854525C}"/>
    <cellStyle name="Title" xfId="10" builtinId="15" customBuiltin="1"/>
    <cellStyle name="Title 10" xfId="5482" xr:uid="{C0AF8148-4B27-4959-A755-060382F41958}"/>
    <cellStyle name="Title 10 2" xfId="8268" xr:uid="{0DA2534E-63B3-4F37-95A7-916BC466DA31}"/>
    <cellStyle name="Title 11" xfId="5483" xr:uid="{C2719C77-8B7B-43DA-9557-8668191DF2FE}"/>
    <cellStyle name="Title 11 2" xfId="8269" xr:uid="{500DD0A6-FAF0-4E59-95B8-F1E1ABA71AA7}"/>
    <cellStyle name="Title 12" xfId="5484" xr:uid="{37B18F2F-45A7-44C9-A196-A3A2E45A7E77}"/>
    <cellStyle name="Title 12 2" xfId="8270" xr:uid="{C07AA8B4-F99D-4A18-83C7-D85E030DFA56}"/>
    <cellStyle name="Title 13" xfId="5485" xr:uid="{8E49A006-3236-4C53-8A7D-D240576B0179}"/>
    <cellStyle name="Title 13 2" xfId="8271" xr:uid="{7E139CD4-66B1-4E58-96ED-8C641857169F}"/>
    <cellStyle name="Title 14" xfId="5486" xr:uid="{555CBE59-A7BD-49BC-A4C5-4A251A1D7097}"/>
    <cellStyle name="Title 14 2" xfId="8272" xr:uid="{97F3E40D-B91D-4995-9DCD-47244323E5FD}"/>
    <cellStyle name="Title 15" xfId="5487" xr:uid="{F4A31973-33A0-4A21-B8C1-CE472782D549}"/>
    <cellStyle name="Title 15 2" xfId="8273" xr:uid="{10B4004D-1DAC-4960-BD72-47B92B7207A9}"/>
    <cellStyle name="Title 16" xfId="5488" xr:uid="{DD15F330-94FC-48AC-9202-2C353E378326}"/>
    <cellStyle name="Title 16 2" xfId="8274" xr:uid="{A3F68BE3-EA6E-4EB3-A928-1BFD108437DB}"/>
    <cellStyle name="Title 17" xfId="5489" xr:uid="{EF505367-BC9D-4995-9AFD-B544E9882493}"/>
    <cellStyle name="Title 17 2" xfId="8275" xr:uid="{14923EC4-4715-4CB5-80A0-A9B73511F377}"/>
    <cellStyle name="Title 18" xfId="5490" xr:uid="{E292A26C-B422-4F02-97AD-714BE1C43573}"/>
    <cellStyle name="Title 18 2" xfId="8276" xr:uid="{7F4E26FF-D6E9-48C9-BC30-4EF83F86D62F}"/>
    <cellStyle name="Title 19" xfId="5491" xr:uid="{72BB90A7-48F1-4E3C-BF1F-F3B183A77B8F}"/>
    <cellStyle name="Title 19 2" xfId="8277" xr:uid="{45B5B87F-4424-4AF4-AF6A-B8291B796ACC}"/>
    <cellStyle name="Title 2" xfId="360" xr:uid="{98B20765-06CC-4266-B05D-6659686C77AB}"/>
    <cellStyle name="Title 2 10" xfId="5493" xr:uid="{A9BDE47A-8BD6-4603-9ECA-31E5035A00BA}"/>
    <cellStyle name="Title 2 10 2" xfId="8279" xr:uid="{642DCE44-ED26-4BEF-82DC-CB7B4722D910}"/>
    <cellStyle name="Title 2 10 3" xfId="6217" xr:uid="{D2F971A6-49CA-48A3-B864-1820EA25D1AB}"/>
    <cellStyle name="Title 2 11" xfId="5492" xr:uid="{30DD52CD-B39D-4056-964E-BB1B78955C27}"/>
    <cellStyle name="Title 2 11 2" xfId="8278" xr:uid="{61711358-6D8F-4451-9191-7D85610C6F0E}"/>
    <cellStyle name="Title 2 2" xfId="361" xr:uid="{AFD77696-C315-459E-AA35-CAEF3F92E9D5}"/>
    <cellStyle name="Title 2 2 2" xfId="5494" xr:uid="{E9FFE7B2-C0E4-4623-884E-CD3BF25592DB}"/>
    <cellStyle name="Title 2 2 2 2" xfId="6298" xr:uid="{D7895400-E43E-43A2-A8C0-18DBF4B4E871}"/>
    <cellStyle name="Title 2 2 3" xfId="8280" xr:uid="{18D332BB-4FE0-47C4-92B8-EA96E54EC8FB}"/>
    <cellStyle name="Title 2 2 4" xfId="6218" xr:uid="{D4F0E1A9-C318-4CAE-9715-0FC1E385A9EE}"/>
    <cellStyle name="Title 2 3" xfId="5495" xr:uid="{F7698A2B-3C03-4932-9362-EFF3661B587B}"/>
    <cellStyle name="Title 2 3 2" xfId="8281" xr:uid="{CD3F461F-769B-4D80-8F42-3470CAD30D9F}"/>
    <cellStyle name="Title 2 3 3" xfId="6219" xr:uid="{2FC54B77-9964-4C80-BA46-D15C772C1AD8}"/>
    <cellStyle name="Title 2 4" xfId="5496" xr:uid="{79AD2331-6642-439E-B5E4-9FCB912D5A9D}"/>
    <cellStyle name="Title 2 4 2" xfId="8282" xr:uid="{693BA0CC-A823-4EEA-9E87-C69529E216C0}"/>
    <cellStyle name="Title 2 4 3" xfId="6220" xr:uid="{B697B194-27E8-409B-BB4C-26458AA25AE4}"/>
    <cellStyle name="Title 2 5" xfId="5497" xr:uid="{42A4B052-3F6A-40F3-AB9E-09B7F0BA73B1}"/>
    <cellStyle name="Title 2 5 2" xfId="8283" xr:uid="{9A01F82D-3D8B-4CDE-AB84-173B9BD8962F}"/>
    <cellStyle name="Title 2 5 3" xfId="6221" xr:uid="{53005B76-C075-49DC-A0DF-FE2CFEEFF815}"/>
    <cellStyle name="Title 2 6" xfId="5498" xr:uid="{03B900FC-DEBB-4AA3-BEB9-0EFEA1905722}"/>
    <cellStyle name="Title 2 6 2" xfId="8284" xr:uid="{90695839-2E60-4DC3-A787-6C7941E8CE4B}"/>
    <cellStyle name="Title 2 6 3" xfId="6222" xr:uid="{895E7CC9-5258-423C-B9ED-A5D8093D5A6B}"/>
    <cellStyle name="Title 2 7" xfId="5499" xr:uid="{0BA04250-6A7E-4F1E-828D-B442D6579CDF}"/>
    <cellStyle name="Title 2 7 2" xfId="8285" xr:uid="{0C7F27E4-8F8E-458A-818A-101A188A2A72}"/>
    <cellStyle name="Title 2 7 3" xfId="6223" xr:uid="{2AD4C182-EDC8-4020-8558-D51EB6A941EA}"/>
    <cellStyle name="Title 2 8" xfId="5500" xr:uid="{A21DB181-E311-433E-B498-66E7D3C35D60}"/>
    <cellStyle name="Title 2 8 2" xfId="8286" xr:uid="{18D7647E-1FB2-41AD-94CB-7E3CBCEB62B4}"/>
    <cellStyle name="Title 2 8 3" xfId="6224" xr:uid="{C706A1E3-C059-4F4A-8EF3-1833A4C02244}"/>
    <cellStyle name="Title 2 9" xfId="5501" xr:uid="{87256FB5-4C17-4E77-ABDE-6C888C27EA4A}"/>
    <cellStyle name="Title 2 9 2" xfId="8287" xr:uid="{4F4E4190-20D1-43FB-8BFF-4072B5A8A497}"/>
    <cellStyle name="Title 2 9 3" xfId="6225" xr:uid="{DBD44EE5-7FC3-4579-BA4C-988B196F9C2B}"/>
    <cellStyle name="Title 20" xfId="5502" xr:uid="{C2C0962E-85BF-4A4F-B43C-CC9EDD910C40}"/>
    <cellStyle name="Title 20 2" xfId="8288" xr:uid="{B00A98A2-669B-421D-A34F-421D585A1991}"/>
    <cellStyle name="Title 21" xfId="5503" xr:uid="{79D6CB3F-7718-4BB7-97D0-9A158EAF1A06}"/>
    <cellStyle name="Title 21 2" xfId="8289" xr:uid="{6D589927-EA9C-4EDC-A3F3-E2D8F9463171}"/>
    <cellStyle name="Title 22" xfId="5504" xr:uid="{193EC722-854F-41A7-92F5-5DA847F2B888}"/>
    <cellStyle name="Title 22 2" xfId="8290" xr:uid="{A0E5A65B-D7DA-45F1-9546-5D011E678802}"/>
    <cellStyle name="Title 23" xfId="5505" xr:uid="{0DD6D595-CC47-4F49-A306-BFF865DBB703}"/>
    <cellStyle name="Title 23 2" xfId="8291" xr:uid="{F431D8CA-EABE-461D-B760-BB57F375DD22}"/>
    <cellStyle name="Title 24" xfId="5506" xr:uid="{34C811CF-68C1-474D-B5D8-1A461CE2107D}"/>
    <cellStyle name="Title 24 2" xfId="8292" xr:uid="{75222CE0-6EED-4D95-86BB-65A4B6349B01}"/>
    <cellStyle name="Title 25" xfId="5507" xr:uid="{714B9761-8617-4E5E-B14C-A33D93A57F2C}"/>
    <cellStyle name="Title 25 2" xfId="8293" xr:uid="{DF4F562A-A20F-4A32-ACEC-B860C7B68A8F}"/>
    <cellStyle name="Title 26" xfId="5508" xr:uid="{BC07D90F-D468-4E90-9DC7-DF68B6B07468}"/>
    <cellStyle name="Title 26 2" xfId="8294" xr:uid="{76C7FCB3-065A-401E-B324-0508D5D81D1A}"/>
    <cellStyle name="Title 27" xfId="5509" xr:uid="{A19B4CEB-767B-4AD3-97D1-E00240BFC65E}"/>
    <cellStyle name="Title 27 2" xfId="8295" xr:uid="{8A4BB353-1AB9-4291-A4E8-7D7AC8B2E636}"/>
    <cellStyle name="Title 28" xfId="5510" xr:uid="{F9C5B8DA-9142-4299-A765-2785C702FF28}"/>
    <cellStyle name="Title 28 2" xfId="8296" xr:uid="{95CCD7D1-C37D-432D-A02D-F9D015BB421B}"/>
    <cellStyle name="Title 29" xfId="5511" xr:uid="{372820D9-2E53-4DF5-B535-0A3231058CBD}"/>
    <cellStyle name="Title 29 2" xfId="8297" xr:uid="{740E3FE0-9191-40ED-A147-6F315EAF8EB9}"/>
    <cellStyle name="Title 3" xfId="362" xr:uid="{B6CCDAD3-7B8B-4BD3-861A-FE9F64691169}"/>
    <cellStyle name="Title 3 2" xfId="5513" xr:uid="{C37E9CBB-4ACE-4917-8025-A1F324AEA28F}"/>
    <cellStyle name="Title 3 2 2" xfId="8299" xr:uid="{B3503FDA-B9DB-48DC-BAEE-17A6C37C96BD}"/>
    <cellStyle name="Title 3 2 3" xfId="6299" xr:uid="{8D5D6EF6-41AC-43E5-86E9-74A62EF9CD3C}"/>
    <cellStyle name="Title 3 3" xfId="5514" xr:uid="{78BE8120-B3DE-4792-8E67-7C076B6D1743}"/>
    <cellStyle name="Title 3 3 2" xfId="8300" xr:uid="{84F535F7-CC30-44F4-9757-1CE15AE3B765}"/>
    <cellStyle name="Title 3 4" xfId="5515" xr:uid="{BA5D4B76-8415-4E95-9FC7-19E070F63829}"/>
    <cellStyle name="Title 3 4 2" xfId="8301" xr:uid="{3552335B-0561-4DF1-858A-DEC353FBFA54}"/>
    <cellStyle name="Title 3 5" xfId="5512" xr:uid="{06537296-2781-46C6-BD95-D54C88F15025}"/>
    <cellStyle name="Title 3 5 2" xfId="8298" xr:uid="{EE0108F5-D63B-49A4-ADC2-FB8A0198221F}"/>
    <cellStyle name="Title 3 6" xfId="6226" xr:uid="{B85824CD-FA29-4706-A206-1C1172B9D210}"/>
    <cellStyle name="Title 30" xfId="5516" xr:uid="{900B9513-A300-4DDB-941D-4BA1F981FE6E}"/>
    <cellStyle name="Title 30 2" xfId="8302" xr:uid="{2F09D8AD-1275-4B35-8AAB-8F33038A70AD}"/>
    <cellStyle name="Title 31" xfId="5517" xr:uid="{B73889C1-CB24-4D8A-B882-9261C31FA7D3}"/>
    <cellStyle name="Title 31 2" xfId="8303" xr:uid="{E5CC776E-D55D-4F7E-A2A2-E6432CE3B9C5}"/>
    <cellStyle name="Title 32" xfId="5518" xr:uid="{F3B7A205-A79E-49C4-997E-7D13D790D907}"/>
    <cellStyle name="Title 32 2" xfId="8304" xr:uid="{6FE88DFD-20D5-43E2-8DF4-E65883F7B332}"/>
    <cellStyle name="Title 33" xfId="5519" xr:uid="{1D951A26-C361-433A-A108-CFC8E444CD96}"/>
    <cellStyle name="Title 33 2" xfId="8305" xr:uid="{DA28444A-2862-4C6B-A162-B2B8D8170976}"/>
    <cellStyle name="Title 34" xfId="5520" xr:uid="{71BF67E0-8D3D-41BF-A2B3-751A2DA9C476}"/>
    <cellStyle name="Title 34 2" xfId="8306" xr:uid="{0979738C-CD3D-4FFD-A9D7-D4171D88E249}"/>
    <cellStyle name="Title 35" xfId="5521" xr:uid="{8714D723-702E-4ED1-84ED-CE48A0177F0D}"/>
    <cellStyle name="Title 35 2" xfId="8307" xr:uid="{B87582C8-DAD0-43B4-8D21-1A7C61D9447E}"/>
    <cellStyle name="Title 36" xfId="5522" xr:uid="{12F6DC7E-827D-484B-9E83-42F30F790680}"/>
    <cellStyle name="Title 36 2" xfId="8308" xr:uid="{504C7134-9C02-4E12-93F4-3D6E742F3003}"/>
    <cellStyle name="Title 37" xfId="5523" xr:uid="{1950AB49-E826-43CF-9E9A-D28E9EBABE2B}"/>
    <cellStyle name="Title 37 2" xfId="8309" xr:uid="{CF784D0D-1E81-4153-8519-C505E3464B95}"/>
    <cellStyle name="Title 38" xfId="5524" xr:uid="{5A785C15-7F96-4044-9460-37C6CF8D9911}"/>
    <cellStyle name="Title 38 2" xfId="8310" xr:uid="{36829132-969E-4715-BDEC-30ABC6D9274E}"/>
    <cellStyle name="Title 39" xfId="5525" xr:uid="{B638E25A-EF10-4A4D-96EA-F3513EC9AFA8}"/>
    <cellStyle name="Title 39 2" xfId="8311" xr:uid="{B54AA988-2E29-492E-AE3B-D87BE9876F0D}"/>
    <cellStyle name="Title 4" xfId="363" xr:uid="{91493520-7433-47F3-A1A1-4664A1D92E7D}"/>
    <cellStyle name="Title 4 2" xfId="5526" xr:uid="{591A4CF1-562B-4E40-96D5-130C0BF1A1DA}"/>
    <cellStyle name="Title 4 2 2" xfId="8312" xr:uid="{7FEC0CD3-DF80-402C-9C1B-2F71E48C54A3}"/>
    <cellStyle name="Title 40" xfId="5527" xr:uid="{BC98D770-8086-484F-8345-1451577145F6}"/>
    <cellStyle name="Title 40 2" xfId="8313" xr:uid="{F5594F6B-45DE-4BE2-81CC-A08EB25A8E90}"/>
    <cellStyle name="Title 41" xfId="5528" xr:uid="{AD65E198-7314-4A73-95D8-AEC236840E57}"/>
    <cellStyle name="Title 41 2" xfId="8314" xr:uid="{89885AD5-84E0-48AA-9BFE-10975A008A90}"/>
    <cellStyle name="Title 42" xfId="5529" xr:uid="{30F2A8F2-1F69-4F6C-A161-C4CD1B4CCB3D}"/>
    <cellStyle name="Title 42 2" xfId="8315" xr:uid="{A88A20D7-1094-4069-848F-632FA5F50CC6}"/>
    <cellStyle name="Title 43" xfId="5530" xr:uid="{FF540C9D-6685-42CD-9816-2464BB762CC4}"/>
    <cellStyle name="Title 43 2" xfId="8316" xr:uid="{EBBBBBB8-BF53-4167-909E-26D3B6D77F27}"/>
    <cellStyle name="Title 5" xfId="364" xr:uid="{AE9D79EA-22FA-4411-B476-64E4D9E89BD8}"/>
    <cellStyle name="Title 5 2" xfId="5531" xr:uid="{EFBE4C2C-8CDB-4485-8981-6B0E05D8765C}"/>
    <cellStyle name="Title 5 2 2" xfId="8317" xr:uid="{58FE7BF0-848F-45C6-A9D9-FD4F55270577}"/>
    <cellStyle name="Title 6" xfId="365" xr:uid="{F9DA7304-1A8E-4436-88E1-D92B24F45C6A}"/>
    <cellStyle name="Title 6 2" xfId="5532" xr:uid="{567213A1-2026-45FB-942C-42A09B4427D8}"/>
    <cellStyle name="Title 6 2 2" xfId="8318" xr:uid="{0029D65E-12D0-46F9-8DDD-88742931D484}"/>
    <cellStyle name="Title 7" xfId="5533" xr:uid="{678D7886-6782-412D-87EC-5F38E3A77260}"/>
    <cellStyle name="Title 7 2" xfId="8319" xr:uid="{AD8175D3-5744-43F4-A397-B0B34CBDC6A5}"/>
    <cellStyle name="Title 8" xfId="5534" xr:uid="{1CE91997-2762-4B5A-B87B-D21F0932ECB5}"/>
    <cellStyle name="Title 8 2" xfId="8320" xr:uid="{5AD1E7AE-3E5B-4DEA-AFA0-49CD536C8A82}"/>
    <cellStyle name="Title 9" xfId="5535" xr:uid="{1F2ABDB3-8398-40F1-9ED7-8A27FA762DDF}"/>
    <cellStyle name="Title 9 2" xfId="8321" xr:uid="{FF46232C-CF36-428D-8F33-26CAA8CC0849}"/>
    <cellStyle name="Total" xfId="24" builtinId="25" customBuiltin="1"/>
    <cellStyle name="Total 10" xfId="5536" xr:uid="{3A3A851F-2BF7-438F-A4ED-D864D5DE3068}"/>
    <cellStyle name="Total 10 2" xfId="8322" xr:uid="{AD8AD752-71C0-4646-B65C-760363F4F779}"/>
    <cellStyle name="Total 11" xfId="5537" xr:uid="{E6788417-85CA-4AA5-B214-51E9B09DA6B5}"/>
    <cellStyle name="Total 11 2" xfId="8323" xr:uid="{C5B451A6-E6D7-4094-A36A-F0A5AC0F5930}"/>
    <cellStyle name="Total 12" xfId="5538" xr:uid="{C2FE2832-6DE6-465F-8487-FC432008E18B}"/>
    <cellStyle name="Total 12 2" xfId="8324" xr:uid="{D1856371-314B-45E3-BFFC-EDAB1AD55DDF}"/>
    <cellStyle name="Total 13" xfId="5539" xr:uid="{232DAB21-DAA4-4397-BA55-106203498BBF}"/>
    <cellStyle name="Total 13 2" xfId="8325" xr:uid="{6296BE89-3BD0-41D2-ABD3-EDE5A9BCC422}"/>
    <cellStyle name="Total 14" xfId="5540" xr:uid="{E57D49E6-4B59-4C47-AEE2-B0A4A42B6A77}"/>
    <cellStyle name="Total 14 2" xfId="8326" xr:uid="{67957470-3C20-47A5-912B-D0EFD16B1464}"/>
    <cellStyle name="Total 15" xfId="5541" xr:uid="{F9F9CD16-3386-48A2-99FF-8F2FEF1E5633}"/>
    <cellStyle name="Total 15 2" xfId="8327" xr:uid="{07D5EDC5-4283-4A06-9F4C-EF87CEBFB051}"/>
    <cellStyle name="Total 16" xfId="5542" xr:uid="{969F99BE-161C-4304-A0D8-0B937A0872D3}"/>
    <cellStyle name="Total 16 2" xfId="8328" xr:uid="{507EEDCF-2CFE-4F54-84B2-9F3FF625DAB7}"/>
    <cellStyle name="Total 17" xfId="5543" xr:uid="{1F6EA2DE-7166-4006-930B-4199ACB9C952}"/>
    <cellStyle name="Total 17 2" xfId="8329" xr:uid="{FC040CE2-D5DD-4E5A-A942-09F9DD0B63AC}"/>
    <cellStyle name="Total 18" xfId="5544" xr:uid="{5F6E22BB-1F47-4A02-B652-8A5875F11BFC}"/>
    <cellStyle name="Total 18 2" xfId="8330" xr:uid="{6CE11D01-8ED2-4848-9692-099B19223560}"/>
    <cellStyle name="Total 19" xfId="5545" xr:uid="{AFBEFF06-E2FF-4DD0-A0E8-D32B5E5C1A1C}"/>
    <cellStyle name="Total 19 2" xfId="8331" xr:uid="{D6EEC911-E963-4C91-A625-663ED209BCAD}"/>
    <cellStyle name="Total 2" xfId="366" xr:uid="{90FC5155-1637-47FA-A243-E084AC640373}"/>
    <cellStyle name="Total 2 10" xfId="5547" xr:uid="{BB8BCE2B-0AED-4F7E-9112-B08AF7D1739E}"/>
    <cellStyle name="Total 2 10 2" xfId="8333" xr:uid="{9150B6FE-FBCB-43E3-AE9A-F11F616F2E46}"/>
    <cellStyle name="Total 2 10 3" xfId="6227" xr:uid="{AF0817C4-D03F-4308-985C-2775F14C52D4}"/>
    <cellStyle name="Total 2 11" xfId="5546" xr:uid="{EC67771A-8D3A-4434-802F-0D624C01CEB0}"/>
    <cellStyle name="Total 2 11 2" xfId="8332" xr:uid="{F58E4C99-187B-4B56-B42F-0B9F0E66A74B}"/>
    <cellStyle name="Total 2 2" xfId="5548" xr:uid="{E3A49FCE-CEEB-4D02-AA35-02ACF0393FA1}"/>
    <cellStyle name="Total 2 2 2" xfId="8334" xr:uid="{CCF0CCA4-3E5B-42E9-AC59-FFD77ABC72D7}"/>
    <cellStyle name="Total 2 2 3" xfId="6228" xr:uid="{1BB8DAF3-6C34-4735-8C0C-2DBE1F7A412E}"/>
    <cellStyle name="Total 2 3" xfId="5549" xr:uid="{895964B4-3AFB-48AA-AB79-54B0FB4EA4AC}"/>
    <cellStyle name="Total 2 3 2" xfId="8335" xr:uid="{B967CFDA-0FB1-4DF7-80EB-D8A0F2FF0078}"/>
    <cellStyle name="Total 2 3 3" xfId="6229" xr:uid="{66C287D1-BEC9-4CC9-B066-2122D17552E4}"/>
    <cellStyle name="Total 2 4" xfId="5550" xr:uid="{55107C93-8B03-49D1-856F-D4A3CF8705A1}"/>
    <cellStyle name="Total 2 4 2" xfId="8336" xr:uid="{2A1E9EBF-58F7-4585-A02B-81E05CB982A7}"/>
    <cellStyle name="Total 2 4 3" xfId="6230" xr:uid="{4D0DBC8F-F77B-41A1-938A-319BD7D1B05B}"/>
    <cellStyle name="Total 2 5" xfId="5551" xr:uid="{2A540C9A-F8E4-412F-930A-8AB1EE68AD4A}"/>
    <cellStyle name="Total 2 5 2" xfId="8337" xr:uid="{90A1ABE4-0436-497F-8F72-AB3C0568761E}"/>
    <cellStyle name="Total 2 5 3" xfId="6231" xr:uid="{95D015E2-2E45-4ECC-9A76-956331F0A87A}"/>
    <cellStyle name="Total 2 6" xfId="5552" xr:uid="{77220C94-7B07-43B9-8BAE-0AB06D5FF739}"/>
    <cellStyle name="Total 2 6 2" xfId="8338" xr:uid="{831D99A8-868D-41AB-B0A0-7C1BEE238129}"/>
    <cellStyle name="Total 2 6 3" xfId="6232" xr:uid="{4A86B9CA-B1FD-4847-9DF4-39F8C98CB587}"/>
    <cellStyle name="Total 2 7" xfId="5553" xr:uid="{D6D3D83E-5EA9-44E4-BF31-69657084A8B2}"/>
    <cellStyle name="Total 2 7 2" xfId="8339" xr:uid="{9F8BC022-6AB4-4BBD-A1B9-EE6417EB40FA}"/>
    <cellStyle name="Total 2 7 3" xfId="6233" xr:uid="{0399E3DD-B3C5-4C6A-8A4B-188414BC7CA9}"/>
    <cellStyle name="Total 2 8" xfId="5554" xr:uid="{2B8E7BDD-4B24-4B85-AB69-806C0DC8DC6C}"/>
    <cellStyle name="Total 2 8 2" xfId="8340" xr:uid="{5270E48A-0609-4B2C-91BE-97E4C1435E1B}"/>
    <cellStyle name="Total 2 8 3" xfId="6234" xr:uid="{99825BAB-8542-4BB8-A5E9-980248A56766}"/>
    <cellStyle name="Total 2 9" xfId="5555" xr:uid="{B08B4FFC-9787-4205-B382-E3306F0B782C}"/>
    <cellStyle name="Total 2 9 2" xfId="8341" xr:uid="{2B659A8F-C548-45BD-A82C-D42BDC89E954}"/>
    <cellStyle name="Total 2 9 3" xfId="6235" xr:uid="{3D985436-69DB-4C8B-8A87-7721D3B757EE}"/>
    <cellStyle name="Total 20" xfId="5556" xr:uid="{3E365368-F3E2-452E-9EEE-3444E293045A}"/>
    <cellStyle name="Total 20 2" xfId="8342" xr:uid="{EC5C14E9-B70A-4770-853E-FE9E80A426FF}"/>
    <cellStyle name="Total 21" xfId="5557" xr:uid="{C2A09D2A-3CDA-4546-B06F-BE98FACC0DBF}"/>
    <cellStyle name="Total 21 2" xfId="8343" xr:uid="{7D57A08F-EE56-45D6-A8B6-8A69E4FCBF0B}"/>
    <cellStyle name="Total 22" xfId="5558" xr:uid="{A9592F5A-3735-4B2B-B4FB-FD76145FFCEE}"/>
    <cellStyle name="Total 22 2" xfId="8344" xr:uid="{3B860608-4E9B-488E-AB0C-720F833C7CB6}"/>
    <cellStyle name="Total 23" xfId="5559" xr:uid="{BD295114-E316-43DC-828C-719BB342A13C}"/>
    <cellStyle name="Total 23 2" xfId="8345" xr:uid="{6AC23D44-2310-43F2-8BD5-7B619F65C1AA}"/>
    <cellStyle name="Total 24" xfId="5560" xr:uid="{66300C73-5B5B-43F5-B0ED-DA614B8F9D44}"/>
    <cellStyle name="Total 24 2" xfId="8346" xr:uid="{68208A8D-65B6-476F-BBDE-73539B482173}"/>
    <cellStyle name="Total 25" xfId="5561" xr:uid="{1783D41E-60C5-4702-978C-E4DEA0D22070}"/>
    <cellStyle name="Total 25 2" xfId="8347" xr:uid="{8B1A483B-8370-444B-A0C7-9778D4DDCF27}"/>
    <cellStyle name="Total 26" xfId="5562" xr:uid="{C88AE2E6-68F4-4C39-B175-0310EC588209}"/>
    <cellStyle name="Total 26 2" xfId="8348" xr:uid="{8DCAFD71-0FCA-4AD3-A0E1-A5F07C275696}"/>
    <cellStyle name="Total 27" xfId="5563" xr:uid="{027678E3-EFEA-4740-8EBE-1FF69EF48D60}"/>
    <cellStyle name="Total 27 2" xfId="8349" xr:uid="{8E258BDC-FCA6-4D12-8A46-E49695EB9E3B}"/>
    <cellStyle name="Total 28" xfId="5564" xr:uid="{825712DE-902F-45C5-8F53-F9DCC971F825}"/>
    <cellStyle name="Total 28 2" xfId="8350" xr:uid="{7CC55AD8-9BC0-4404-A9AC-3B66ACBBA477}"/>
    <cellStyle name="Total 29" xfId="5565" xr:uid="{72318E4A-72D7-4E57-ACC6-7AF0DB4C6150}"/>
    <cellStyle name="Total 29 2" xfId="8351" xr:uid="{07DD8B79-DDD8-4353-B396-002694366011}"/>
    <cellStyle name="Total 3" xfId="367" xr:uid="{8F7C88F5-1D0C-466E-9D6A-A296F7067655}"/>
    <cellStyle name="Total 3 2" xfId="5567" xr:uid="{55BBFF9E-5730-4F41-8E62-C5A630A1AA9C}"/>
    <cellStyle name="Total 3 2 2" xfId="8353" xr:uid="{1F0E24AE-8717-452E-9456-22820E2090AE}"/>
    <cellStyle name="Total 3 2 3" xfId="6300" xr:uid="{394E80E9-AF99-418A-B0B0-F682E2F6CE85}"/>
    <cellStyle name="Total 3 3" xfId="5568" xr:uid="{4100CCAB-5105-4E49-8EFC-2039BBEE380F}"/>
    <cellStyle name="Total 3 3 2" xfId="8354" xr:uid="{C1A7A0A2-7465-4FB4-9A92-A3F3D6E7B915}"/>
    <cellStyle name="Total 3 4" xfId="5569" xr:uid="{29A0C806-D11C-4B4F-8451-F3823C830E5A}"/>
    <cellStyle name="Total 3 4 2" xfId="8355" xr:uid="{4C1B019B-9D3A-4CC2-B1C6-44C54EA8258B}"/>
    <cellStyle name="Total 3 5" xfId="5566" xr:uid="{0459E060-186C-46A8-963E-2837C7A02460}"/>
    <cellStyle name="Total 3 5 2" xfId="8352" xr:uid="{39CAA550-30C4-4AEA-8642-CFFBFF315BF4}"/>
    <cellStyle name="Total 3 6" xfId="6236" xr:uid="{E1E07B48-2829-480A-89B0-BEE128DDD409}"/>
    <cellStyle name="Total 30" xfId="5570" xr:uid="{679DDF53-6E07-46F9-A757-ACE523606D9C}"/>
    <cellStyle name="Total 30 2" xfId="8356" xr:uid="{CFD5E4B4-A69D-4CE7-87D8-69F99CD7A27B}"/>
    <cellStyle name="Total 31" xfId="5571" xr:uid="{4EC975D9-5D36-4D30-927F-B8AFEDC269A2}"/>
    <cellStyle name="Total 31 2" xfId="8357" xr:uid="{A0C932D3-2288-48E4-9422-C3354F1F871D}"/>
    <cellStyle name="Total 32" xfId="5572" xr:uid="{B950BD49-DCD9-49F3-8FED-DD89A2AA1601}"/>
    <cellStyle name="Total 32 2" xfId="8358" xr:uid="{A63F0FFD-0F03-44BA-9176-C6B8C0FBF7A7}"/>
    <cellStyle name="Total 33" xfId="5573" xr:uid="{68E9C72C-BC36-4E29-8A99-352246B930F8}"/>
    <cellStyle name="Total 33 2" xfId="8359" xr:uid="{F6BF519C-BF73-4382-B599-103A1B08B17A}"/>
    <cellStyle name="Total 34" xfId="5574" xr:uid="{F9C2DFC4-20D1-4CD0-9C14-C1282056A7F8}"/>
    <cellStyle name="Total 34 2" xfId="8360" xr:uid="{C7F59871-9698-4EF7-BABE-1C94BD8BD2C6}"/>
    <cellStyle name="Total 35" xfId="5575" xr:uid="{4FC2F1F1-11C6-45EC-B936-8A69BD24F436}"/>
    <cellStyle name="Total 35 2" xfId="8361" xr:uid="{CED54AA3-7292-4E6E-AA48-88851C24C648}"/>
    <cellStyle name="Total 36" xfId="5576" xr:uid="{1D1C44BA-BB46-4DB7-B719-27C047AC2289}"/>
    <cellStyle name="Total 36 2" xfId="8362" xr:uid="{ECE84A79-B33C-4273-B760-CDB97234DFBA}"/>
    <cellStyle name="Total 37" xfId="5577" xr:uid="{65745252-7527-4166-A9FD-2F499E07016E}"/>
    <cellStyle name="Total 37 2" xfId="8363" xr:uid="{492D95CC-3423-4763-AF8F-ED89BCC8B99A}"/>
    <cellStyle name="Total 38" xfId="5578" xr:uid="{4C0FE0B2-906A-499E-8044-BB1EF4125190}"/>
    <cellStyle name="Total 38 2" xfId="8364" xr:uid="{3024DE6F-06CA-42C6-9408-7B35C4533F35}"/>
    <cellStyle name="Total 39" xfId="5579" xr:uid="{4E435C32-C340-452E-9456-75FC27E6AE8F}"/>
    <cellStyle name="Total 39 2" xfId="8365" xr:uid="{29D9D15F-F2A4-4C66-9201-C7CCE901BE99}"/>
    <cellStyle name="Total 4" xfId="368" xr:uid="{F0779729-0438-4618-8E49-B63C0CFEE05E}"/>
    <cellStyle name="Total 4 2" xfId="5580" xr:uid="{A0FA2479-78D7-473C-A390-CDE5FA6B1BC1}"/>
    <cellStyle name="Total 4 2 2" xfId="8366" xr:uid="{298C1716-3D9E-42EB-AB67-1442BCCE291D}"/>
    <cellStyle name="Total 40" xfId="5581" xr:uid="{C423B325-DD2A-4AAE-BDB2-AD051809A1B5}"/>
    <cellStyle name="Total 40 2" xfId="8367" xr:uid="{159A78A8-34E3-4781-8626-45F4C87D4482}"/>
    <cellStyle name="Total 41" xfId="5582" xr:uid="{0C2D3338-1AF8-4F7D-9359-76288BEF332B}"/>
    <cellStyle name="Total 41 2" xfId="8368" xr:uid="{F14D7815-2E64-47C0-BBB6-AA36A1464BDB}"/>
    <cellStyle name="Total 42" xfId="5583" xr:uid="{8C5D1FF8-2F5D-4A9C-840B-F4E0D6FA600A}"/>
    <cellStyle name="Total 42 2" xfId="8369" xr:uid="{70F99D46-4388-4F11-A02F-1AE10F9F1041}"/>
    <cellStyle name="Total 5" xfId="369" xr:uid="{57CE78FD-E840-4216-B6B5-D0BE9EF51344}"/>
    <cellStyle name="Total 5 2" xfId="5584" xr:uid="{B57A4948-8B9A-4B6B-BE8A-2F057BC85BEA}"/>
    <cellStyle name="Total 5 2 2" xfId="8370" xr:uid="{F8C81C3D-DB6C-4222-8D36-0A9FC8A6DB82}"/>
    <cellStyle name="Total 6" xfId="5585" xr:uid="{2D000A81-89DE-40FD-BB2A-AAD9DD8930FA}"/>
    <cellStyle name="Total 6 2" xfId="8371" xr:uid="{548C4748-07A5-4DB8-9FB0-2BC52C9866E9}"/>
    <cellStyle name="Total 7" xfId="5586" xr:uid="{87CFD1F4-437F-4DB6-87C5-127817E83170}"/>
    <cellStyle name="Total 7 2" xfId="8372" xr:uid="{BC5B45E2-EF8E-4E70-91F0-C2577DF50D77}"/>
    <cellStyle name="Total 8" xfId="5587" xr:uid="{85DCE44A-D3E1-4AF5-89BB-E74226907DF5}"/>
    <cellStyle name="Total 8 2" xfId="8373" xr:uid="{53F9F7E1-36D2-4A88-81B5-5BCB3EE21FB2}"/>
    <cellStyle name="Total 9" xfId="5588" xr:uid="{8379234D-14CF-4D70-AFB9-043A0DEBF4FC}"/>
    <cellStyle name="Total 9 2" xfId="8374" xr:uid="{BD438D68-5A1A-4D1C-A82D-4D5E6E98FEDD}"/>
    <cellStyle name="Überschrift" xfId="5589" xr:uid="{9FFC4433-4023-4FF4-8668-D62A1BD18535}"/>
    <cellStyle name="Überschrift 1" xfId="5590" xr:uid="{FBA8B1B5-F747-496D-9881-A4F83246F248}"/>
    <cellStyle name="Überschrift 1 2" xfId="8376" xr:uid="{749EB567-5976-4A34-8391-2B165BEA77DE}"/>
    <cellStyle name="Überschrift 2" xfId="5591" xr:uid="{5642DBBC-43E4-4315-B151-F061F7E0904B}"/>
    <cellStyle name="Überschrift 2 2" xfId="8377" xr:uid="{AAA5FF53-2843-49C4-A99C-899F004BDDB5}"/>
    <cellStyle name="Überschrift 3" xfId="5592" xr:uid="{FB2C385D-CB38-4C49-9F24-B5E3EFBB4BC1}"/>
    <cellStyle name="Überschrift 3 2" xfId="8378" xr:uid="{2874FD26-6896-4C8E-AEAA-25B6164432DA}"/>
    <cellStyle name="Überschrift 4" xfId="5593" xr:uid="{AE8BB29E-6654-4E0F-9224-0C418009EF63}"/>
    <cellStyle name="Überschrift 4 2" xfId="8379" xr:uid="{0057DE3C-ED92-4DED-9F4D-C7C55FB802E6}"/>
    <cellStyle name="Überschrift 5" xfId="8375" xr:uid="{4095C765-39E6-4894-BD3B-115F66640854}"/>
    <cellStyle name="Valuutta_Layo9704" xfId="370" xr:uid="{621299A1-AA4F-434C-90A3-611B4B7BD628}"/>
    <cellStyle name="Verknüpfte Zelle" xfId="5594" xr:uid="{4A3A85E7-787C-471D-9CFA-FB81F9D47D45}"/>
    <cellStyle name="Verknüpfte Zelle 2" xfId="8380" xr:uid="{DE3C6716-C8B2-45E6-A609-E526396BE6BF}"/>
    <cellStyle name="Warnender Text" xfId="5595" xr:uid="{116BD11E-C4F9-4C62-AB94-D2D00D190A43}"/>
    <cellStyle name="Warnender Text 2" xfId="8381" xr:uid="{6EA79A90-447B-47B6-B3DE-D9330A9E2BD5}"/>
    <cellStyle name="Warning Text" xfId="22" builtinId="11" customBuiltin="1"/>
    <cellStyle name="Warning Text 10" xfId="5596" xr:uid="{39D5FC2A-4294-4400-9088-5B9739B3C013}"/>
    <cellStyle name="Warning Text 10 2" xfId="8382" xr:uid="{0D8A9FD6-64EF-4561-94D4-5966F65A197F}"/>
    <cellStyle name="Warning Text 11" xfId="5597" xr:uid="{6ADDD911-86A6-4AAC-A15F-EC5599EF5C3C}"/>
    <cellStyle name="Warning Text 11 2" xfId="8383" xr:uid="{07605E27-0D69-4EE2-A0C7-394115517D5E}"/>
    <cellStyle name="Warning Text 12" xfId="5598" xr:uid="{730E8A08-E5BB-48BC-908A-96E0EDF6BB33}"/>
    <cellStyle name="Warning Text 12 2" xfId="8384" xr:uid="{AB3A9D47-16C5-4FB0-BFD7-9BCA5D36A1D6}"/>
    <cellStyle name="Warning Text 13" xfId="5599" xr:uid="{D496D2F0-E4F9-487B-A868-330224578EF6}"/>
    <cellStyle name="Warning Text 13 2" xfId="8385" xr:uid="{7E0BCD4B-E8F5-4A42-A32B-785D56F9FD50}"/>
    <cellStyle name="Warning Text 14" xfId="5600" xr:uid="{1C6D7370-0479-4B42-9076-3CB051AE7E9B}"/>
    <cellStyle name="Warning Text 14 2" xfId="8386" xr:uid="{43F8219B-B781-45F2-948E-C206043F6FC9}"/>
    <cellStyle name="Warning Text 15" xfId="5601" xr:uid="{85F02BD0-F3D4-417D-8CF0-B65087A8436B}"/>
    <cellStyle name="Warning Text 15 2" xfId="8387" xr:uid="{C9FD4EC1-E0D3-42FB-B9AA-30E115A426A6}"/>
    <cellStyle name="Warning Text 16" xfId="5602" xr:uid="{5BB346F3-EDF3-49FB-AA13-6DE3DD0633E8}"/>
    <cellStyle name="Warning Text 16 2" xfId="8388" xr:uid="{1BF47F41-9D21-470B-99CD-D0B80DB3C4F3}"/>
    <cellStyle name="Warning Text 17" xfId="5603" xr:uid="{8107DF0B-AEBB-4CEE-B4DB-D884559E8882}"/>
    <cellStyle name="Warning Text 17 2" xfId="8389" xr:uid="{7F9D24DC-3668-40B2-9AE4-7C75D1D6FBE8}"/>
    <cellStyle name="Warning Text 18" xfId="5604" xr:uid="{1B979723-41FE-4CCD-B234-8D134819F5EB}"/>
    <cellStyle name="Warning Text 18 2" xfId="8390" xr:uid="{547D3056-6718-475A-B4D4-22E4DFDF3DC8}"/>
    <cellStyle name="Warning Text 19" xfId="5605" xr:uid="{1BECF0D9-156E-40EB-A1A8-275ACE7E4DCB}"/>
    <cellStyle name="Warning Text 19 2" xfId="8391" xr:uid="{A46C04F0-504B-4028-A077-FAC988FEA6C8}"/>
    <cellStyle name="Warning Text 2" xfId="371" xr:uid="{51091935-1376-4EEC-9729-2F89DD122111}"/>
    <cellStyle name="Warning Text 2 10" xfId="5607" xr:uid="{52910F9E-6AF4-45AD-B851-CA8ED9EC9A29}"/>
    <cellStyle name="Warning Text 2 10 2" xfId="8393" xr:uid="{59B7DCAD-7EE7-4FC0-9555-78BC67DD0A6C}"/>
    <cellStyle name="Warning Text 2 10 3" xfId="6237" xr:uid="{222FF6AF-B833-444B-9130-2313C3EF8F31}"/>
    <cellStyle name="Warning Text 2 11" xfId="5606" xr:uid="{F99E25C3-4F91-4FD8-BECB-3D8CF6BDCB9D}"/>
    <cellStyle name="Warning Text 2 11 2" xfId="8392" xr:uid="{2CBAC5A6-E416-4A8E-B6D5-9F565B2496AB}"/>
    <cellStyle name="Warning Text 2 2" xfId="5608" xr:uid="{63E50D1B-2037-4F0B-8839-4AE8FB472054}"/>
    <cellStyle name="Warning Text 2 2 2" xfId="8394" xr:uid="{DB52D44D-E6B3-4FAA-B63F-414265595669}"/>
    <cellStyle name="Warning Text 2 2 3" xfId="6238" xr:uid="{2E451616-7A8C-4200-AD47-34B5F086AD1F}"/>
    <cellStyle name="Warning Text 2 3" xfId="5609" xr:uid="{3E2EF5A3-ED0F-41A1-B3F2-B425EB31E24A}"/>
    <cellStyle name="Warning Text 2 3 2" xfId="8395" xr:uid="{A6F5778C-C4B1-4218-A1D1-B0C737FD5BA0}"/>
    <cellStyle name="Warning Text 2 3 3" xfId="6239" xr:uid="{7CF7A3AD-0FBB-45E5-920C-7FB6C640C681}"/>
    <cellStyle name="Warning Text 2 4" xfId="5610" xr:uid="{BCF7D1E0-4E4D-4921-9493-03B8D9BF6735}"/>
    <cellStyle name="Warning Text 2 4 2" xfId="8396" xr:uid="{1630BEE6-7F3A-4611-99F8-2B2945AA2731}"/>
    <cellStyle name="Warning Text 2 4 3" xfId="6240" xr:uid="{6564A3DA-389F-46FC-A4DC-07B9C1D16DB2}"/>
    <cellStyle name="Warning Text 2 5" xfId="5611" xr:uid="{B60BAE09-AB43-471C-965C-772255555935}"/>
    <cellStyle name="Warning Text 2 5 2" xfId="8397" xr:uid="{44895664-5401-4323-AB47-711875CF6CF0}"/>
    <cellStyle name="Warning Text 2 5 3" xfId="6241" xr:uid="{249C6BC8-BE77-4692-8493-ECB2A500D1D0}"/>
    <cellStyle name="Warning Text 2 6" xfId="5612" xr:uid="{535C3AB4-C0E0-42A4-B3F2-545C363D10B5}"/>
    <cellStyle name="Warning Text 2 6 2" xfId="8398" xr:uid="{FC545671-0BDA-494D-A818-C627AAD49CCC}"/>
    <cellStyle name="Warning Text 2 6 3" xfId="6242" xr:uid="{9DBDC8F7-4777-4749-83BE-A7FD4A939B1C}"/>
    <cellStyle name="Warning Text 2 7" xfId="5613" xr:uid="{A690EA8E-74C2-4036-B3C5-65D3BBC826D1}"/>
    <cellStyle name="Warning Text 2 7 2" xfId="8399" xr:uid="{3ED70518-BB90-46B9-82A9-B05F65B29643}"/>
    <cellStyle name="Warning Text 2 7 3" xfId="6243" xr:uid="{BEEEFA2E-EDEF-4F82-8B02-3E6CE5E92800}"/>
    <cellStyle name="Warning Text 2 8" xfId="5614" xr:uid="{1FC5DAC5-C509-41A5-B31F-1B9E2C855DED}"/>
    <cellStyle name="Warning Text 2 8 2" xfId="8400" xr:uid="{5934FCAC-95D1-4456-A3C5-94B35FFF8D54}"/>
    <cellStyle name="Warning Text 2 8 3" xfId="6244" xr:uid="{74C151A8-BC43-4FCA-B458-21B52A140EB2}"/>
    <cellStyle name="Warning Text 2 9" xfId="5615" xr:uid="{6BB5B98C-D8CF-4351-BE59-79E96D780328}"/>
    <cellStyle name="Warning Text 2 9 2" xfId="8401" xr:uid="{9C00C549-A3CF-472F-B9AD-ED7C94A7D26D}"/>
    <cellStyle name="Warning Text 2 9 3" xfId="6245" xr:uid="{987BEAB8-1FB0-41EB-BA5E-D1C98A626A7D}"/>
    <cellStyle name="Warning Text 20" xfId="5616" xr:uid="{17D3D63F-54DD-4F97-A6A0-0EE48085FA71}"/>
    <cellStyle name="Warning Text 20 2" xfId="8402" xr:uid="{CFB285C2-51BA-4E3C-AE5B-D5222DD53A68}"/>
    <cellStyle name="Warning Text 21" xfId="5617" xr:uid="{91426EE5-B230-4526-AAC7-BBB2064CCA42}"/>
    <cellStyle name="Warning Text 21 2" xfId="8403" xr:uid="{80318B14-868A-4A41-9CAC-973383BC0635}"/>
    <cellStyle name="Warning Text 22" xfId="5618" xr:uid="{09C88339-5800-4F5E-9F6F-9E05F688E379}"/>
    <cellStyle name="Warning Text 22 2" xfId="8404" xr:uid="{A27CCAFC-7A5D-48CC-83FE-4FF51EEA649F}"/>
    <cellStyle name="Warning Text 23" xfId="5619" xr:uid="{5F51E59E-9875-4E5F-BE60-4C4779453E8E}"/>
    <cellStyle name="Warning Text 23 2" xfId="8405" xr:uid="{A85F0CC4-6C3C-43C4-99C5-F122E2E173A0}"/>
    <cellStyle name="Warning Text 24" xfId="5620" xr:uid="{E42332DF-298B-4A3D-8527-B5168C697F36}"/>
    <cellStyle name="Warning Text 24 2" xfId="8406" xr:uid="{6713F6B3-FAEA-4BD7-93BE-0F98301F353C}"/>
    <cellStyle name="Warning Text 25" xfId="5621" xr:uid="{B4F72C8B-066F-40E7-8092-19BC37EC897A}"/>
    <cellStyle name="Warning Text 25 2" xfId="8407" xr:uid="{EAF856BD-29BA-47BE-A903-4F43EB2CEAF7}"/>
    <cellStyle name="Warning Text 26" xfId="5622" xr:uid="{71B28838-E19E-4E18-B650-6FBCECF38367}"/>
    <cellStyle name="Warning Text 26 2" xfId="8408" xr:uid="{42F403B8-E586-4F6C-806B-CFB6BFB4589D}"/>
    <cellStyle name="Warning Text 27" xfId="5623" xr:uid="{22D2C62B-B1BA-4EE2-BB30-B344E12CB67E}"/>
    <cellStyle name="Warning Text 27 2" xfId="8409" xr:uid="{807F5279-1BBC-4EAF-A717-25164A2B65FD}"/>
    <cellStyle name="Warning Text 28" xfId="5624" xr:uid="{10CCC85F-41EA-4870-AF97-22EB43132404}"/>
    <cellStyle name="Warning Text 28 2" xfId="8410" xr:uid="{CF8394CC-0269-4B98-B946-F5FAEAF50D50}"/>
    <cellStyle name="Warning Text 29" xfId="5625" xr:uid="{F66B5641-F9B4-47D9-ACB7-32DC6B4ABF6B}"/>
    <cellStyle name="Warning Text 29 2" xfId="8411" xr:uid="{7DFAEF96-475A-4143-9D9C-CBDE25D19C3E}"/>
    <cellStyle name="Warning Text 3" xfId="372" xr:uid="{B4A8BDA7-E40D-4D18-BBF4-1DE48EA29CC9}"/>
    <cellStyle name="Warning Text 3 2" xfId="5627" xr:uid="{C39EC54A-DEFF-4A27-8E00-BA54CD4060BE}"/>
    <cellStyle name="Warning Text 3 2 2" xfId="8413" xr:uid="{B0A8870E-1404-4517-80C3-A6128FD09011}"/>
    <cellStyle name="Warning Text 3 3" xfId="5626" xr:uid="{E4B9A461-6318-4CF4-B50D-F0208ACF9473}"/>
    <cellStyle name="Warning Text 3 3 2" xfId="8412" xr:uid="{87964CE5-9899-4B3E-B2CE-5C1380AB87B6}"/>
    <cellStyle name="Warning Text 30" xfId="5628" xr:uid="{0C1AA186-2E4A-4B42-9D3A-25DE4684CD63}"/>
    <cellStyle name="Warning Text 30 2" xfId="8414" xr:uid="{4B040C15-233A-4044-9730-94C32CC5EAE4}"/>
    <cellStyle name="Warning Text 31" xfId="5629" xr:uid="{645BB383-DD3C-435D-AA08-7D5177B7A438}"/>
    <cellStyle name="Warning Text 31 2" xfId="8415" xr:uid="{DCC61414-EA01-46CE-B1B4-A2F1B33A26C5}"/>
    <cellStyle name="Warning Text 32" xfId="5630" xr:uid="{27AFE9D3-525B-40DB-9672-9D168267C158}"/>
    <cellStyle name="Warning Text 32 2" xfId="8416" xr:uid="{609FD282-D369-465C-9EE9-043DA4905C05}"/>
    <cellStyle name="Warning Text 33" xfId="5631" xr:uid="{F169992A-74D8-4B29-BD80-3B302023CA5E}"/>
    <cellStyle name="Warning Text 33 2" xfId="8417" xr:uid="{8419F4BF-9BCB-4260-9521-AADBCF100201}"/>
    <cellStyle name="Warning Text 34" xfId="5632" xr:uid="{8C35998D-0060-4036-A718-66DB8CCA992A}"/>
    <cellStyle name="Warning Text 34 2" xfId="8418" xr:uid="{B6C3ADB8-2D79-418E-88B8-0E551803D02E}"/>
    <cellStyle name="Warning Text 35" xfId="5633" xr:uid="{8FD7D5EC-1B2B-421F-A130-7FD35DA7A971}"/>
    <cellStyle name="Warning Text 35 2" xfId="8419" xr:uid="{556C9296-4F58-4101-BB4A-11D74BE63604}"/>
    <cellStyle name="Warning Text 36" xfId="5634" xr:uid="{03A580FE-F93E-475A-8FDE-E20ACAB1D042}"/>
    <cellStyle name="Warning Text 36 2" xfId="8420" xr:uid="{7ECE13BB-086D-4888-9473-3919FC0CCC58}"/>
    <cellStyle name="Warning Text 37" xfId="5635" xr:uid="{55B7CF6A-8521-4C0C-BC1E-C4B4F84A0E4F}"/>
    <cellStyle name="Warning Text 37 2" xfId="8421" xr:uid="{E9546333-66B3-4D24-916E-7BDD50FD85AA}"/>
    <cellStyle name="Warning Text 38" xfId="5636" xr:uid="{4F4CB23F-FDAB-4894-92D1-89BB9F8752DC}"/>
    <cellStyle name="Warning Text 38 2" xfId="8422" xr:uid="{0A3BC664-B762-4B74-8C3D-DC63EC576186}"/>
    <cellStyle name="Warning Text 39" xfId="5637" xr:uid="{C19FB91B-B984-4AA8-9B42-F7BA275F7C87}"/>
    <cellStyle name="Warning Text 39 2" xfId="8423" xr:uid="{1127C1F1-F686-4A6F-B4EE-DC5C59C5B7D3}"/>
    <cellStyle name="Warning Text 4" xfId="373" xr:uid="{206EEC33-0041-4813-8776-A85056F784C3}"/>
    <cellStyle name="Warning Text 4 2" xfId="5638" xr:uid="{A075104E-B23B-4128-87D3-A0A5D93E15CF}"/>
    <cellStyle name="Warning Text 4 2 2" xfId="8424" xr:uid="{0DDCD032-0ACC-4004-9591-25EBED7E82E6}"/>
    <cellStyle name="Warning Text 40" xfId="5639" xr:uid="{175FADD6-6093-406D-B67B-9DBF1EA62FF8}"/>
    <cellStyle name="Warning Text 40 2" xfId="8425" xr:uid="{260DCB90-C37E-480F-9AC1-AC022A2C20D3}"/>
    <cellStyle name="Warning Text 41" xfId="5640" xr:uid="{E5368D13-02A2-417F-9E94-B0021B919D9F}"/>
    <cellStyle name="Warning Text 41 2" xfId="8426" xr:uid="{D82ED7D1-B015-47E5-A139-E060DCA5C281}"/>
    <cellStyle name="Warning Text 5" xfId="374" xr:uid="{7559F67B-0A11-48E5-AE9F-42B4BC8CBBF8}"/>
    <cellStyle name="Warning Text 5 2" xfId="5641" xr:uid="{6B1941F7-4D8C-46A4-9BAD-2961617F363C}"/>
    <cellStyle name="Warning Text 5 2 2" xfId="8427" xr:uid="{E2097C65-CC75-436F-B08B-2F35AADE0D87}"/>
    <cellStyle name="Warning Text 6" xfId="5642" xr:uid="{4E9BDCE6-6019-49C5-BB2D-329DB370583E}"/>
    <cellStyle name="Warning Text 6 2" xfId="8428" xr:uid="{3160B21D-5DC0-4425-8398-6F9ED608FA0B}"/>
    <cellStyle name="Warning Text 7" xfId="5643" xr:uid="{358B9C17-81A5-4BE3-B165-E726F8262C05}"/>
    <cellStyle name="Warning Text 7 2" xfId="8429" xr:uid="{BD1D3EC9-853F-4186-942E-3F67D8693D98}"/>
    <cellStyle name="Warning Text 8" xfId="5644" xr:uid="{80371212-A87E-4539-8919-1B9F001841D4}"/>
    <cellStyle name="Warning Text 8 2" xfId="8430" xr:uid="{2FE7BBC8-4206-45A6-B0E1-9982801A2431}"/>
    <cellStyle name="Warning Text 9" xfId="5645" xr:uid="{A72C9C32-54EF-4B1B-AEE4-ACB88F22EED3}"/>
    <cellStyle name="Warning Text 9 2" xfId="8431" xr:uid="{12F694F0-95F2-4EE1-B224-B628A06F3613}"/>
    <cellStyle name="Zelle überprüfen" xfId="5646" xr:uid="{5D1D9F58-FF64-4C02-98BF-2180EC0683A9}"/>
    <cellStyle name="Zelle überprüfen 2" xfId="8432" xr:uid="{FBBBCB25-2E35-463F-9CB8-36AD100511BB}"/>
    <cellStyle name="Гиперссылка" xfId="5647" xr:uid="{357680FA-15AC-4D00-8431-3FF4B7D32C96}"/>
    <cellStyle name="Гиперссылка 2" xfId="8433" xr:uid="{074A7BFA-7D0E-4D4C-9D88-EAA6D830D348}"/>
    <cellStyle name="Обычный_2++" xfId="5648" xr:uid="{A66951D8-E467-4549-8C1A-8F712B826D8C}"/>
    <cellStyle name="已访问的超链接" xfId="375" xr:uid="{A7C8351D-4DEF-4A5A-A0C2-CB41E048744A}"/>
    <cellStyle name="已访问的超链接 2" xfId="5649" xr:uid="{F8211518-E220-46A7-811F-54A033687481}"/>
    <cellStyle name="已访问的超链接 2 2" xfId="8434" xr:uid="{12FE2F41-5254-47F1-BD12-36ACBE6465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Z31"/>
  <sheetViews>
    <sheetView topLeftCell="B10" zoomScale="90" workbookViewId="0">
      <selection activeCell="C10" sqref="C10:O10"/>
    </sheetView>
  </sheetViews>
  <sheetFormatPr defaultRowHeight="14.5"/>
  <cols>
    <col min="3" max="3" width="18.1796875" bestFit="1" customWidth="1"/>
    <col min="6" max="6" width="9.26953125" bestFit="1" customWidth="1"/>
    <col min="7" max="8" width="12" bestFit="1" customWidth="1"/>
    <col min="9" max="9" width="15.54296875" bestFit="1" customWidth="1"/>
    <col min="10" max="11" width="9.26953125" bestFit="1" customWidth="1"/>
    <col min="12" max="13" width="9.26953125" customWidth="1"/>
    <col min="20" max="20" width="18" bestFit="1" customWidth="1"/>
  </cols>
  <sheetData>
    <row r="2" spans="3:26" ht="15.5">
      <c r="L2" s="82" t="s">
        <v>517</v>
      </c>
    </row>
    <row r="3" spans="3:26">
      <c r="E3" s="10" t="s">
        <v>31</v>
      </c>
      <c r="R3" s="11" t="s">
        <v>32</v>
      </c>
      <c r="S3" s="11"/>
      <c r="T3" s="12"/>
      <c r="U3" s="12"/>
      <c r="V3" s="12"/>
      <c r="W3" s="12"/>
      <c r="X3" s="12"/>
      <c r="Y3" s="12"/>
      <c r="Z3" s="12"/>
    </row>
    <row r="4" spans="3:26" ht="1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5" t="s">
        <v>515</v>
      </c>
      <c r="M4" s="5" t="s">
        <v>516</v>
      </c>
      <c r="N4" s="26" t="s">
        <v>30</v>
      </c>
      <c r="O4" s="26" t="s">
        <v>29</v>
      </c>
      <c r="P4" s="26" t="s">
        <v>537</v>
      </c>
      <c r="R4" s="13" t="s">
        <v>33</v>
      </c>
      <c r="S4" s="14" t="s">
        <v>34</v>
      </c>
      <c r="T4" s="13" t="s">
        <v>20</v>
      </c>
      <c r="U4" s="13" t="s">
        <v>35</v>
      </c>
      <c r="V4" s="13" t="s">
        <v>36</v>
      </c>
      <c r="W4" s="13" t="s">
        <v>37</v>
      </c>
      <c r="X4" s="13" t="s">
        <v>38</v>
      </c>
      <c r="Y4" s="13" t="s">
        <v>39</v>
      </c>
      <c r="Z4" s="13" t="s">
        <v>40</v>
      </c>
    </row>
    <row r="5" spans="3:26" ht="42" thickBot="1">
      <c r="C5" s="1" t="s">
        <v>0</v>
      </c>
      <c r="D5" s="1" t="s">
        <v>14</v>
      </c>
      <c r="E5" s="1" t="s">
        <v>15</v>
      </c>
      <c r="F5">
        <v>2021</v>
      </c>
      <c r="G5">
        <v>0.14869446261821206</v>
      </c>
      <c r="H5">
        <v>21.646726853878867</v>
      </c>
      <c r="I5">
        <v>5.78</v>
      </c>
      <c r="J5" s="9">
        <f>27*1.45</f>
        <v>39.15</v>
      </c>
      <c r="K5" s="9">
        <f>J5/100</f>
        <v>0.39149999999999996</v>
      </c>
      <c r="L5" s="9">
        <f>J5*90%</f>
        <v>35.234999999999999</v>
      </c>
      <c r="M5" s="9">
        <f>L5/100</f>
        <v>0.35235</v>
      </c>
      <c r="N5">
        <v>1E-3</v>
      </c>
      <c r="O5">
        <v>15</v>
      </c>
      <c r="R5" s="15" t="s">
        <v>41</v>
      </c>
      <c r="S5" s="15" t="s">
        <v>42</v>
      </c>
      <c r="T5" s="15" t="s">
        <v>43</v>
      </c>
      <c r="U5" s="15" t="s">
        <v>44</v>
      </c>
      <c r="V5" s="15" t="s">
        <v>45</v>
      </c>
      <c r="W5" s="15" t="s">
        <v>46</v>
      </c>
      <c r="X5" s="15" t="s">
        <v>47</v>
      </c>
      <c r="Y5" s="15" t="s">
        <v>48</v>
      </c>
      <c r="Z5" s="15" t="s">
        <v>49</v>
      </c>
    </row>
    <row r="6" spans="3:26">
      <c r="C6" s="1" t="s">
        <v>8</v>
      </c>
      <c r="D6" s="1" t="s">
        <v>16</v>
      </c>
      <c r="E6" s="1" t="s">
        <v>15</v>
      </c>
      <c r="F6">
        <v>2021</v>
      </c>
      <c r="G6">
        <v>0.14869446261821206</v>
      </c>
      <c r="H6">
        <v>21.646726853878867</v>
      </c>
      <c r="I6">
        <v>5.78</v>
      </c>
      <c r="J6" s="9">
        <f t="shared" ref="J6:J9" si="0">27*1.45</f>
        <v>39.15</v>
      </c>
      <c r="K6" s="9">
        <f t="shared" ref="K6:K18" si="1">J6/100</f>
        <v>0.39149999999999996</v>
      </c>
      <c r="L6" s="9">
        <f t="shared" ref="L6:L27" si="2">J6*90%</f>
        <v>35.234999999999999</v>
      </c>
      <c r="M6" s="9">
        <f t="shared" ref="M6:M18" si="3">L6/100</f>
        <v>0.35235</v>
      </c>
      <c r="N6">
        <v>1E-3</v>
      </c>
      <c r="O6">
        <v>15</v>
      </c>
      <c r="R6" s="16" t="s">
        <v>50</v>
      </c>
      <c r="S6" s="17"/>
      <c r="T6" s="17"/>
      <c r="U6" s="17"/>
      <c r="V6" s="17"/>
      <c r="W6" s="17"/>
      <c r="X6" s="17"/>
      <c r="Y6" s="17"/>
      <c r="Z6" s="17"/>
    </row>
    <row r="7" spans="3:26">
      <c r="C7" s="1" t="s">
        <v>1</v>
      </c>
      <c r="D7" s="1" t="s">
        <v>14</v>
      </c>
      <c r="E7" s="1" t="s">
        <v>15</v>
      </c>
      <c r="F7">
        <v>2021</v>
      </c>
      <c r="G7">
        <v>3.7728445738949339E-2</v>
      </c>
      <c r="H7">
        <v>21.646726853878867</v>
      </c>
      <c r="I7">
        <v>5.78</v>
      </c>
      <c r="J7" s="9">
        <f t="shared" si="0"/>
        <v>39.15</v>
      </c>
      <c r="K7" s="9">
        <f t="shared" si="1"/>
        <v>0.39149999999999996</v>
      </c>
      <c r="L7" s="9">
        <f t="shared" si="2"/>
        <v>35.234999999999999</v>
      </c>
      <c r="M7" s="9">
        <f t="shared" si="3"/>
        <v>0.35235</v>
      </c>
      <c r="N7">
        <v>1E-3</v>
      </c>
      <c r="O7">
        <v>15</v>
      </c>
      <c r="R7" s="18" t="s">
        <v>51</v>
      </c>
      <c r="S7" s="12"/>
      <c r="T7" s="1" t="s">
        <v>0</v>
      </c>
      <c r="U7" s="18"/>
      <c r="V7" s="12" t="s">
        <v>502</v>
      </c>
      <c r="W7" s="12" t="s">
        <v>53</v>
      </c>
      <c r="X7" s="12"/>
      <c r="Y7" s="12" t="s">
        <v>54</v>
      </c>
      <c r="Z7" s="12"/>
    </row>
    <row r="8" spans="3:26">
      <c r="C8" s="1" t="s">
        <v>2</v>
      </c>
      <c r="D8" s="1" t="s">
        <v>14</v>
      </c>
      <c r="E8" s="1" t="s">
        <v>15</v>
      </c>
      <c r="F8">
        <v>2021</v>
      </c>
      <c r="G8">
        <v>3.7728445738949339E-2</v>
      </c>
      <c r="H8">
        <v>21.646726853878867</v>
      </c>
      <c r="I8">
        <v>5.78</v>
      </c>
      <c r="J8" s="9">
        <f t="shared" si="0"/>
        <v>39.15</v>
      </c>
      <c r="K8" s="9">
        <f t="shared" si="1"/>
        <v>0.39149999999999996</v>
      </c>
      <c r="L8" s="9">
        <f t="shared" si="2"/>
        <v>35.234999999999999</v>
      </c>
      <c r="M8" s="9">
        <f t="shared" si="3"/>
        <v>0.35235</v>
      </c>
      <c r="N8">
        <v>1E-3</v>
      </c>
      <c r="O8">
        <v>15</v>
      </c>
      <c r="R8" s="12"/>
      <c r="S8" s="12"/>
      <c r="T8" s="1" t="s">
        <v>8</v>
      </c>
      <c r="U8" s="18"/>
      <c r="V8" s="12" t="s">
        <v>502</v>
      </c>
      <c r="W8" s="12" t="s">
        <v>53</v>
      </c>
      <c r="X8" s="12"/>
      <c r="Y8" s="12" t="s">
        <v>54</v>
      </c>
      <c r="Z8" s="12"/>
    </row>
    <row r="9" spans="3:26">
      <c r="C9" s="1" t="s">
        <v>9</v>
      </c>
      <c r="D9" s="1" t="s">
        <v>16</v>
      </c>
      <c r="E9" s="1" t="s">
        <v>15</v>
      </c>
      <c r="F9">
        <v>2021</v>
      </c>
      <c r="G9">
        <v>0.11490026656861842</v>
      </c>
      <c r="H9">
        <v>43.051274803293332</v>
      </c>
      <c r="I9">
        <v>5.78</v>
      </c>
      <c r="J9" s="9">
        <f t="shared" si="0"/>
        <v>39.15</v>
      </c>
      <c r="K9" s="9">
        <f t="shared" si="1"/>
        <v>0.39149999999999996</v>
      </c>
      <c r="L9" s="9">
        <f t="shared" si="2"/>
        <v>35.234999999999999</v>
      </c>
      <c r="M9" s="9">
        <f t="shared" si="3"/>
        <v>0.35235</v>
      </c>
      <c r="N9">
        <v>1E-3</v>
      </c>
      <c r="O9">
        <v>15</v>
      </c>
      <c r="R9" s="12"/>
      <c r="S9" s="12"/>
      <c r="T9" s="1" t="s">
        <v>1</v>
      </c>
      <c r="U9" s="18"/>
      <c r="V9" s="12" t="s">
        <v>502</v>
      </c>
      <c r="W9" s="12" t="s">
        <v>53</v>
      </c>
      <c r="X9" s="12"/>
      <c r="Y9" s="12" t="s">
        <v>54</v>
      </c>
      <c r="Z9" s="12"/>
    </row>
    <row r="10" spans="3:26">
      <c r="C10" s="1" t="s">
        <v>3</v>
      </c>
      <c r="D10" s="1" t="s">
        <v>14</v>
      </c>
      <c r="E10" s="2" t="s">
        <v>17</v>
      </c>
      <c r="F10">
        <v>2021</v>
      </c>
      <c r="G10">
        <v>0.11490026656861842</v>
      </c>
      <c r="H10">
        <v>5.3377367314123427</v>
      </c>
      <c r="I10">
        <v>1.1000000000000001</v>
      </c>
      <c r="J10" s="9">
        <f>14.5</f>
        <v>14.5</v>
      </c>
      <c r="K10" s="9">
        <f t="shared" si="1"/>
        <v>0.14499999999999999</v>
      </c>
      <c r="L10" s="9">
        <f t="shared" si="2"/>
        <v>13.05</v>
      </c>
      <c r="M10" s="9">
        <f t="shared" si="3"/>
        <v>0.1305</v>
      </c>
      <c r="N10">
        <v>1E-3</v>
      </c>
      <c r="O10">
        <v>12</v>
      </c>
      <c r="R10" s="12"/>
      <c r="S10" s="12"/>
      <c r="T10" s="1" t="s">
        <v>2</v>
      </c>
      <c r="U10" s="18"/>
      <c r="V10" s="12" t="s">
        <v>502</v>
      </c>
      <c r="W10" s="12" t="s">
        <v>53</v>
      </c>
      <c r="X10" s="12"/>
      <c r="Y10" s="12" t="s">
        <v>54</v>
      </c>
      <c r="Z10" s="12"/>
    </row>
    <row r="11" spans="3:26">
      <c r="C11" s="1" t="s">
        <v>10</v>
      </c>
      <c r="D11" s="1" t="s">
        <v>16</v>
      </c>
      <c r="E11" t="s">
        <v>18</v>
      </c>
      <c r="F11">
        <v>2021</v>
      </c>
      <c r="G11">
        <v>7.7609258560479955E-2</v>
      </c>
      <c r="H11" s="7">
        <v>54.926793128710685</v>
      </c>
      <c r="I11">
        <v>19.78</v>
      </c>
      <c r="J11" s="9">
        <f>45</f>
        <v>45</v>
      </c>
      <c r="K11" s="9">
        <f t="shared" si="1"/>
        <v>0.45</v>
      </c>
      <c r="L11" s="9">
        <f t="shared" si="2"/>
        <v>40.5</v>
      </c>
      <c r="M11" s="9">
        <f t="shared" si="3"/>
        <v>0.40500000000000003</v>
      </c>
      <c r="N11">
        <v>1E-3</v>
      </c>
      <c r="O11">
        <v>20</v>
      </c>
      <c r="R11" s="12"/>
      <c r="S11" s="12"/>
      <c r="T11" s="1" t="s">
        <v>9</v>
      </c>
      <c r="U11" s="18"/>
      <c r="V11" s="12" t="s">
        <v>502</v>
      </c>
      <c r="W11" s="12" t="s">
        <v>53</v>
      </c>
      <c r="X11" s="12"/>
      <c r="Y11" s="12" t="s">
        <v>54</v>
      </c>
      <c r="Z11" s="12"/>
    </row>
    <row r="12" spans="3:26">
      <c r="C12" s="1" t="s">
        <v>4</v>
      </c>
      <c r="D12" s="1" t="s">
        <v>14</v>
      </c>
      <c r="E12" t="s">
        <v>18</v>
      </c>
      <c r="F12">
        <v>2021</v>
      </c>
      <c r="G12">
        <v>7.7609258560479955E-2</v>
      </c>
      <c r="H12" s="7">
        <v>54.926793128710685</v>
      </c>
      <c r="I12">
        <v>19.78</v>
      </c>
      <c r="J12" s="9">
        <f>45</f>
        <v>45</v>
      </c>
      <c r="K12" s="9">
        <f t="shared" si="1"/>
        <v>0.45</v>
      </c>
      <c r="L12" s="9">
        <f t="shared" si="2"/>
        <v>40.5</v>
      </c>
      <c r="M12" s="9">
        <f t="shared" si="3"/>
        <v>0.40500000000000003</v>
      </c>
      <c r="N12">
        <v>1E-3</v>
      </c>
      <c r="O12">
        <v>20</v>
      </c>
      <c r="R12" s="19"/>
      <c r="S12" s="19"/>
      <c r="T12" s="1" t="s">
        <v>3</v>
      </c>
      <c r="U12" s="20"/>
      <c r="V12" s="19" t="s">
        <v>52</v>
      </c>
      <c r="W12" s="19" t="s">
        <v>53</v>
      </c>
      <c r="X12" s="19"/>
      <c r="Y12" s="19" t="s">
        <v>54</v>
      </c>
      <c r="Z12" s="19"/>
    </row>
    <row r="13" spans="3:26">
      <c r="C13" s="1" t="s">
        <v>11</v>
      </c>
      <c r="D13" s="1" t="s">
        <v>16</v>
      </c>
      <c r="E13" t="s">
        <v>18</v>
      </c>
      <c r="F13">
        <v>2021</v>
      </c>
      <c r="G13">
        <v>2.4899291289651144E-2</v>
      </c>
      <c r="H13" s="7">
        <v>54.926793128710685</v>
      </c>
      <c r="I13">
        <v>19.78</v>
      </c>
      <c r="J13" s="9">
        <f>45</f>
        <v>45</v>
      </c>
      <c r="K13" s="9">
        <f t="shared" si="1"/>
        <v>0.45</v>
      </c>
      <c r="L13" s="9">
        <f t="shared" si="2"/>
        <v>40.5</v>
      </c>
      <c r="M13" s="9">
        <f t="shared" si="3"/>
        <v>0.40500000000000003</v>
      </c>
      <c r="N13">
        <v>1E-3</v>
      </c>
      <c r="O13">
        <v>20</v>
      </c>
      <c r="R13" s="12"/>
      <c r="S13" s="12"/>
      <c r="T13" s="1" t="s">
        <v>10</v>
      </c>
      <c r="U13" s="18"/>
      <c r="V13" s="12" t="s">
        <v>52</v>
      </c>
      <c r="W13" s="12" t="s">
        <v>53</v>
      </c>
      <c r="X13" s="12"/>
      <c r="Y13" s="12" t="s">
        <v>54</v>
      </c>
      <c r="Z13" s="12"/>
    </row>
    <row r="14" spans="3:26">
      <c r="C14" s="1" t="s">
        <v>5</v>
      </c>
      <c r="D14" s="1" t="s">
        <v>14</v>
      </c>
      <c r="E14" t="s">
        <v>18</v>
      </c>
      <c r="F14">
        <v>2021</v>
      </c>
      <c r="G14">
        <v>3.0328365790103496E-2</v>
      </c>
      <c r="H14" s="7">
        <v>54.926793128710685</v>
      </c>
      <c r="I14">
        <v>19.78</v>
      </c>
      <c r="J14" s="9">
        <f>45</f>
        <v>45</v>
      </c>
      <c r="K14" s="9">
        <f t="shared" si="1"/>
        <v>0.45</v>
      </c>
      <c r="L14" s="9">
        <f t="shared" si="2"/>
        <v>40.5</v>
      </c>
      <c r="M14" s="9">
        <f t="shared" si="3"/>
        <v>0.40500000000000003</v>
      </c>
      <c r="N14">
        <v>1E-3</v>
      </c>
      <c r="O14">
        <v>20</v>
      </c>
      <c r="R14" s="12"/>
      <c r="S14" s="12"/>
      <c r="T14" s="1" t="s">
        <v>4</v>
      </c>
      <c r="U14" s="18"/>
      <c r="V14" s="12" t="s">
        <v>52</v>
      </c>
      <c r="W14" s="12" t="s">
        <v>53</v>
      </c>
      <c r="X14" s="12"/>
      <c r="Y14" s="12" t="s">
        <v>54</v>
      </c>
      <c r="Z14" s="12"/>
    </row>
    <row r="15" spans="3:26">
      <c r="C15" s="1" t="s">
        <v>12</v>
      </c>
      <c r="D15" s="1" t="s">
        <v>16</v>
      </c>
      <c r="E15" t="s">
        <v>18</v>
      </c>
      <c r="F15">
        <v>2021</v>
      </c>
      <c r="G15">
        <v>3.0328365790103496E-2</v>
      </c>
      <c r="H15" s="7">
        <v>54.926793128710685</v>
      </c>
      <c r="I15">
        <v>19.78</v>
      </c>
      <c r="J15" s="9">
        <f>45</f>
        <v>45</v>
      </c>
      <c r="K15" s="9">
        <f t="shared" si="1"/>
        <v>0.45</v>
      </c>
      <c r="L15" s="9">
        <f t="shared" si="2"/>
        <v>40.5</v>
      </c>
      <c r="M15" s="9">
        <f t="shared" si="3"/>
        <v>0.40500000000000003</v>
      </c>
      <c r="N15">
        <v>1E-3</v>
      </c>
      <c r="O15">
        <v>20</v>
      </c>
      <c r="R15" s="12"/>
      <c r="S15" s="12"/>
      <c r="T15" s="1" t="s">
        <v>11</v>
      </c>
      <c r="U15" s="18"/>
      <c r="V15" s="12" t="s">
        <v>52</v>
      </c>
      <c r="W15" s="12" t="s">
        <v>53</v>
      </c>
      <c r="X15" s="12"/>
      <c r="Y15" s="12" t="s">
        <v>54</v>
      </c>
      <c r="Z15" s="12"/>
    </row>
    <row r="16" spans="3:26">
      <c r="C16" s="1" t="s">
        <v>6</v>
      </c>
      <c r="D16" s="1" t="s">
        <v>14</v>
      </c>
      <c r="E16" t="s">
        <v>18</v>
      </c>
      <c r="F16">
        <v>2021</v>
      </c>
      <c r="G16">
        <v>9.8840087823177672E-2</v>
      </c>
      <c r="H16" s="7">
        <v>54.926793128710685</v>
      </c>
      <c r="I16">
        <v>19.78</v>
      </c>
      <c r="J16" s="9">
        <f>45</f>
        <v>45</v>
      </c>
      <c r="K16" s="9">
        <f t="shared" si="1"/>
        <v>0.45</v>
      </c>
      <c r="L16" s="9">
        <f t="shared" si="2"/>
        <v>40.5</v>
      </c>
      <c r="M16" s="9">
        <f t="shared" si="3"/>
        <v>0.40500000000000003</v>
      </c>
      <c r="N16">
        <v>1E-3</v>
      </c>
      <c r="O16">
        <v>20</v>
      </c>
      <c r="R16" s="12"/>
      <c r="S16" s="12"/>
      <c r="T16" s="1" t="s">
        <v>5</v>
      </c>
      <c r="U16" s="18"/>
      <c r="V16" s="12" t="s">
        <v>52</v>
      </c>
      <c r="W16" s="12" t="s">
        <v>53</v>
      </c>
      <c r="X16" s="12"/>
      <c r="Y16" s="12" t="s">
        <v>54</v>
      </c>
      <c r="Z16" s="12"/>
    </row>
    <row r="17" spans="3:26">
      <c r="C17" s="1" t="s">
        <v>7</v>
      </c>
      <c r="D17" s="1" t="s">
        <v>14</v>
      </c>
      <c r="E17" s="1" t="s">
        <v>19</v>
      </c>
      <c r="F17">
        <v>2021</v>
      </c>
      <c r="G17">
        <v>0.59031877213695394</v>
      </c>
      <c r="H17">
        <v>19.982046670009744</v>
      </c>
      <c r="I17">
        <v>1.58</v>
      </c>
      <c r="J17" s="9">
        <f>15*1.45</f>
        <v>21.75</v>
      </c>
      <c r="K17" s="9">
        <f t="shared" si="1"/>
        <v>0.2175</v>
      </c>
      <c r="L17" s="9">
        <f t="shared" si="2"/>
        <v>19.574999999999999</v>
      </c>
      <c r="M17" s="9">
        <f t="shared" si="3"/>
        <v>0.19574999999999998</v>
      </c>
      <c r="N17">
        <v>1E-3</v>
      </c>
      <c r="O17">
        <v>12</v>
      </c>
      <c r="R17" s="12"/>
      <c r="S17" s="12"/>
      <c r="T17" s="1" t="s">
        <v>12</v>
      </c>
      <c r="U17" s="18"/>
      <c r="V17" s="12" t="s">
        <v>52</v>
      </c>
      <c r="W17" s="12" t="s">
        <v>53</v>
      </c>
      <c r="X17" s="12"/>
      <c r="Y17" s="12" t="s">
        <v>54</v>
      </c>
      <c r="Z17" s="12"/>
    </row>
    <row r="18" spans="3:26">
      <c r="C18" s="1" t="s">
        <v>13</v>
      </c>
      <c r="D18" s="1" t="s">
        <v>16</v>
      </c>
      <c r="E18" s="1" t="s">
        <v>19</v>
      </c>
      <c r="F18">
        <v>2021</v>
      </c>
      <c r="G18">
        <v>0.36251536868650741</v>
      </c>
      <c r="H18">
        <v>19.982046670009744</v>
      </c>
      <c r="I18">
        <v>1.58</v>
      </c>
      <c r="J18" s="9">
        <f>15*1.45</f>
        <v>21.75</v>
      </c>
      <c r="K18" s="9">
        <f t="shared" si="1"/>
        <v>0.2175</v>
      </c>
      <c r="L18" s="9">
        <f t="shared" si="2"/>
        <v>19.574999999999999</v>
      </c>
      <c r="M18" s="9">
        <f t="shared" si="3"/>
        <v>0.19574999999999998</v>
      </c>
      <c r="N18">
        <v>1E-3</v>
      </c>
      <c r="O18">
        <v>12</v>
      </c>
      <c r="R18" s="12"/>
      <c r="S18" s="12"/>
      <c r="T18" s="1" t="s">
        <v>6</v>
      </c>
      <c r="U18" s="18"/>
      <c r="V18" s="12" t="s">
        <v>52</v>
      </c>
      <c r="W18" s="12" t="s">
        <v>53</v>
      </c>
      <c r="X18" s="12"/>
      <c r="Y18" s="12" t="s">
        <v>54</v>
      </c>
      <c r="Z18" s="12"/>
    </row>
    <row r="19" spans="3:26">
      <c r="C19" s="52" t="s">
        <v>503</v>
      </c>
      <c r="D19" s="51" t="s">
        <v>509</v>
      </c>
      <c r="E19" s="51" t="s">
        <v>19</v>
      </c>
      <c r="F19">
        <v>2021</v>
      </c>
      <c r="G19" s="53">
        <v>3.3039999999999998</v>
      </c>
      <c r="H19">
        <v>19.982046670009744</v>
      </c>
      <c r="I19">
        <v>1.58</v>
      </c>
      <c r="J19">
        <f>38*1.35</f>
        <v>51.300000000000004</v>
      </c>
      <c r="K19" s="9">
        <f>K17</f>
        <v>0.2175</v>
      </c>
      <c r="L19" s="9">
        <f t="shared" si="2"/>
        <v>46.17</v>
      </c>
      <c r="M19" s="9">
        <f>M17</f>
        <v>0.19574999999999998</v>
      </c>
      <c r="N19">
        <v>1E-3</v>
      </c>
      <c r="O19">
        <v>12</v>
      </c>
      <c r="T19" s="1" t="s">
        <v>7</v>
      </c>
      <c r="V19" s="12" t="s">
        <v>52</v>
      </c>
      <c r="W19" s="12" t="s">
        <v>53</v>
      </c>
      <c r="Y19" s="12" t="s">
        <v>54</v>
      </c>
    </row>
    <row r="20" spans="3:26">
      <c r="C20" s="52" t="s">
        <v>504</v>
      </c>
      <c r="D20" s="51" t="s">
        <v>509</v>
      </c>
      <c r="E20" s="51" t="s">
        <v>19</v>
      </c>
      <c r="F20">
        <v>2021</v>
      </c>
      <c r="G20" s="53">
        <v>3.3039999999999998</v>
      </c>
      <c r="H20">
        <v>19.982046670009744</v>
      </c>
      <c r="I20">
        <v>1.58</v>
      </c>
      <c r="J20">
        <f t="shared" ref="J20:J22" si="4">38*1.35</f>
        <v>51.300000000000004</v>
      </c>
      <c r="K20" s="9">
        <f>K19</f>
        <v>0.2175</v>
      </c>
      <c r="L20" s="9">
        <f t="shared" si="2"/>
        <v>46.17</v>
      </c>
      <c r="M20" s="9">
        <f>M19</f>
        <v>0.19574999999999998</v>
      </c>
      <c r="N20">
        <v>1E-3</v>
      </c>
      <c r="O20">
        <v>12</v>
      </c>
      <c r="P20" s="27">
        <v>0.9</v>
      </c>
      <c r="T20" s="1" t="s">
        <v>13</v>
      </c>
      <c r="V20" s="12" t="s">
        <v>52</v>
      </c>
      <c r="W20" s="12" t="s">
        <v>53</v>
      </c>
      <c r="Y20" s="12" t="s">
        <v>54</v>
      </c>
    </row>
    <row r="21" spans="3:26">
      <c r="C21" s="52"/>
      <c r="D21" s="51" t="s">
        <v>14</v>
      </c>
      <c r="E21" s="51"/>
      <c r="G21" s="53"/>
      <c r="K21" s="9"/>
      <c r="L21" s="9"/>
      <c r="M21" s="9"/>
      <c r="T21" s="51"/>
      <c r="V21" s="12"/>
      <c r="W21" s="12"/>
      <c r="Y21" s="12"/>
    </row>
    <row r="22" spans="3:26">
      <c r="C22" s="52" t="s">
        <v>505</v>
      </c>
      <c r="D22" s="51" t="s">
        <v>509</v>
      </c>
      <c r="E22" s="51" t="s">
        <v>19</v>
      </c>
      <c r="F22">
        <v>2021</v>
      </c>
      <c r="G22" s="53">
        <v>1.9469999999999998</v>
      </c>
      <c r="H22">
        <v>19.982046670009744</v>
      </c>
      <c r="I22">
        <v>1.58</v>
      </c>
      <c r="J22">
        <f t="shared" si="4"/>
        <v>51.300000000000004</v>
      </c>
      <c r="K22" s="9">
        <f>K20</f>
        <v>0.2175</v>
      </c>
      <c r="L22" s="9">
        <f t="shared" si="2"/>
        <v>46.17</v>
      </c>
      <c r="M22" s="9">
        <f>M20</f>
        <v>0.19574999999999998</v>
      </c>
      <c r="N22">
        <v>1E-3</v>
      </c>
      <c r="O22">
        <v>12</v>
      </c>
      <c r="P22" s="27">
        <v>0.5</v>
      </c>
      <c r="T22" s="52" t="s">
        <v>503</v>
      </c>
      <c r="V22" s="12" t="s">
        <v>52</v>
      </c>
      <c r="W22" s="12" t="s">
        <v>53</v>
      </c>
      <c r="Y22" s="12" t="s">
        <v>54</v>
      </c>
    </row>
    <row r="23" spans="3:26">
      <c r="C23" s="52"/>
      <c r="D23" s="51" t="s">
        <v>14</v>
      </c>
      <c r="E23" s="51"/>
      <c r="G23" s="53"/>
      <c r="K23" s="9"/>
      <c r="L23" s="9"/>
      <c r="M23" s="9"/>
      <c r="T23" s="52"/>
      <c r="V23" s="12"/>
      <c r="W23" s="12"/>
      <c r="Y23" s="12"/>
    </row>
    <row r="24" spans="3:26">
      <c r="C24" s="52" t="s">
        <v>506</v>
      </c>
      <c r="D24" s="51" t="s">
        <v>509</v>
      </c>
      <c r="E24" s="51" t="s">
        <v>15</v>
      </c>
      <c r="F24">
        <v>2021</v>
      </c>
      <c r="G24" s="53">
        <v>0.44799999999999995</v>
      </c>
      <c r="H24">
        <v>21.646726853878867</v>
      </c>
      <c r="I24">
        <v>5.78</v>
      </c>
      <c r="J24">
        <f>J5*J19/J17</f>
        <v>92.34</v>
      </c>
      <c r="K24">
        <f>K5</f>
        <v>0.39149999999999996</v>
      </c>
      <c r="L24" s="9">
        <f t="shared" si="2"/>
        <v>83.106000000000009</v>
      </c>
      <c r="M24">
        <f>M5</f>
        <v>0.35235</v>
      </c>
      <c r="N24">
        <v>1E-3</v>
      </c>
      <c r="O24">
        <v>15</v>
      </c>
      <c r="T24" s="52" t="s">
        <v>504</v>
      </c>
      <c r="V24" s="12" t="s">
        <v>52</v>
      </c>
      <c r="W24" s="12" t="s">
        <v>53</v>
      </c>
      <c r="Y24" s="12" t="s">
        <v>54</v>
      </c>
    </row>
    <row r="25" spans="3:26">
      <c r="C25" s="52" t="s">
        <v>507</v>
      </c>
      <c r="D25" s="51" t="s">
        <v>509</v>
      </c>
      <c r="E25" s="51" t="s">
        <v>15</v>
      </c>
      <c r="F25">
        <v>2021</v>
      </c>
      <c r="G25" s="53">
        <v>0.44799999999999995</v>
      </c>
      <c r="H25">
        <v>21.646726853878867</v>
      </c>
      <c r="I25">
        <v>5.78</v>
      </c>
      <c r="J25">
        <f>J24</f>
        <v>92.34</v>
      </c>
      <c r="K25">
        <f t="shared" ref="K25:M25" si="5">K6</f>
        <v>0.39149999999999996</v>
      </c>
      <c r="L25" s="9">
        <f t="shared" si="2"/>
        <v>83.106000000000009</v>
      </c>
      <c r="M25">
        <f t="shared" si="5"/>
        <v>0.35235</v>
      </c>
      <c r="N25">
        <v>1E-3</v>
      </c>
      <c r="O25">
        <v>15</v>
      </c>
      <c r="P25" s="27">
        <v>0.9</v>
      </c>
      <c r="T25" s="52" t="s">
        <v>505</v>
      </c>
      <c r="V25" s="12" t="s">
        <v>52</v>
      </c>
      <c r="W25" s="12" t="s">
        <v>53</v>
      </c>
      <c r="Y25" s="12" t="s">
        <v>54</v>
      </c>
    </row>
    <row r="26" spans="3:26">
      <c r="C26" s="52"/>
      <c r="D26" s="51" t="s">
        <v>14</v>
      </c>
      <c r="E26" s="51"/>
      <c r="G26" s="53"/>
      <c r="L26" s="9"/>
      <c r="T26" s="52"/>
      <c r="V26" s="12"/>
      <c r="W26" s="12"/>
      <c r="Y26" s="12"/>
    </row>
    <row r="27" spans="3:26">
      <c r="C27" s="52" t="s">
        <v>508</v>
      </c>
      <c r="D27" s="51" t="s">
        <v>509</v>
      </c>
      <c r="E27" s="51" t="s">
        <v>15</v>
      </c>
      <c r="F27">
        <v>2021</v>
      </c>
      <c r="G27" s="53">
        <v>0.26400000000000001</v>
      </c>
      <c r="H27">
        <v>21.646726853878867</v>
      </c>
      <c r="I27">
        <v>5.78</v>
      </c>
      <c r="J27">
        <f>J25</f>
        <v>92.34</v>
      </c>
      <c r="K27">
        <f>K7</f>
        <v>0.39149999999999996</v>
      </c>
      <c r="L27" s="9">
        <f t="shared" si="2"/>
        <v>83.106000000000009</v>
      </c>
      <c r="M27">
        <f>M7</f>
        <v>0.35235</v>
      </c>
      <c r="N27">
        <v>1E-3</v>
      </c>
      <c r="O27">
        <v>15</v>
      </c>
      <c r="P27" s="27">
        <v>0.5</v>
      </c>
      <c r="T27" s="52" t="s">
        <v>506</v>
      </c>
      <c r="V27" s="12" t="s">
        <v>502</v>
      </c>
      <c r="W27" s="12" t="s">
        <v>53</v>
      </c>
      <c r="Y27" s="12" t="s">
        <v>54</v>
      </c>
    </row>
    <row r="28" spans="3:26">
      <c r="D28" s="51" t="s">
        <v>14</v>
      </c>
      <c r="T28" s="52" t="s">
        <v>507</v>
      </c>
      <c r="V28" s="12" t="s">
        <v>502</v>
      </c>
      <c r="W28" s="12" t="s">
        <v>53</v>
      </c>
      <c r="Y28" s="12" t="s">
        <v>54</v>
      </c>
    </row>
    <row r="29" spans="3:26">
      <c r="G29" s="53"/>
      <c r="T29" s="52" t="s">
        <v>508</v>
      </c>
      <c r="V29" s="12" t="s">
        <v>502</v>
      </c>
      <c r="W29" s="12" t="s">
        <v>53</v>
      </c>
      <c r="Y29" s="12" t="s">
        <v>54</v>
      </c>
    </row>
    <row r="30" spans="3:26">
      <c r="J30" t="s">
        <v>510</v>
      </c>
    </row>
    <row r="31" spans="3:26">
      <c r="J31" t="s">
        <v>511</v>
      </c>
      <c r="T31" s="50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84CC-1D6D-40F2-834A-BC792ACE7AB1}">
  <dimension ref="C1:Z33"/>
  <sheetViews>
    <sheetView tabSelected="1" topLeftCell="A7" workbookViewId="0">
      <selection activeCell="E23" sqref="E23"/>
    </sheetView>
  </sheetViews>
  <sheetFormatPr defaultRowHeight="14.5"/>
  <cols>
    <col min="3" max="3" width="24.54296875" bestFit="1" customWidth="1"/>
    <col min="4" max="4" width="17" bestFit="1" customWidth="1"/>
    <col min="5" max="5" width="19.1796875" bestFit="1" customWidth="1"/>
    <col min="7" max="7" width="12" bestFit="1" customWidth="1"/>
    <col min="9" max="9" width="14.7265625" bestFit="1" customWidth="1"/>
    <col min="10" max="10" width="14" bestFit="1" customWidth="1"/>
    <col min="12" max="12" width="14" bestFit="1" customWidth="1"/>
    <col min="15" max="15" width="8.453125" bestFit="1" customWidth="1"/>
    <col min="20" max="20" width="18" bestFit="1" customWidth="1"/>
  </cols>
  <sheetData>
    <row r="1" spans="3:26">
      <c r="H1" t="s">
        <v>64</v>
      </c>
    </row>
    <row r="2" spans="3:26">
      <c r="E2" t="s">
        <v>526</v>
      </c>
      <c r="H2" t="s">
        <v>73</v>
      </c>
    </row>
    <row r="3" spans="3:26" s="62" customFormat="1">
      <c r="E3" s="63" t="s">
        <v>513</v>
      </c>
      <c r="R3" s="64" t="s">
        <v>514</v>
      </c>
      <c r="S3" s="64"/>
      <c r="T3" s="65"/>
      <c r="U3" s="65"/>
      <c r="V3" s="65"/>
      <c r="W3" s="65"/>
      <c r="X3" s="65"/>
      <c r="Y3" s="65"/>
      <c r="Z3" s="65"/>
    </row>
    <row r="4" spans="3:26" s="62" customFormat="1" ht="26.5" thickBot="1">
      <c r="C4" s="66" t="s">
        <v>20</v>
      </c>
      <c r="D4" s="66" t="s">
        <v>21</v>
      </c>
      <c r="E4" s="66" t="s">
        <v>22</v>
      </c>
      <c r="F4" s="67" t="s">
        <v>23</v>
      </c>
      <c r="G4" s="68" t="s">
        <v>24</v>
      </c>
      <c r="H4" s="68" t="s">
        <v>25</v>
      </c>
      <c r="I4" s="68" t="s">
        <v>26</v>
      </c>
      <c r="J4" s="68" t="s">
        <v>27</v>
      </c>
      <c r="K4" s="68" t="s">
        <v>28</v>
      </c>
      <c r="L4" s="68" t="s">
        <v>515</v>
      </c>
      <c r="M4" s="68" t="s">
        <v>516</v>
      </c>
      <c r="N4" s="69" t="s">
        <v>29</v>
      </c>
      <c r="O4" s="69" t="s">
        <v>30</v>
      </c>
      <c r="R4" s="70" t="s">
        <v>33</v>
      </c>
      <c r="S4" s="71" t="s">
        <v>34</v>
      </c>
      <c r="T4" s="70" t="s">
        <v>20</v>
      </c>
      <c r="U4" s="70" t="s">
        <v>35</v>
      </c>
      <c r="V4" s="70" t="s">
        <v>36</v>
      </c>
      <c r="W4" s="70" t="s">
        <v>37</v>
      </c>
      <c r="X4" s="70" t="s">
        <v>38</v>
      </c>
      <c r="Y4" s="70" t="s">
        <v>39</v>
      </c>
      <c r="Z4" s="70" t="s">
        <v>40</v>
      </c>
    </row>
    <row r="5" spans="3:26" s="62" customFormat="1" ht="42" thickBot="1">
      <c r="C5" s="72" t="s">
        <v>55</v>
      </c>
      <c r="D5" s="72" t="s">
        <v>14</v>
      </c>
      <c r="E5" s="72" t="s">
        <v>56</v>
      </c>
      <c r="F5" s="62">
        <v>2021</v>
      </c>
      <c r="G5" s="73">
        <v>0.16919999999999999</v>
      </c>
      <c r="H5" s="62">
        <v>1</v>
      </c>
      <c r="I5" s="62">
        <v>1</v>
      </c>
      <c r="J5" s="74">
        <v>4000</v>
      </c>
      <c r="K5" s="74">
        <f>J5/100</f>
        <v>40</v>
      </c>
      <c r="L5" s="74">
        <v>4000</v>
      </c>
      <c r="M5" s="74">
        <f>L5/100</f>
        <v>40</v>
      </c>
      <c r="N5" s="74">
        <v>30</v>
      </c>
      <c r="O5" s="62">
        <v>1</v>
      </c>
      <c r="R5" s="75" t="s">
        <v>41</v>
      </c>
      <c r="S5" s="75" t="s">
        <v>42</v>
      </c>
      <c r="T5" s="75" t="s">
        <v>43</v>
      </c>
      <c r="U5" s="75" t="s">
        <v>44</v>
      </c>
      <c r="V5" s="75" t="s">
        <v>45</v>
      </c>
      <c r="W5" s="75" t="s">
        <v>46</v>
      </c>
      <c r="X5" s="75" t="s">
        <v>47</v>
      </c>
      <c r="Y5" s="75" t="s">
        <v>48</v>
      </c>
      <c r="Z5" s="75" t="s">
        <v>49</v>
      </c>
    </row>
    <row r="6" spans="3:26" s="62" customFormat="1">
      <c r="C6" s="72" t="s">
        <v>57</v>
      </c>
      <c r="D6" s="72" t="s">
        <v>58</v>
      </c>
      <c r="E6" s="72" t="s">
        <v>59</v>
      </c>
      <c r="F6" s="62">
        <v>2021</v>
      </c>
      <c r="G6" s="73">
        <v>0.16919999999999999</v>
      </c>
      <c r="H6" s="62">
        <v>1</v>
      </c>
      <c r="I6" s="62">
        <v>1</v>
      </c>
      <c r="J6" s="74">
        <v>4000</v>
      </c>
      <c r="K6" s="74">
        <f t="shared" ref="K6:K12" si="0">J6/100</f>
        <v>40</v>
      </c>
      <c r="L6" s="74">
        <v>4000</v>
      </c>
      <c r="M6" s="74">
        <f t="shared" ref="M6:M9" si="1">L6/100</f>
        <v>40</v>
      </c>
      <c r="N6" s="74">
        <v>30</v>
      </c>
      <c r="O6" s="62">
        <v>1</v>
      </c>
      <c r="R6" s="76" t="s">
        <v>50</v>
      </c>
      <c r="S6" s="77"/>
      <c r="T6" s="77"/>
      <c r="U6" s="77"/>
      <c r="V6" s="77"/>
      <c r="W6" s="77"/>
      <c r="X6" s="77"/>
      <c r="Y6" s="77"/>
      <c r="Z6" s="77"/>
    </row>
    <row r="7" spans="3:26" s="62" customFormat="1">
      <c r="C7" s="72" t="s">
        <v>60</v>
      </c>
      <c r="D7" s="72" t="s">
        <v>14</v>
      </c>
      <c r="E7" s="72" t="s">
        <v>61</v>
      </c>
      <c r="F7" s="62">
        <v>2021</v>
      </c>
      <c r="G7" s="73">
        <v>0.62509999999999999</v>
      </c>
      <c r="H7" s="62">
        <v>1</v>
      </c>
      <c r="I7" s="62">
        <v>1</v>
      </c>
      <c r="J7" s="74">
        <v>4000</v>
      </c>
      <c r="K7" s="74">
        <f t="shared" si="0"/>
        <v>40</v>
      </c>
      <c r="L7" s="74">
        <v>4000</v>
      </c>
      <c r="M7" s="74">
        <f t="shared" si="1"/>
        <v>40</v>
      </c>
      <c r="N7" s="74">
        <v>30</v>
      </c>
      <c r="O7" s="62">
        <v>1</v>
      </c>
      <c r="R7" s="78" t="s">
        <v>51</v>
      </c>
      <c r="S7" s="65"/>
      <c r="T7" s="72" t="s">
        <v>55</v>
      </c>
      <c r="U7" s="78"/>
      <c r="V7" s="65" t="s">
        <v>502</v>
      </c>
      <c r="W7" s="65" t="s">
        <v>512</v>
      </c>
      <c r="X7" s="65"/>
      <c r="Y7" s="65" t="s">
        <v>54</v>
      </c>
      <c r="Z7" s="65"/>
    </row>
    <row r="8" spans="3:26" s="62" customFormat="1">
      <c r="C8" s="72" t="s">
        <v>62</v>
      </c>
      <c r="D8" s="72" t="s">
        <v>58</v>
      </c>
      <c r="E8" s="72" t="s">
        <v>63</v>
      </c>
      <c r="F8" s="62">
        <v>2021</v>
      </c>
      <c r="G8" s="73">
        <v>0.62509999999999999</v>
      </c>
      <c r="H8" s="62">
        <v>1</v>
      </c>
      <c r="I8" s="62">
        <v>1</v>
      </c>
      <c r="J8" s="74">
        <v>4000</v>
      </c>
      <c r="K8" s="74">
        <f t="shared" si="0"/>
        <v>40</v>
      </c>
      <c r="L8" s="74">
        <v>4000</v>
      </c>
      <c r="M8" s="74">
        <f t="shared" si="1"/>
        <v>40</v>
      </c>
      <c r="N8" s="74">
        <v>30</v>
      </c>
      <c r="O8" s="62">
        <v>1</v>
      </c>
      <c r="R8" s="65"/>
      <c r="S8" s="65"/>
      <c r="T8" s="72" t="s">
        <v>57</v>
      </c>
      <c r="U8" s="78"/>
      <c r="V8" s="65" t="s">
        <v>502</v>
      </c>
      <c r="W8" s="65" t="s">
        <v>512</v>
      </c>
      <c r="X8" s="65"/>
      <c r="Y8" s="65" t="s">
        <v>54</v>
      </c>
      <c r="Z8" s="65"/>
    </row>
    <row r="9" spans="3:26" s="62" customFormat="1">
      <c r="C9" s="72" t="s">
        <v>66</v>
      </c>
      <c r="D9" s="72" t="s">
        <v>16</v>
      </c>
      <c r="E9" s="72" t="s">
        <v>67</v>
      </c>
      <c r="F9" s="62">
        <v>2021</v>
      </c>
      <c r="G9" s="62">
        <f>1/0.31</f>
        <v>3.2258064516129035</v>
      </c>
      <c r="H9" s="62">
        <v>1</v>
      </c>
      <c r="I9" s="62">
        <v>1</v>
      </c>
      <c r="J9" s="74">
        <v>4000</v>
      </c>
      <c r="K9" s="74">
        <f t="shared" si="0"/>
        <v>40</v>
      </c>
      <c r="L9" s="74">
        <v>4000</v>
      </c>
      <c r="M9" s="74">
        <f t="shared" si="1"/>
        <v>40</v>
      </c>
      <c r="N9" s="74">
        <v>30</v>
      </c>
      <c r="O9" s="62">
        <v>1</v>
      </c>
      <c r="R9" s="65"/>
      <c r="S9" s="65"/>
      <c r="T9" s="72" t="s">
        <v>60</v>
      </c>
      <c r="U9" s="78"/>
      <c r="V9" s="65" t="s">
        <v>52</v>
      </c>
      <c r="W9" s="65" t="s">
        <v>65</v>
      </c>
      <c r="X9" s="65"/>
      <c r="Y9" s="65" t="s">
        <v>54</v>
      </c>
      <c r="Z9" s="65"/>
    </row>
    <row r="10" spans="3:26" s="62" customFormat="1">
      <c r="C10" s="72"/>
      <c r="D10" s="72" t="s">
        <v>68</v>
      </c>
      <c r="E10" s="72"/>
      <c r="J10" s="74"/>
      <c r="K10" s="74"/>
      <c r="L10" s="74"/>
      <c r="M10" s="74"/>
      <c r="N10" s="74"/>
      <c r="R10" s="65"/>
      <c r="S10" s="65"/>
      <c r="T10" s="72" t="s">
        <v>62</v>
      </c>
      <c r="U10" s="78"/>
      <c r="V10" s="65" t="s">
        <v>52</v>
      </c>
      <c r="W10" s="65" t="s">
        <v>65</v>
      </c>
      <c r="X10" s="65"/>
      <c r="Y10" s="65" t="s">
        <v>54</v>
      </c>
      <c r="Z10" s="65"/>
    </row>
    <row r="11" spans="3:26" s="62" customFormat="1">
      <c r="C11" s="72" t="s">
        <v>69</v>
      </c>
      <c r="D11" s="72" t="s">
        <v>16</v>
      </c>
      <c r="E11" s="72" t="s">
        <v>70</v>
      </c>
      <c r="F11" s="62">
        <v>2021</v>
      </c>
      <c r="G11" s="73">
        <v>0.04</v>
      </c>
      <c r="H11" s="62">
        <v>1</v>
      </c>
      <c r="I11" s="62">
        <v>1</v>
      </c>
      <c r="J11" s="74">
        <v>4000</v>
      </c>
      <c r="K11" s="74">
        <f t="shared" si="0"/>
        <v>40</v>
      </c>
      <c r="L11" s="74">
        <v>4000</v>
      </c>
      <c r="M11" s="74">
        <f t="shared" ref="M11:M12" si="2">L11/100</f>
        <v>40</v>
      </c>
      <c r="N11" s="74">
        <v>30</v>
      </c>
      <c r="O11" s="62">
        <v>1</v>
      </c>
      <c r="R11" s="65"/>
      <c r="S11" s="65"/>
      <c r="T11" s="72" t="s">
        <v>66</v>
      </c>
      <c r="U11" s="78"/>
      <c r="V11" s="65" t="s">
        <v>52</v>
      </c>
      <c r="W11" s="65" t="s">
        <v>65</v>
      </c>
      <c r="X11" s="65"/>
      <c r="Y11" s="65" t="s">
        <v>54</v>
      </c>
      <c r="Z11" s="65"/>
    </row>
    <row r="12" spans="3:26" s="62" customFormat="1">
      <c r="C12" s="72" t="s">
        <v>71</v>
      </c>
      <c r="D12" s="72" t="s">
        <v>16</v>
      </c>
      <c r="E12" s="72" t="s">
        <v>72</v>
      </c>
      <c r="F12" s="62">
        <v>2021</v>
      </c>
      <c r="G12" s="73">
        <v>0.12</v>
      </c>
      <c r="H12" s="62">
        <v>1</v>
      </c>
      <c r="I12" s="62">
        <v>1</v>
      </c>
      <c r="J12" s="74">
        <v>4000</v>
      </c>
      <c r="K12" s="74">
        <f t="shared" si="0"/>
        <v>40</v>
      </c>
      <c r="L12" s="74">
        <v>4000</v>
      </c>
      <c r="M12" s="74">
        <f t="shared" si="2"/>
        <v>40</v>
      </c>
      <c r="N12" s="74">
        <v>30</v>
      </c>
      <c r="O12" s="62">
        <v>1</v>
      </c>
      <c r="R12" s="79"/>
      <c r="S12" s="79"/>
      <c r="T12" s="72" t="s">
        <v>69</v>
      </c>
      <c r="U12" s="80"/>
      <c r="V12" s="65" t="s">
        <v>52</v>
      </c>
      <c r="W12" s="65" t="s">
        <v>65</v>
      </c>
      <c r="X12" s="65"/>
      <c r="Y12" s="65" t="s">
        <v>54</v>
      </c>
      <c r="Z12" s="79"/>
    </row>
    <row r="13" spans="3:26">
      <c r="C13" s="1"/>
      <c r="D13" s="1"/>
      <c r="H13" s="7"/>
      <c r="J13" s="9"/>
      <c r="K13" s="9"/>
      <c r="L13" s="9"/>
      <c r="M13" s="9"/>
      <c r="N13" s="9"/>
      <c r="S13" s="1"/>
      <c r="T13" s="1" t="s">
        <v>71</v>
      </c>
      <c r="U13" s="18"/>
      <c r="V13" s="12" t="s">
        <v>502</v>
      </c>
      <c r="W13" s="12" t="s">
        <v>512</v>
      </c>
      <c r="X13" s="12"/>
      <c r="Y13" s="12" t="s">
        <v>54</v>
      </c>
      <c r="Z13" s="12"/>
    </row>
    <row r="14" spans="3:26">
      <c r="C14" s="1"/>
      <c r="D14" s="1"/>
      <c r="H14" s="7"/>
      <c r="J14" s="9"/>
      <c r="K14" s="9"/>
      <c r="L14" s="9"/>
      <c r="M14" s="9"/>
      <c r="N14" s="9"/>
      <c r="S14" s="1"/>
      <c r="T14" s="1"/>
      <c r="U14" s="18"/>
      <c r="V14" s="12"/>
      <c r="W14" s="12"/>
      <c r="X14" s="12"/>
      <c r="Y14" s="12"/>
      <c r="Z14" s="12"/>
    </row>
    <row r="15" spans="3:26">
      <c r="C15" s="1"/>
      <c r="D15" s="1"/>
      <c r="H15" s="7"/>
      <c r="J15" s="9"/>
      <c r="K15" s="9"/>
      <c r="L15" s="9"/>
      <c r="M15" s="9"/>
      <c r="N15" s="9"/>
      <c r="S15" s="1"/>
      <c r="T15" s="1"/>
      <c r="U15" s="18"/>
      <c r="V15" s="12"/>
      <c r="W15" s="12"/>
      <c r="X15" s="12"/>
      <c r="Y15" s="12"/>
      <c r="Z15" s="12"/>
    </row>
    <row r="16" spans="3:26">
      <c r="E16" s="10" t="s">
        <v>31</v>
      </c>
      <c r="S16" s="1"/>
      <c r="T16" s="1"/>
      <c r="U16" s="18"/>
      <c r="V16" s="12"/>
      <c r="W16" s="12"/>
      <c r="X16" s="12"/>
      <c r="Y16" s="12"/>
      <c r="Z16" s="12"/>
    </row>
    <row r="17" spans="3:25" ht="26.5" thickBot="1">
      <c r="C17" s="3" t="s">
        <v>20</v>
      </c>
      <c r="D17" s="3" t="s">
        <v>21</v>
      </c>
      <c r="E17" s="3" t="s">
        <v>22</v>
      </c>
      <c r="F17" s="4" t="s">
        <v>23</v>
      </c>
      <c r="G17" s="5" t="s">
        <v>24</v>
      </c>
      <c r="H17" s="5" t="s">
        <v>27</v>
      </c>
      <c r="I17" s="5" t="s">
        <v>28</v>
      </c>
      <c r="J17" s="5" t="s">
        <v>515</v>
      </c>
      <c r="K17" s="5" t="s">
        <v>516</v>
      </c>
      <c r="L17" s="6" t="s">
        <v>29</v>
      </c>
      <c r="M17" s="6" t="s">
        <v>30</v>
      </c>
      <c r="P17" s="12"/>
      <c r="Q17" s="12"/>
      <c r="R17" s="1"/>
      <c r="S17" s="18"/>
      <c r="T17" s="12"/>
      <c r="U17" s="12"/>
      <c r="V17" s="12"/>
      <c r="W17" s="12"/>
      <c r="X17" s="12"/>
    </row>
    <row r="18" spans="3:25">
      <c r="C18" s="51" t="s">
        <v>527</v>
      </c>
      <c r="D18" s="51" t="s">
        <v>509</v>
      </c>
      <c r="E18" s="51" t="s">
        <v>70</v>
      </c>
      <c r="F18">
        <v>2025</v>
      </c>
      <c r="G18" s="22">
        <v>0.04</v>
      </c>
      <c r="H18" s="9">
        <v>4000</v>
      </c>
      <c r="I18" s="9">
        <f>H18/100</f>
        <v>40</v>
      </c>
      <c r="J18" s="9">
        <v>4000</v>
      </c>
      <c r="K18" s="9">
        <f t="shared" ref="K18:K19" si="3">J18/100</f>
        <v>40</v>
      </c>
      <c r="L18" s="9">
        <v>30</v>
      </c>
      <c r="M18">
        <v>1</v>
      </c>
    </row>
    <row r="19" spans="3:25">
      <c r="C19" s="51" t="s">
        <v>528</v>
      </c>
      <c r="D19" s="51" t="s">
        <v>509</v>
      </c>
      <c r="E19" s="51" t="s">
        <v>72</v>
      </c>
      <c r="F19">
        <v>2025</v>
      </c>
      <c r="G19" s="22">
        <v>0.12</v>
      </c>
      <c r="H19" s="9">
        <v>4000</v>
      </c>
      <c r="I19" s="9">
        <f>H19/100</f>
        <v>40</v>
      </c>
      <c r="J19" s="9">
        <v>4000</v>
      </c>
      <c r="K19" s="9">
        <f t="shared" si="3"/>
        <v>40</v>
      </c>
      <c r="L19" s="9">
        <v>30</v>
      </c>
      <c r="M19">
        <v>1</v>
      </c>
    </row>
    <row r="20" spans="3:25">
      <c r="C20" s="51"/>
      <c r="D20" s="51"/>
      <c r="E20" s="51"/>
      <c r="G20" s="21"/>
      <c r="J20" s="9"/>
      <c r="K20" s="9"/>
      <c r="L20" s="9"/>
      <c r="M20" s="9"/>
      <c r="N20" s="9"/>
      <c r="T20" s="1"/>
      <c r="V20" s="12"/>
      <c r="W20" s="12"/>
      <c r="Y20" s="12"/>
    </row>
    <row r="21" spans="3:25">
      <c r="C21" s="51"/>
      <c r="D21" s="51"/>
      <c r="E21" s="51"/>
      <c r="G21" s="21"/>
      <c r="J21" s="9"/>
      <c r="K21" s="9"/>
      <c r="L21" s="9"/>
      <c r="M21" s="9"/>
      <c r="N21" s="9"/>
    </row>
    <row r="22" spans="3:25">
      <c r="C22" s="51"/>
      <c r="D22" s="51"/>
      <c r="E22" s="51"/>
      <c r="J22" s="9"/>
      <c r="K22" s="9"/>
      <c r="L22" s="9"/>
      <c r="M22" s="9"/>
      <c r="N22" s="9"/>
    </row>
    <row r="23" spans="3:25">
      <c r="C23" s="51"/>
      <c r="D23" s="51"/>
      <c r="E23" s="51"/>
      <c r="J23" s="9"/>
      <c r="K23" s="9"/>
      <c r="L23" s="9"/>
      <c r="M23" s="9"/>
      <c r="N23" s="9"/>
    </row>
    <row r="26" spans="3:25">
      <c r="C26" s="51"/>
      <c r="D26" s="51"/>
      <c r="H26" s="7"/>
      <c r="J26" s="9"/>
      <c r="K26" s="9"/>
      <c r="L26" s="9"/>
      <c r="M26" s="9"/>
      <c r="N26" s="9"/>
    </row>
    <row r="30" spans="3:25">
      <c r="C30" s="54" t="s">
        <v>32</v>
      </c>
      <c r="D30" s="28"/>
      <c r="E30" s="59"/>
      <c r="F30" s="59"/>
      <c r="G30" s="59"/>
      <c r="H30" s="59"/>
      <c r="I30" s="59"/>
    </row>
    <row r="31" spans="3:25" ht="15" thickBot="1">
      <c r="C31" s="60" t="s">
        <v>33</v>
      </c>
      <c r="D31" s="60" t="s">
        <v>20</v>
      </c>
      <c r="E31" s="60" t="s">
        <v>35</v>
      </c>
      <c r="F31" s="60" t="s">
        <v>36</v>
      </c>
      <c r="G31" s="60" t="s">
        <v>37</v>
      </c>
      <c r="H31" s="60" t="s">
        <v>38</v>
      </c>
      <c r="I31" s="60" t="s">
        <v>39</v>
      </c>
    </row>
    <row r="32" spans="3:25">
      <c r="C32" s="61" t="s">
        <v>51</v>
      </c>
      <c r="D32" s="51" t="s">
        <v>528</v>
      </c>
      <c r="E32" s="61" t="s">
        <v>533</v>
      </c>
      <c r="F32" s="61" t="s">
        <v>529</v>
      </c>
      <c r="G32" s="61" t="s">
        <v>530</v>
      </c>
      <c r="H32" s="61"/>
      <c r="I32" s="61"/>
    </row>
    <row r="33" spans="3:9">
      <c r="C33" s="61"/>
      <c r="D33" s="51" t="s">
        <v>527</v>
      </c>
      <c r="E33" s="61" t="s">
        <v>534</v>
      </c>
      <c r="F33" s="61" t="s">
        <v>531</v>
      </c>
      <c r="G33" s="61" t="s">
        <v>532</v>
      </c>
      <c r="H33" s="61"/>
      <c r="I33" s="6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DB28E-206D-4971-B856-25379445FECC}">
  <dimension ref="B1:N21"/>
  <sheetViews>
    <sheetView workbookViewId="0">
      <selection activeCell="D14" sqref="D14"/>
    </sheetView>
  </sheetViews>
  <sheetFormatPr defaultRowHeight="14.5"/>
  <cols>
    <col min="2" max="3" width="15.36328125" bestFit="1" customWidth="1"/>
    <col min="8" max="8" width="14.7265625" bestFit="1" customWidth="1"/>
    <col min="10" max="10" width="6.54296875" bestFit="1" customWidth="1"/>
    <col min="11" max="11" width="14" bestFit="1" customWidth="1"/>
    <col min="12" max="12" width="11.6328125" bestFit="1" customWidth="1"/>
    <col min="14" max="14" width="16.1796875" bestFit="1" customWidth="1"/>
  </cols>
  <sheetData>
    <row r="1" spans="2:14" ht="21">
      <c r="E1" s="83" t="s">
        <v>535</v>
      </c>
    </row>
    <row r="2" spans="2:14">
      <c r="E2" s="81" t="s">
        <v>536</v>
      </c>
    </row>
    <row r="3" spans="2:14">
      <c r="D3" s="10" t="s">
        <v>31</v>
      </c>
    </row>
    <row r="4" spans="2:14" ht="15" thickBot="1">
      <c r="B4" s="3" t="s">
        <v>20</v>
      </c>
      <c r="C4" s="3" t="s">
        <v>21</v>
      </c>
      <c r="D4" s="3" t="s">
        <v>22</v>
      </c>
      <c r="E4" s="4" t="s">
        <v>23</v>
      </c>
      <c r="F4" s="5" t="s">
        <v>24</v>
      </c>
      <c r="G4" s="5" t="s">
        <v>25</v>
      </c>
      <c r="H4" s="5" t="s">
        <v>26</v>
      </c>
      <c r="I4" s="5" t="s">
        <v>27</v>
      </c>
      <c r="J4" s="5" t="s">
        <v>28</v>
      </c>
      <c r="K4" s="5" t="s">
        <v>515</v>
      </c>
      <c r="L4" s="5" t="s">
        <v>516</v>
      </c>
      <c r="M4" s="26" t="s">
        <v>30</v>
      </c>
      <c r="N4" s="26" t="s">
        <v>537</v>
      </c>
    </row>
    <row r="5" spans="2:14">
      <c r="B5" s="51" t="s">
        <v>541</v>
      </c>
      <c r="C5" t="s">
        <v>509</v>
      </c>
      <c r="D5" t="s">
        <v>18</v>
      </c>
      <c r="E5">
        <v>2020</v>
      </c>
      <c r="F5">
        <f>0.15*5.6</f>
        <v>0.84</v>
      </c>
      <c r="G5">
        <v>55</v>
      </c>
      <c r="H5">
        <v>19.78</v>
      </c>
      <c r="I5">
        <f>2100/1.229</f>
        <v>1708.7062652563059</v>
      </c>
      <c r="J5">
        <f>I5/100</f>
        <v>17.087062652563059</v>
      </c>
      <c r="K5">
        <f>I5*90%</f>
        <v>1537.8356387306753</v>
      </c>
      <c r="L5">
        <f>J5*90%</f>
        <v>15.378356387306754</v>
      </c>
      <c r="M5">
        <v>1E-3</v>
      </c>
    </row>
    <row r="6" spans="2:14">
      <c r="B6" s="51" t="s">
        <v>540</v>
      </c>
      <c r="C6" t="s">
        <v>509</v>
      </c>
      <c r="D6" t="s">
        <v>18</v>
      </c>
      <c r="E6">
        <v>2020</v>
      </c>
      <c r="F6">
        <f t="shared" ref="F6" si="0">0.15*5.6</f>
        <v>0.84</v>
      </c>
      <c r="G6">
        <v>55</v>
      </c>
      <c r="H6">
        <v>19.78</v>
      </c>
      <c r="I6">
        <f>2100/1.229</f>
        <v>1708.7062652563059</v>
      </c>
      <c r="J6">
        <f>I6/100</f>
        <v>17.087062652563059</v>
      </c>
      <c r="K6">
        <f t="shared" ref="K6:K8" si="1">I6*90%</f>
        <v>1537.8356387306753</v>
      </c>
      <c r="L6">
        <f t="shared" ref="L6:L8" si="2">J6*90%</f>
        <v>15.378356387306754</v>
      </c>
      <c r="M6">
        <v>1E-3</v>
      </c>
      <c r="N6" s="27">
        <v>0.9</v>
      </c>
    </row>
    <row r="7" spans="2:14">
      <c r="B7" s="51"/>
      <c r="C7" t="s">
        <v>14</v>
      </c>
    </row>
    <row r="8" spans="2:14">
      <c r="B8" s="51" t="s">
        <v>539</v>
      </c>
      <c r="C8" t="s">
        <v>509</v>
      </c>
      <c r="D8" t="s">
        <v>18</v>
      </c>
      <c r="E8">
        <v>2020</v>
      </c>
      <c r="F8">
        <f>0.15*3.3</f>
        <v>0.49499999999999994</v>
      </c>
      <c r="G8">
        <v>55</v>
      </c>
      <c r="H8">
        <v>19.78</v>
      </c>
      <c r="I8">
        <f>I6</f>
        <v>1708.7062652563059</v>
      </c>
      <c r="J8">
        <f>I8/100</f>
        <v>17.087062652563059</v>
      </c>
      <c r="K8">
        <f t="shared" si="1"/>
        <v>1537.8356387306753</v>
      </c>
      <c r="L8">
        <f t="shared" si="2"/>
        <v>15.378356387306754</v>
      </c>
      <c r="M8">
        <v>1E-3</v>
      </c>
      <c r="N8" s="27">
        <v>0.5</v>
      </c>
    </row>
    <row r="9" spans="2:14">
      <c r="C9" t="s">
        <v>14</v>
      </c>
    </row>
    <row r="10" spans="2:14">
      <c r="B10" s="51" t="s">
        <v>538</v>
      </c>
      <c r="C10" t="s">
        <v>509</v>
      </c>
      <c r="D10" s="2" t="s">
        <v>17</v>
      </c>
      <c r="E10">
        <v>2020</v>
      </c>
      <c r="F10">
        <f>5.6*0.114900266568618</f>
        <v>0.64344149278426077</v>
      </c>
      <c r="G10">
        <v>5.3377367314123427</v>
      </c>
      <c r="H10">
        <v>1.1000000000000001</v>
      </c>
      <c r="I10" s="9">
        <f>14.5</f>
        <v>14.5</v>
      </c>
      <c r="J10" s="9">
        <f t="shared" ref="J10" si="3">I10/100</f>
        <v>0.14499999999999999</v>
      </c>
      <c r="K10" s="9">
        <f t="shared" ref="K10" si="4">I10*90%</f>
        <v>13.05</v>
      </c>
      <c r="L10" s="9">
        <f t="shared" ref="L10" si="5">K10/100</f>
        <v>0.1305</v>
      </c>
      <c r="M10">
        <v>1E-3</v>
      </c>
    </row>
    <row r="16" spans="2:14">
      <c r="B16" s="54" t="s">
        <v>32</v>
      </c>
      <c r="C16" s="28"/>
      <c r="D16" s="59"/>
      <c r="E16" s="59"/>
      <c r="F16" s="59"/>
      <c r="G16" s="59"/>
      <c r="H16" s="59"/>
    </row>
    <row r="17" spans="2:8" ht="15" thickBot="1">
      <c r="B17" s="60" t="s">
        <v>33</v>
      </c>
      <c r="C17" s="60" t="s">
        <v>20</v>
      </c>
      <c r="D17" s="60" t="s">
        <v>35</v>
      </c>
      <c r="E17" s="60" t="s">
        <v>36</v>
      </c>
      <c r="F17" s="60" t="s">
        <v>37</v>
      </c>
      <c r="G17" s="60" t="s">
        <v>38</v>
      </c>
      <c r="H17" s="60" t="s">
        <v>39</v>
      </c>
    </row>
    <row r="18" spans="2:8">
      <c r="B18" s="61" t="s">
        <v>51</v>
      </c>
      <c r="C18" s="51" t="s">
        <v>541</v>
      </c>
      <c r="D18" s="84"/>
      <c r="E18" s="84" t="s">
        <v>542</v>
      </c>
      <c r="F18" s="84" t="s">
        <v>543</v>
      </c>
      <c r="G18" s="61"/>
      <c r="H18" s="61"/>
    </row>
    <row r="19" spans="2:8">
      <c r="B19" s="61"/>
      <c r="C19" s="51" t="s">
        <v>540</v>
      </c>
      <c r="D19" s="84"/>
      <c r="E19" s="84" t="s">
        <v>542</v>
      </c>
      <c r="F19" s="84" t="s">
        <v>543</v>
      </c>
      <c r="G19" s="61"/>
      <c r="H19" s="61"/>
    </row>
    <row r="20" spans="2:8">
      <c r="C20" s="51" t="s">
        <v>539</v>
      </c>
      <c r="D20" s="84"/>
      <c r="E20" s="84" t="s">
        <v>542</v>
      </c>
      <c r="F20" s="84" t="s">
        <v>543</v>
      </c>
    </row>
    <row r="21" spans="2:8">
      <c r="C21" s="51" t="s">
        <v>538</v>
      </c>
      <c r="E21" s="84" t="s">
        <v>542</v>
      </c>
      <c r="F21" s="84" t="s">
        <v>543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D8EB-70FD-46A2-B94D-CF850C23CCFE}">
  <dimension ref="C2:AC126"/>
  <sheetViews>
    <sheetView topLeftCell="B1" workbookViewId="0">
      <pane ySplit="5" topLeftCell="A105" activePane="bottomLeft" state="frozen"/>
      <selection pane="bottomLeft" activeCell="G114" sqref="G114"/>
    </sheetView>
  </sheetViews>
  <sheetFormatPr defaultRowHeight="14.5"/>
  <cols>
    <col min="3" max="3" width="35.1796875" bestFit="1" customWidth="1"/>
    <col min="5" max="5" width="19" bestFit="1" customWidth="1"/>
    <col min="8" max="8" width="12" bestFit="1" customWidth="1"/>
    <col min="15" max="15" width="11" bestFit="1" customWidth="1"/>
    <col min="19" max="19" width="29.7265625" bestFit="1" customWidth="1"/>
    <col min="20" max="20" width="9.26953125" bestFit="1" customWidth="1"/>
  </cols>
  <sheetData>
    <row r="2" spans="3:29">
      <c r="H2" s="8" t="s">
        <v>81</v>
      </c>
      <c r="J2" t="s">
        <v>82</v>
      </c>
    </row>
    <row r="4" spans="3:29">
      <c r="E4" s="10" t="s">
        <v>31</v>
      </c>
      <c r="R4" s="28" t="s">
        <v>32</v>
      </c>
      <c r="S4" s="28"/>
      <c r="T4" s="29"/>
      <c r="U4" s="29"/>
      <c r="V4" s="29"/>
      <c r="W4" s="29"/>
      <c r="X4" s="29"/>
      <c r="Y4" s="29"/>
    </row>
    <row r="5" spans="3:29" ht="26.5" thickBot="1">
      <c r="C5" s="3" t="s">
        <v>20</v>
      </c>
      <c r="D5" s="3" t="s">
        <v>21</v>
      </c>
      <c r="E5" s="3" t="s">
        <v>22</v>
      </c>
      <c r="F5" s="4" t="s">
        <v>23</v>
      </c>
      <c r="G5" s="5" t="s">
        <v>24</v>
      </c>
      <c r="H5" s="5" t="s">
        <v>25</v>
      </c>
      <c r="I5" s="5" t="s">
        <v>27</v>
      </c>
      <c r="J5" s="5" t="s">
        <v>28</v>
      </c>
      <c r="K5" s="5" t="s">
        <v>515</v>
      </c>
      <c r="L5" s="5" t="s">
        <v>516</v>
      </c>
      <c r="M5" s="6" t="s">
        <v>29</v>
      </c>
      <c r="N5" s="6" t="s">
        <v>30</v>
      </c>
      <c r="O5" s="26" t="s">
        <v>84</v>
      </c>
      <c r="R5" s="30" t="s">
        <v>33</v>
      </c>
      <c r="S5" s="30" t="s">
        <v>20</v>
      </c>
      <c r="T5" s="30" t="s">
        <v>35</v>
      </c>
      <c r="U5" s="30" t="s">
        <v>36</v>
      </c>
      <c r="V5" s="30" t="s">
        <v>37</v>
      </c>
      <c r="W5" s="30" t="s">
        <v>38</v>
      </c>
      <c r="X5" s="30" t="s">
        <v>39</v>
      </c>
      <c r="Y5" s="30" t="s">
        <v>40</v>
      </c>
    </row>
    <row r="6" spans="3:29">
      <c r="C6" t="s">
        <v>107</v>
      </c>
      <c r="D6" t="s">
        <v>74</v>
      </c>
      <c r="E6" t="s">
        <v>75</v>
      </c>
      <c r="F6">
        <v>2021</v>
      </c>
      <c r="G6" s="23">
        <v>0.6</v>
      </c>
      <c r="H6">
        <v>1.9112294614153578</v>
      </c>
      <c r="I6" s="8">
        <v>400</v>
      </c>
      <c r="J6" s="8">
        <v>20</v>
      </c>
      <c r="K6" s="8">
        <f>I6</f>
        <v>400</v>
      </c>
      <c r="L6" s="8">
        <f>J6</f>
        <v>20</v>
      </c>
      <c r="M6">
        <v>20</v>
      </c>
      <c r="N6" s="25">
        <v>31.54</v>
      </c>
      <c r="O6">
        <v>1</v>
      </c>
      <c r="R6" s="31" t="s">
        <v>51</v>
      </c>
      <c r="S6" t="s">
        <v>107</v>
      </c>
      <c r="T6" s="31"/>
      <c r="U6" s="31" t="s">
        <v>104</v>
      </c>
      <c r="V6" s="31" t="s">
        <v>105</v>
      </c>
      <c r="W6" s="31"/>
      <c r="X6" s="31"/>
      <c r="Y6" s="31" t="s">
        <v>106</v>
      </c>
    </row>
    <row r="7" spans="3:29">
      <c r="C7" t="s">
        <v>115</v>
      </c>
      <c r="D7" t="s">
        <v>74</v>
      </c>
      <c r="E7" t="s">
        <v>75</v>
      </c>
      <c r="F7">
        <v>2021</v>
      </c>
      <c r="G7" s="23">
        <v>0.78</v>
      </c>
      <c r="H7">
        <v>1.9112294614153578</v>
      </c>
      <c r="I7" s="8">
        <v>400</v>
      </c>
      <c r="J7" s="8">
        <v>20</v>
      </c>
      <c r="K7" s="8">
        <f t="shared" ref="K7:K70" si="0">I7</f>
        <v>400</v>
      </c>
      <c r="L7" s="8">
        <f t="shared" ref="L7:L70" si="1">J7</f>
        <v>20</v>
      </c>
      <c r="M7">
        <v>20</v>
      </c>
      <c r="N7" s="25">
        <v>31.54</v>
      </c>
      <c r="O7">
        <v>1</v>
      </c>
      <c r="R7" s="31"/>
      <c r="S7" t="s">
        <v>115</v>
      </c>
      <c r="T7" s="31"/>
      <c r="U7" s="31" t="s">
        <v>104</v>
      </c>
      <c r="V7" s="31" t="s">
        <v>105</v>
      </c>
      <c r="W7" s="31"/>
      <c r="X7" s="31"/>
      <c r="Y7" s="31" t="s">
        <v>106</v>
      </c>
    </row>
    <row r="8" spans="3:29">
      <c r="C8" t="s">
        <v>123</v>
      </c>
      <c r="D8" t="s">
        <v>74</v>
      </c>
      <c r="E8" t="s">
        <v>75</v>
      </c>
      <c r="F8">
        <v>2021</v>
      </c>
      <c r="G8" s="23">
        <v>0.85</v>
      </c>
      <c r="H8">
        <v>1.9112294614153578</v>
      </c>
      <c r="I8" s="8">
        <v>400</v>
      </c>
      <c r="J8" s="8">
        <v>20</v>
      </c>
      <c r="K8" s="8">
        <f t="shared" si="0"/>
        <v>400</v>
      </c>
      <c r="L8" s="8">
        <f t="shared" si="1"/>
        <v>20</v>
      </c>
      <c r="M8">
        <v>20</v>
      </c>
      <c r="N8" s="25">
        <v>31.54</v>
      </c>
      <c r="O8">
        <v>1</v>
      </c>
      <c r="R8" s="31"/>
      <c r="S8" t="s">
        <v>123</v>
      </c>
      <c r="T8" s="31"/>
      <c r="U8" s="31" t="s">
        <v>104</v>
      </c>
      <c r="V8" s="31" t="s">
        <v>105</v>
      </c>
      <c r="W8" s="31"/>
      <c r="X8" s="31"/>
      <c r="Y8" s="31" t="s">
        <v>106</v>
      </c>
    </row>
    <row r="9" spans="3:29">
      <c r="C9" t="s">
        <v>108</v>
      </c>
      <c r="D9" t="s">
        <v>76</v>
      </c>
      <c r="E9" t="s">
        <v>75</v>
      </c>
      <c r="F9">
        <v>2021</v>
      </c>
      <c r="G9" s="23">
        <v>0.62</v>
      </c>
      <c r="H9">
        <v>2.7644125731911058</v>
      </c>
      <c r="I9" s="8">
        <v>400</v>
      </c>
      <c r="J9" s="8">
        <v>20</v>
      </c>
      <c r="K9" s="8">
        <f t="shared" si="0"/>
        <v>400</v>
      </c>
      <c r="L9" s="8">
        <f t="shared" si="1"/>
        <v>20</v>
      </c>
      <c r="M9">
        <v>20</v>
      </c>
      <c r="N9" s="25">
        <v>31.54</v>
      </c>
      <c r="O9">
        <v>1</v>
      </c>
      <c r="R9" s="31"/>
      <c r="S9" t="s">
        <v>108</v>
      </c>
      <c r="T9" s="31"/>
      <c r="U9" s="31" t="s">
        <v>104</v>
      </c>
      <c r="V9" s="31" t="s">
        <v>105</v>
      </c>
      <c r="W9" s="31"/>
      <c r="X9" s="31"/>
      <c r="Y9" s="31" t="s">
        <v>106</v>
      </c>
    </row>
    <row r="10" spans="3:29">
      <c r="C10" t="s">
        <v>116</v>
      </c>
      <c r="D10" t="s">
        <v>76</v>
      </c>
      <c r="E10" t="s">
        <v>75</v>
      </c>
      <c r="F10">
        <v>2021</v>
      </c>
      <c r="G10" s="23">
        <v>0.8</v>
      </c>
      <c r="H10">
        <v>2.7644125731911058</v>
      </c>
      <c r="I10" s="8">
        <v>400</v>
      </c>
      <c r="J10" s="8">
        <v>20</v>
      </c>
      <c r="K10" s="8">
        <f t="shared" si="0"/>
        <v>400</v>
      </c>
      <c r="L10" s="8">
        <f t="shared" si="1"/>
        <v>20</v>
      </c>
      <c r="M10">
        <v>20</v>
      </c>
      <c r="N10" s="25">
        <v>31.54</v>
      </c>
      <c r="O10">
        <v>1</v>
      </c>
      <c r="R10" s="31"/>
      <c r="S10" t="s">
        <v>116</v>
      </c>
      <c r="T10" s="31"/>
      <c r="U10" s="31" t="s">
        <v>104</v>
      </c>
      <c r="V10" s="31" t="s">
        <v>105</v>
      </c>
      <c r="W10" s="31"/>
      <c r="X10" s="31"/>
      <c r="Y10" s="31" t="s">
        <v>106</v>
      </c>
    </row>
    <row r="11" spans="3:29">
      <c r="C11" t="s">
        <v>124</v>
      </c>
      <c r="D11" t="s">
        <v>76</v>
      </c>
      <c r="E11" t="s">
        <v>75</v>
      </c>
      <c r="F11">
        <v>2021</v>
      </c>
      <c r="G11" s="23">
        <v>0.9</v>
      </c>
      <c r="H11">
        <v>2.7644125731911058</v>
      </c>
      <c r="I11" s="8">
        <v>400</v>
      </c>
      <c r="J11" s="8">
        <v>20</v>
      </c>
      <c r="K11" s="8">
        <f t="shared" si="0"/>
        <v>400</v>
      </c>
      <c r="L11" s="8">
        <f t="shared" si="1"/>
        <v>20</v>
      </c>
      <c r="M11">
        <v>20</v>
      </c>
      <c r="N11" s="25">
        <v>31.54</v>
      </c>
      <c r="O11">
        <v>1</v>
      </c>
      <c r="R11" s="31"/>
      <c r="S11" t="s">
        <v>124</v>
      </c>
      <c r="T11" s="31"/>
      <c r="U11" s="31" t="s">
        <v>104</v>
      </c>
      <c r="V11" s="31" t="s">
        <v>105</v>
      </c>
      <c r="W11" s="31"/>
      <c r="X11" s="31"/>
      <c r="Y11" s="31" t="s">
        <v>106</v>
      </c>
    </row>
    <row r="12" spans="3:29">
      <c r="C12" t="s">
        <v>131</v>
      </c>
      <c r="D12" t="s">
        <v>77</v>
      </c>
      <c r="E12" t="s">
        <v>75</v>
      </c>
      <c r="F12">
        <v>2021</v>
      </c>
      <c r="G12" s="23">
        <v>1</v>
      </c>
      <c r="H12">
        <v>2.4731398856456499</v>
      </c>
      <c r="I12" s="8">
        <v>400</v>
      </c>
      <c r="J12" s="8">
        <v>20</v>
      </c>
      <c r="K12" s="8">
        <f t="shared" si="0"/>
        <v>400</v>
      </c>
      <c r="L12" s="8">
        <f t="shared" si="1"/>
        <v>20</v>
      </c>
      <c r="M12">
        <v>20</v>
      </c>
      <c r="N12" s="25">
        <v>31.54</v>
      </c>
      <c r="O12">
        <v>1</v>
      </c>
      <c r="R12" s="31"/>
      <c r="S12" t="s">
        <v>131</v>
      </c>
      <c r="T12" s="31"/>
      <c r="U12" s="31" t="s">
        <v>104</v>
      </c>
      <c r="V12" s="31" t="s">
        <v>105</v>
      </c>
      <c r="W12" s="31"/>
      <c r="X12" s="31"/>
      <c r="Y12" s="31" t="s">
        <v>106</v>
      </c>
    </row>
    <row r="13" spans="3:29">
      <c r="C13" t="s">
        <v>159</v>
      </c>
      <c r="D13" t="s">
        <v>78</v>
      </c>
      <c r="E13" t="s">
        <v>75</v>
      </c>
      <c r="F13">
        <v>2021</v>
      </c>
      <c r="G13" s="23">
        <v>1.9000000000000001</v>
      </c>
      <c r="H13">
        <v>0</v>
      </c>
      <c r="I13" s="8">
        <v>400</v>
      </c>
      <c r="J13" s="8">
        <v>20</v>
      </c>
      <c r="K13" s="8">
        <f t="shared" si="0"/>
        <v>400</v>
      </c>
      <c r="L13" s="8">
        <f t="shared" si="1"/>
        <v>20</v>
      </c>
      <c r="M13">
        <v>20</v>
      </c>
      <c r="N13" s="25">
        <v>31.54</v>
      </c>
      <c r="O13">
        <v>1</v>
      </c>
      <c r="R13" s="31"/>
      <c r="S13" t="s">
        <v>159</v>
      </c>
      <c r="T13" s="31"/>
      <c r="U13" s="31" t="s">
        <v>104</v>
      </c>
      <c r="V13" s="31" t="s">
        <v>105</v>
      </c>
      <c r="W13" s="31"/>
      <c r="X13" s="31"/>
      <c r="Y13" s="31" t="s">
        <v>106</v>
      </c>
    </row>
    <row r="14" spans="3:29">
      <c r="C14" t="s">
        <v>167</v>
      </c>
      <c r="D14" t="s">
        <v>79</v>
      </c>
      <c r="E14" t="s">
        <v>75</v>
      </c>
      <c r="F14">
        <v>2021</v>
      </c>
      <c r="G14" s="23">
        <v>0.5</v>
      </c>
      <c r="H14">
        <v>3.2209180925706038</v>
      </c>
      <c r="I14" s="8">
        <v>400</v>
      </c>
      <c r="J14" s="8">
        <v>20</v>
      </c>
      <c r="K14" s="8">
        <f t="shared" si="0"/>
        <v>400</v>
      </c>
      <c r="L14" s="8">
        <f t="shared" si="1"/>
        <v>20</v>
      </c>
      <c r="M14">
        <v>20</v>
      </c>
      <c r="N14" s="25">
        <v>31.54</v>
      </c>
      <c r="O14">
        <v>1</v>
      </c>
      <c r="R14" s="31"/>
      <c r="S14" t="s">
        <v>167</v>
      </c>
      <c r="T14" s="31"/>
      <c r="U14" s="31" t="s">
        <v>104</v>
      </c>
      <c r="V14" s="31" t="s">
        <v>105</v>
      </c>
      <c r="W14" s="31"/>
      <c r="X14" s="31"/>
      <c r="Y14" s="31" t="s">
        <v>106</v>
      </c>
    </row>
    <row r="15" spans="3:29">
      <c r="C15" t="s">
        <v>175</v>
      </c>
      <c r="D15" t="s">
        <v>80</v>
      </c>
      <c r="E15" t="s">
        <v>75</v>
      </c>
      <c r="F15">
        <v>2021</v>
      </c>
      <c r="G15" s="23">
        <v>0.5</v>
      </c>
      <c r="H15">
        <v>0.49298472371286578</v>
      </c>
      <c r="I15" s="8">
        <v>400</v>
      </c>
      <c r="J15" s="8">
        <v>20</v>
      </c>
      <c r="K15" s="8">
        <f t="shared" si="0"/>
        <v>400</v>
      </c>
      <c r="L15" s="8">
        <f t="shared" si="1"/>
        <v>20</v>
      </c>
      <c r="M15">
        <v>20</v>
      </c>
      <c r="N15" s="25">
        <v>31.54</v>
      </c>
      <c r="O15">
        <v>1</v>
      </c>
      <c r="R15" s="31"/>
      <c r="S15" t="s">
        <v>175</v>
      </c>
      <c r="T15" s="31"/>
      <c r="U15" s="31" t="s">
        <v>104</v>
      </c>
      <c r="V15" s="31" t="s">
        <v>105</v>
      </c>
      <c r="W15" s="31"/>
      <c r="X15" s="31"/>
      <c r="Y15" s="31" t="s">
        <v>106</v>
      </c>
      <c r="AC15" s="23">
        <v>0.6</v>
      </c>
    </row>
    <row r="16" spans="3:29">
      <c r="C16" s="2" t="s">
        <v>132</v>
      </c>
      <c r="D16" s="2" t="s">
        <v>77</v>
      </c>
      <c r="E16" t="s">
        <v>75</v>
      </c>
      <c r="F16">
        <v>2021</v>
      </c>
      <c r="G16" s="24">
        <v>0.75</v>
      </c>
      <c r="H16" s="8">
        <v>0.1</v>
      </c>
      <c r="I16" s="8">
        <v>400</v>
      </c>
      <c r="J16" s="8">
        <v>20</v>
      </c>
      <c r="K16" s="8">
        <f t="shared" si="0"/>
        <v>400</v>
      </c>
      <c r="L16" s="8">
        <f t="shared" si="1"/>
        <v>20</v>
      </c>
      <c r="M16">
        <v>20</v>
      </c>
      <c r="N16" s="25">
        <v>31.54</v>
      </c>
      <c r="O16" s="27">
        <v>0.5</v>
      </c>
      <c r="R16" s="31"/>
      <c r="S16" s="2" t="s">
        <v>132</v>
      </c>
      <c r="T16" s="31"/>
      <c r="U16" s="31" t="s">
        <v>104</v>
      </c>
      <c r="V16" s="31" t="s">
        <v>105</v>
      </c>
      <c r="W16" s="31"/>
      <c r="X16" s="31"/>
      <c r="Y16" s="31" t="s">
        <v>106</v>
      </c>
      <c r="AC16" s="23">
        <v>0.78</v>
      </c>
    </row>
    <row r="17" spans="3:29">
      <c r="D17" s="2" t="s">
        <v>80</v>
      </c>
      <c r="G17" s="24"/>
      <c r="H17" s="8"/>
      <c r="I17" s="8"/>
      <c r="J17" s="8"/>
      <c r="K17" s="8"/>
      <c r="L17" s="8"/>
      <c r="N17" s="25"/>
      <c r="R17" s="31"/>
      <c r="S17" t="s">
        <v>50</v>
      </c>
      <c r="T17" s="31"/>
      <c r="U17" s="31"/>
      <c r="V17" s="31"/>
      <c r="W17" s="31"/>
      <c r="X17" s="31"/>
      <c r="Y17" s="31"/>
      <c r="AC17" s="23">
        <v>0.85</v>
      </c>
    </row>
    <row r="18" spans="3:29">
      <c r="C18" s="2" t="s">
        <v>163</v>
      </c>
      <c r="D18" s="2" t="s">
        <v>74</v>
      </c>
      <c r="E18" t="s">
        <v>75</v>
      </c>
      <c r="F18">
        <v>2021</v>
      </c>
      <c r="G18" s="24">
        <v>0.67500000000000004</v>
      </c>
      <c r="H18" s="8">
        <v>0.1</v>
      </c>
      <c r="I18" s="8">
        <v>400</v>
      </c>
      <c r="J18" s="8">
        <v>20</v>
      </c>
      <c r="K18" s="8">
        <f t="shared" si="0"/>
        <v>400</v>
      </c>
      <c r="L18" s="8">
        <f t="shared" si="1"/>
        <v>20</v>
      </c>
      <c r="M18">
        <v>20</v>
      </c>
      <c r="N18" s="25">
        <v>31.54</v>
      </c>
      <c r="O18" s="27">
        <v>0.5</v>
      </c>
      <c r="R18" s="31"/>
      <c r="S18" s="2" t="s">
        <v>163</v>
      </c>
      <c r="T18" s="31"/>
      <c r="U18" s="31" t="s">
        <v>104</v>
      </c>
      <c r="V18" s="31" t="s">
        <v>105</v>
      </c>
      <c r="W18" s="31"/>
      <c r="X18" s="31"/>
      <c r="Y18" s="31" t="s">
        <v>106</v>
      </c>
      <c r="AC18" s="23">
        <v>0.62</v>
      </c>
    </row>
    <row r="19" spans="3:29">
      <c r="D19" s="2" t="s">
        <v>80</v>
      </c>
      <c r="G19" s="24"/>
      <c r="H19" s="8"/>
      <c r="I19" s="8"/>
      <c r="J19" s="8"/>
      <c r="K19" s="8"/>
      <c r="L19" s="8"/>
      <c r="N19" s="25"/>
      <c r="R19" s="31"/>
      <c r="S19" t="s">
        <v>50</v>
      </c>
      <c r="T19" s="31"/>
      <c r="U19" s="31"/>
      <c r="V19" s="31"/>
      <c r="W19" s="31"/>
      <c r="X19" s="31"/>
      <c r="Y19" s="31"/>
      <c r="AC19" s="23">
        <v>0.8</v>
      </c>
    </row>
    <row r="20" spans="3:29">
      <c r="C20" s="2" t="s">
        <v>133</v>
      </c>
      <c r="D20" s="2" t="s">
        <v>77</v>
      </c>
      <c r="E20" t="s">
        <v>75</v>
      </c>
      <c r="F20">
        <v>2021</v>
      </c>
      <c r="G20" s="24">
        <v>0.9</v>
      </c>
      <c r="H20" s="8">
        <v>0.1</v>
      </c>
      <c r="I20" s="8">
        <v>400</v>
      </c>
      <c r="J20" s="8">
        <v>20</v>
      </c>
      <c r="K20" s="8">
        <f t="shared" si="0"/>
        <v>400</v>
      </c>
      <c r="L20" s="8">
        <f t="shared" si="1"/>
        <v>20</v>
      </c>
      <c r="M20">
        <v>20</v>
      </c>
      <c r="N20" s="25">
        <v>31.54</v>
      </c>
      <c r="O20" s="27">
        <v>0.5</v>
      </c>
      <c r="R20" s="31"/>
      <c r="S20" s="2" t="s">
        <v>133</v>
      </c>
      <c r="T20" s="31"/>
      <c r="U20" s="31" t="s">
        <v>104</v>
      </c>
      <c r="V20" s="31" t="s">
        <v>105</v>
      </c>
      <c r="W20" s="31"/>
      <c r="X20" s="31"/>
      <c r="Y20" s="31" t="s">
        <v>106</v>
      </c>
      <c r="AC20" s="23">
        <v>0.9</v>
      </c>
    </row>
    <row r="21" spans="3:29">
      <c r="D21" s="2" t="s">
        <v>76</v>
      </c>
      <c r="G21" s="24"/>
      <c r="H21" s="8"/>
      <c r="I21" s="8"/>
      <c r="J21" s="8"/>
      <c r="K21" s="8"/>
      <c r="L21" s="8"/>
      <c r="N21" s="25"/>
      <c r="R21" s="31"/>
      <c r="S21" t="s">
        <v>50</v>
      </c>
      <c r="T21" s="31"/>
      <c r="U21" s="31"/>
      <c r="V21" s="31"/>
      <c r="W21" s="31"/>
      <c r="X21" s="31"/>
      <c r="Y21" s="31"/>
      <c r="AC21" s="23">
        <v>1</v>
      </c>
    </row>
    <row r="22" spans="3:29">
      <c r="C22" s="2" t="s">
        <v>134</v>
      </c>
      <c r="D22" s="2" t="s">
        <v>77</v>
      </c>
      <c r="E22" t="s">
        <v>75</v>
      </c>
      <c r="F22">
        <v>2021</v>
      </c>
      <c r="G22" s="24">
        <v>0.89</v>
      </c>
      <c r="H22" s="8">
        <v>0.1</v>
      </c>
      <c r="I22" s="8">
        <v>400</v>
      </c>
      <c r="J22" s="8">
        <v>20</v>
      </c>
      <c r="K22" s="8">
        <f t="shared" si="0"/>
        <v>400</v>
      </c>
      <c r="L22" s="8">
        <f t="shared" si="1"/>
        <v>20</v>
      </c>
      <c r="M22">
        <v>20</v>
      </c>
      <c r="N22" s="25">
        <v>31.54</v>
      </c>
      <c r="O22" s="27">
        <v>0.5</v>
      </c>
      <c r="R22" s="31"/>
      <c r="S22" s="2" t="s">
        <v>134</v>
      </c>
      <c r="T22" s="31"/>
      <c r="U22" s="31" t="s">
        <v>104</v>
      </c>
      <c r="V22" s="31" t="s">
        <v>105</v>
      </c>
      <c r="W22" s="31"/>
      <c r="X22" s="31"/>
      <c r="Y22" s="31" t="s">
        <v>106</v>
      </c>
      <c r="AC22" s="23">
        <v>1.9000000000000001</v>
      </c>
    </row>
    <row r="23" spans="3:29">
      <c r="D23" s="2" t="s">
        <v>74</v>
      </c>
      <c r="K23" s="8"/>
      <c r="L23" s="8"/>
      <c r="R23" s="31"/>
      <c r="S23" t="s">
        <v>50</v>
      </c>
      <c r="T23" s="31"/>
      <c r="U23" s="31"/>
      <c r="V23" s="31"/>
      <c r="W23" s="31"/>
      <c r="X23" s="31"/>
      <c r="Y23" s="31"/>
      <c r="AC23" s="23">
        <v>0.5</v>
      </c>
    </row>
    <row r="24" spans="3:29">
      <c r="C24" t="s">
        <v>109</v>
      </c>
      <c r="D24" t="s">
        <v>74</v>
      </c>
      <c r="E24" t="s">
        <v>83</v>
      </c>
      <c r="F24">
        <v>2021</v>
      </c>
      <c r="G24" s="23">
        <v>0.6</v>
      </c>
      <c r="H24">
        <v>2.6385384423071785</v>
      </c>
      <c r="I24">
        <v>400</v>
      </c>
      <c r="J24">
        <v>20</v>
      </c>
      <c r="K24" s="8">
        <f t="shared" si="0"/>
        <v>400</v>
      </c>
      <c r="L24" s="8">
        <f t="shared" si="1"/>
        <v>20</v>
      </c>
      <c r="M24">
        <v>20</v>
      </c>
      <c r="N24">
        <v>31.54</v>
      </c>
      <c r="O24">
        <v>1</v>
      </c>
      <c r="R24" s="31"/>
      <c r="S24" t="s">
        <v>109</v>
      </c>
      <c r="T24" s="31"/>
      <c r="U24" s="31" t="s">
        <v>104</v>
      </c>
      <c r="V24" s="31" t="s">
        <v>105</v>
      </c>
      <c r="W24" s="31"/>
      <c r="X24" s="31"/>
      <c r="Y24" s="31" t="s">
        <v>106</v>
      </c>
      <c r="AC24" s="23">
        <v>0.5</v>
      </c>
    </row>
    <row r="25" spans="3:29">
      <c r="C25" t="s">
        <v>117</v>
      </c>
      <c r="D25" t="s">
        <v>74</v>
      </c>
      <c r="E25" t="s">
        <v>83</v>
      </c>
      <c r="F25">
        <v>2021</v>
      </c>
      <c r="G25" s="23">
        <v>0.78</v>
      </c>
      <c r="H25">
        <v>2.6385384423071785</v>
      </c>
      <c r="I25">
        <v>400</v>
      </c>
      <c r="J25">
        <v>20</v>
      </c>
      <c r="K25" s="8">
        <f t="shared" si="0"/>
        <v>400</v>
      </c>
      <c r="L25" s="8">
        <f t="shared" si="1"/>
        <v>20</v>
      </c>
      <c r="M25">
        <v>20</v>
      </c>
      <c r="N25">
        <v>31.54</v>
      </c>
      <c r="O25">
        <v>1</v>
      </c>
      <c r="R25" s="31"/>
      <c r="S25" t="s">
        <v>117</v>
      </c>
      <c r="T25" s="31"/>
      <c r="U25" s="31" t="s">
        <v>104</v>
      </c>
      <c r="V25" s="31" t="s">
        <v>105</v>
      </c>
      <c r="W25" s="31"/>
      <c r="X25" s="31"/>
      <c r="Y25" s="31" t="s">
        <v>106</v>
      </c>
      <c r="AC25" s="24">
        <v>0.75</v>
      </c>
    </row>
    <row r="26" spans="3:29">
      <c r="C26" t="s">
        <v>125</v>
      </c>
      <c r="D26" t="s">
        <v>74</v>
      </c>
      <c r="E26" t="s">
        <v>83</v>
      </c>
      <c r="F26">
        <v>2021</v>
      </c>
      <c r="G26" s="23">
        <v>0.85</v>
      </c>
      <c r="H26">
        <v>2.6385384423071785</v>
      </c>
      <c r="I26">
        <v>400</v>
      </c>
      <c r="J26">
        <v>20</v>
      </c>
      <c r="K26" s="8">
        <f t="shared" si="0"/>
        <v>400</v>
      </c>
      <c r="L26" s="8">
        <f t="shared" si="1"/>
        <v>20</v>
      </c>
      <c r="M26">
        <v>20</v>
      </c>
      <c r="N26">
        <v>31.54</v>
      </c>
      <c r="O26">
        <v>1</v>
      </c>
      <c r="R26" s="31"/>
      <c r="S26" t="s">
        <v>125</v>
      </c>
      <c r="T26" s="31"/>
      <c r="U26" s="31" t="s">
        <v>104</v>
      </c>
      <c r="V26" s="31" t="s">
        <v>105</v>
      </c>
      <c r="W26" s="31"/>
      <c r="X26" s="31"/>
      <c r="Y26" s="31" t="s">
        <v>106</v>
      </c>
      <c r="AC26" s="24"/>
    </row>
    <row r="27" spans="3:29">
      <c r="C27" t="s">
        <v>110</v>
      </c>
      <c r="D27" t="s">
        <v>76</v>
      </c>
      <c r="E27" t="s">
        <v>83</v>
      </c>
      <c r="F27">
        <v>2021</v>
      </c>
      <c r="G27" s="23">
        <v>0.62</v>
      </c>
      <c r="H27">
        <v>0.59012589943682603</v>
      </c>
      <c r="I27">
        <v>400</v>
      </c>
      <c r="J27">
        <v>20</v>
      </c>
      <c r="K27" s="8">
        <f t="shared" si="0"/>
        <v>400</v>
      </c>
      <c r="L27" s="8">
        <f t="shared" si="1"/>
        <v>20</v>
      </c>
      <c r="M27">
        <v>20</v>
      </c>
      <c r="N27">
        <v>31.54</v>
      </c>
      <c r="O27">
        <v>1</v>
      </c>
      <c r="R27" s="31"/>
      <c r="S27" t="s">
        <v>110</v>
      </c>
      <c r="T27" s="31"/>
      <c r="U27" s="31" t="s">
        <v>104</v>
      </c>
      <c r="V27" s="31" t="s">
        <v>105</v>
      </c>
      <c r="W27" s="31"/>
      <c r="X27" s="31"/>
      <c r="Y27" s="31" t="s">
        <v>106</v>
      </c>
      <c r="AC27" s="24">
        <v>0.67500000000000004</v>
      </c>
    </row>
    <row r="28" spans="3:29">
      <c r="C28" t="s">
        <v>118</v>
      </c>
      <c r="D28" t="s">
        <v>76</v>
      </c>
      <c r="E28" t="s">
        <v>83</v>
      </c>
      <c r="F28">
        <v>2021</v>
      </c>
      <c r="G28" s="23">
        <v>0.8</v>
      </c>
      <c r="H28">
        <v>0.59012589943682603</v>
      </c>
      <c r="I28">
        <v>400</v>
      </c>
      <c r="J28">
        <v>20</v>
      </c>
      <c r="K28" s="8">
        <f t="shared" si="0"/>
        <v>400</v>
      </c>
      <c r="L28" s="8">
        <f t="shared" si="1"/>
        <v>20</v>
      </c>
      <c r="M28">
        <v>20</v>
      </c>
      <c r="N28">
        <v>31.54</v>
      </c>
      <c r="O28">
        <v>1</v>
      </c>
      <c r="R28" s="31"/>
      <c r="S28" t="s">
        <v>118</v>
      </c>
      <c r="T28" s="31"/>
      <c r="U28" s="31" t="s">
        <v>104</v>
      </c>
      <c r="V28" s="31" t="s">
        <v>105</v>
      </c>
      <c r="W28" s="31"/>
      <c r="X28" s="31"/>
      <c r="Y28" s="31" t="s">
        <v>106</v>
      </c>
      <c r="AC28" s="24"/>
    </row>
    <row r="29" spans="3:29">
      <c r="C29" t="s">
        <v>126</v>
      </c>
      <c r="D29" t="s">
        <v>76</v>
      </c>
      <c r="E29" t="s">
        <v>83</v>
      </c>
      <c r="F29">
        <v>2021</v>
      </c>
      <c r="G29" s="23">
        <v>0.9</v>
      </c>
      <c r="H29">
        <v>0.59012589943682603</v>
      </c>
      <c r="I29">
        <v>400</v>
      </c>
      <c r="J29">
        <v>20</v>
      </c>
      <c r="K29" s="8">
        <f t="shared" si="0"/>
        <v>400</v>
      </c>
      <c r="L29" s="8">
        <f t="shared" si="1"/>
        <v>20</v>
      </c>
      <c r="M29">
        <v>20</v>
      </c>
      <c r="N29">
        <v>31.54</v>
      </c>
      <c r="O29">
        <v>1</v>
      </c>
      <c r="R29" s="31"/>
      <c r="S29" t="s">
        <v>126</v>
      </c>
      <c r="T29" s="31"/>
      <c r="U29" s="31" t="s">
        <v>104</v>
      </c>
      <c r="V29" s="31" t="s">
        <v>105</v>
      </c>
      <c r="W29" s="31"/>
      <c r="X29" s="31"/>
      <c r="Y29" s="31" t="s">
        <v>106</v>
      </c>
      <c r="AC29" s="24">
        <v>0.9</v>
      </c>
    </row>
    <row r="30" spans="3:29">
      <c r="C30" t="s">
        <v>135</v>
      </c>
      <c r="D30" t="s">
        <v>77</v>
      </c>
      <c r="E30" t="s">
        <v>83</v>
      </c>
      <c r="F30">
        <v>2021</v>
      </c>
      <c r="G30" s="23">
        <v>1</v>
      </c>
      <c r="H30">
        <v>1.0187920292525363</v>
      </c>
      <c r="I30">
        <v>400</v>
      </c>
      <c r="J30">
        <v>20</v>
      </c>
      <c r="K30" s="8">
        <f t="shared" si="0"/>
        <v>400</v>
      </c>
      <c r="L30" s="8">
        <f t="shared" si="1"/>
        <v>20</v>
      </c>
      <c r="M30">
        <v>20</v>
      </c>
      <c r="N30">
        <v>31.54</v>
      </c>
      <c r="O30">
        <v>1</v>
      </c>
      <c r="R30" s="31"/>
      <c r="S30" t="s">
        <v>135</v>
      </c>
      <c r="T30" s="31"/>
      <c r="U30" s="31" t="s">
        <v>104</v>
      </c>
      <c r="V30" s="31" t="s">
        <v>105</v>
      </c>
      <c r="W30" s="31"/>
      <c r="X30" s="31"/>
      <c r="Y30" s="31" t="s">
        <v>106</v>
      </c>
      <c r="AC30" s="24"/>
    </row>
    <row r="31" spans="3:29">
      <c r="C31" t="s">
        <v>160</v>
      </c>
      <c r="D31" t="s">
        <v>78</v>
      </c>
      <c r="E31" t="s">
        <v>83</v>
      </c>
      <c r="F31">
        <v>2021</v>
      </c>
      <c r="G31" s="23">
        <v>1.9000000000000001</v>
      </c>
      <c r="H31">
        <v>0</v>
      </c>
      <c r="I31">
        <v>400</v>
      </c>
      <c r="J31">
        <v>20</v>
      </c>
      <c r="K31" s="8">
        <f t="shared" si="0"/>
        <v>400</v>
      </c>
      <c r="L31" s="8">
        <f t="shared" si="1"/>
        <v>20</v>
      </c>
      <c r="M31">
        <v>20</v>
      </c>
      <c r="N31">
        <v>31.54</v>
      </c>
      <c r="O31">
        <v>1</v>
      </c>
      <c r="R31" s="31"/>
      <c r="S31" t="s">
        <v>160</v>
      </c>
      <c r="T31" s="31"/>
      <c r="U31" s="31" t="s">
        <v>104</v>
      </c>
      <c r="V31" s="31" t="s">
        <v>105</v>
      </c>
      <c r="W31" s="31"/>
      <c r="X31" s="31"/>
      <c r="Y31" s="31" t="s">
        <v>106</v>
      </c>
      <c r="AC31" s="24">
        <v>0.89</v>
      </c>
    </row>
    <row r="32" spans="3:29">
      <c r="C32" t="s">
        <v>168</v>
      </c>
      <c r="D32" t="s">
        <v>79</v>
      </c>
      <c r="E32" t="s">
        <v>83</v>
      </c>
      <c r="F32">
        <v>2021</v>
      </c>
      <c r="G32" s="23">
        <v>0.5</v>
      </c>
      <c r="H32">
        <v>0.99188199543833233</v>
      </c>
      <c r="I32">
        <v>400</v>
      </c>
      <c r="J32">
        <v>20</v>
      </c>
      <c r="K32" s="8">
        <f t="shared" si="0"/>
        <v>400</v>
      </c>
      <c r="L32" s="8">
        <f t="shared" si="1"/>
        <v>20</v>
      </c>
      <c r="M32">
        <v>20</v>
      </c>
      <c r="N32">
        <v>31.54</v>
      </c>
      <c r="O32">
        <v>1</v>
      </c>
      <c r="R32" s="31"/>
      <c r="S32" t="s">
        <v>168</v>
      </c>
      <c r="T32" s="31"/>
      <c r="U32" s="31" t="s">
        <v>104</v>
      </c>
      <c r="V32" s="31" t="s">
        <v>105</v>
      </c>
      <c r="W32" s="31"/>
      <c r="X32" s="31"/>
      <c r="Y32" s="31" t="s">
        <v>106</v>
      </c>
    </row>
    <row r="33" spans="3:29">
      <c r="C33" t="s">
        <v>176</v>
      </c>
      <c r="D33" t="s">
        <v>80</v>
      </c>
      <c r="E33" t="s">
        <v>83</v>
      </c>
      <c r="F33">
        <v>2021</v>
      </c>
      <c r="G33" s="23">
        <v>0.5</v>
      </c>
      <c r="H33">
        <v>5.1525960340046285E-2</v>
      </c>
      <c r="I33">
        <v>400</v>
      </c>
      <c r="J33">
        <v>20</v>
      </c>
      <c r="K33" s="8">
        <f t="shared" si="0"/>
        <v>400</v>
      </c>
      <c r="L33" s="8">
        <f t="shared" si="1"/>
        <v>20</v>
      </c>
      <c r="M33">
        <v>20</v>
      </c>
      <c r="N33">
        <v>31.54</v>
      </c>
      <c r="O33">
        <v>1</v>
      </c>
      <c r="R33" s="31"/>
      <c r="S33" t="s">
        <v>176</v>
      </c>
      <c r="T33" s="31"/>
      <c r="U33" s="31" t="s">
        <v>104</v>
      </c>
      <c r="V33" s="31" t="s">
        <v>105</v>
      </c>
      <c r="W33" s="31"/>
      <c r="X33" s="31"/>
      <c r="Y33" s="31" t="s">
        <v>106</v>
      </c>
      <c r="AC33" s="23">
        <v>0.6</v>
      </c>
    </row>
    <row r="34" spans="3:29">
      <c r="C34" s="2" t="s">
        <v>136</v>
      </c>
      <c r="D34" s="2" t="s">
        <v>77</v>
      </c>
      <c r="E34" t="s">
        <v>83</v>
      </c>
      <c r="F34">
        <v>2021</v>
      </c>
      <c r="G34" s="23">
        <v>0.75</v>
      </c>
      <c r="H34">
        <v>0.1</v>
      </c>
      <c r="I34">
        <v>400</v>
      </c>
      <c r="J34">
        <v>20</v>
      </c>
      <c r="K34" s="8">
        <f t="shared" si="0"/>
        <v>400</v>
      </c>
      <c r="L34" s="8">
        <f t="shared" si="1"/>
        <v>20</v>
      </c>
      <c r="M34">
        <v>20</v>
      </c>
      <c r="N34">
        <v>31.54</v>
      </c>
      <c r="O34">
        <v>0.5</v>
      </c>
      <c r="R34" s="31"/>
      <c r="S34" s="2" t="s">
        <v>136</v>
      </c>
      <c r="T34" s="31"/>
      <c r="U34" s="31" t="s">
        <v>104</v>
      </c>
      <c r="V34" s="31" t="s">
        <v>105</v>
      </c>
      <c r="W34" s="31"/>
      <c r="X34" s="31"/>
      <c r="Y34" s="31" t="s">
        <v>106</v>
      </c>
      <c r="AC34" s="23">
        <v>0.78</v>
      </c>
    </row>
    <row r="35" spans="3:29">
      <c r="D35" s="2" t="s">
        <v>80</v>
      </c>
      <c r="G35" s="23"/>
      <c r="K35" s="8"/>
      <c r="L35" s="8"/>
      <c r="R35" s="31"/>
      <c r="S35" t="s">
        <v>50</v>
      </c>
      <c r="T35" s="31"/>
      <c r="U35" s="31"/>
      <c r="V35" s="31"/>
      <c r="W35" s="31"/>
      <c r="X35" s="31"/>
      <c r="Y35" s="31"/>
      <c r="AC35" s="23">
        <v>0.85</v>
      </c>
    </row>
    <row r="36" spans="3:29">
      <c r="C36" s="2" t="s">
        <v>164</v>
      </c>
      <c r="D36" s="2" t="s">
        <v>74</v>
      </c>
      <c r="E36" t="s">
        <v>83</v>
      </c>
      <c r="F36">
        <v>2021</v>
      </c>
      <c r="G36" s="23">
        <v>0.67500000000000004</v>
      </c>
      <c r="H36">
        <v>0.1</v>
      </c>
      <c r="I36">
        <v>400</v>
      </c>
      <c r="J36">
        <v>20</v>
      </c>
      <c r="K36" s="8">
        <f t="shared" si="0"/>
        <v>400</v>
      </c>
      <c r="L36" s="8">
        <f t="shared" si="1"/>
        <v>20</v>
      </c>
      <c r="M36">
        <v>20</v>
      </c>
      <c r="N36">
        <v>31.54</v>
      </c>
      <c r="O36">
        <v>0.5</v>
      </c>
      <c r="R36" s="31"/>
      <c r="S36" s="2" t="s">
        <v>164</v>
      </c>
      <c r="T36" s="31"/>
      <c r="U36" s="31" t="s">
        <v>104</v>
      </c>
      <c r="V36" s="31" t="s">
        <v>105</v>
      </c>
      <c r="W36" s="31"/>
      <c r="X36" s="31"/>
      <c r="Y36" s="31" t="s">
        <v>106</v>
      </c>
      <c r="AC36" s="23">
        <v>0.62</v>
      </c>
    </row>
    <row r="37" spans="3:29">
      <c r="D37" s="2" t="s">
        <v>80</v>
      </c>
      <c r="G37" s="23"/>
      <c r="K37" s="8"/>
      <c r="L37" s="8"/>
      <c r="R37" s="31"/>
      <c r="S37" t="s">
        <v>50</v>
      </c>
      <c r="T37" s="31"/>
      <c r="U37" s="31"/>
      <c r="V37" s="31"/>
      <c r="W37" s="31"/>
      <c r="X37" s="31"/>
      <c r="Y37" s="31"/>
      <c r="AC37" s="23">
        <v>0.8</v>
      </c>
    </row>
    <row r="38" spans="3:29">
      <c r="C38" s="2" t="s">
        <v>137</v>
      </c>
      <c r="D38" s="2" t="s">
        <v>77</v>
      </c>
      <c r="E38" t="s">
        <v>83</v>
      </c>
      <c r="F38">
        <v>2021</v>
      </c>
      <c r="G38" s="23">
        <v>0.9</v>
      </c>
      <c r="H38">
        <v>0.1</v>
      </c>
      <c r="I38">
        <v>400</v>
      </c>
      <c r="J38">
        <v>20</v>
      </c>
      <c r="K38" s="8">
        <f t="shared" si="0"/>
        <v>400</v>
      </c>
      <c r="L38" s="8">
        <f t="shared" si="1"/>
        <v>20</v>
      </c>
      <c r="M38">
        <v>20</v>
      </c>
      <c r="N38">
        <v>31.54</v>
      </c>
      <c r="O38">
        <v>0.5</v>
      </c>
      <c r="R38" s="31"/>
      <c r="S38" s="2" t="s">
        <v>137</v>
      </c>
      <c r="T38" s="31"/>
      <c r="U38" s="31" t="s">
        <v>104</v>
      </c>
      <c r="V38" s="31" t="s">
        <v>105</v>
      </c>
      <c r="W38" s="31"/>
      <c r="X38" s="31"/>
      <c r="Y38" s="31" t="s">
        <v>106</v>
      </c>
      <c r="AC38" s="23">
        <v>0.9</v>
      </c>
    </row>
    <row r="39" spans="3:29">
      <c r="D39" s="2" t="s">
        <v>76</v>
      </c>
      <c r="G39" s="23"/>
      <c r="K39" s="8"/>
      <c r="L39" s="8"/>
      <c r="R39" s="31"/>
      <c r="S39" t="s">
        <v>50</v>
      </c>
      <c r="T39" s="31"/>
      <c r="U39" s="31"/>
      <c r="V39" s="31"/>
      <c r="W39" s="31"/>
      <c r="X39" s="31"/>
      <c r="Y39" s="31"/>
      <c r="AC39" s="23">
        <v>1</v>
      </c>
    </row>
    <row r="40" spans="3:29">
      <c r="C40" s="2" t="s">
        <v>138</v>
      </c>
      <c r="D40" s="2" t="s">
        <v>77</v>
      </c>
      <c r="E40" t="s">
        <v>83</v>
      </c>
      <c r="F40">
        <v>2021</v>
      </c>
      <c r="G40" s="23">
        <v>0.89</v>
      </c>
      <c r="H40">
        <v>0.1</v>
      </c>
      <c r="I40">
        <v>400</v>
      </c>
      <c r="J40">
        <v>20</v>
      </c>
      <c r="K40" s="8">
        <f t="shared" si="0"/>
        <v>400</v>
      </c>
      <c r="L40" s="8">
        <f t="shared" si="1"/>
        <v>20</v>
      </c>
      <c r="M40">
        <v>20</v>
      </c>
      <c r="N40">
        <v>31.54</v>
      </c>
      <c r="O40">
        <v>0.5</v>
      </c>
      <c r="R40" s="31"/>
      <c r="S40" s="2" t="s">
        <v>138</v>
      </c>
      <c r="T40" s="31"/>
      <c r="U40" s="31" t="s">
        <v>104</v>
      </c>
      <c r="V40" s="31" t="s">
        <v>105</v>
      </c>
      <c r="W40" s="31"/>
      <c r="X40" s="31"/>
      <c r="Y40" s="31" t="s">
        <v>106</v>
      </c>
      <c r="AC40" s="23">
        <v>1.9000000000000001</v>
      </c>
    </row>
    <row r="41" spans="3:29">
      <c r="D41" s="2" t="s">
        <v>74</v>
      </c>
      <c r="K41" s="8"/>
      <c r="L41" s="8"/>
      <c r="R41" s="31"/>
      <c r="S41" t="s">
        <v>50</v>
      </c>
      <c r="T41" s="31"/>
      <c r="U41" s="31"/>
      <c r="V41" s="31"/>
      <c r="W41" s="31"/>
      <c r="X41" s="31"/>
      <c r="Y41" s="31"/>
      <c r="AC41" s="23">
        <v>0.5</v>
      </c>
    </row>
    <row r="42" spans="3:29">
      <c r="C42" t="s">
        <v>111</v>
      </c>
      <c r="D42" t="s">
        <v>74</v>
      </c>
      <c r="E42" t="s">
        <v>85</v>
      </c>
      <c r="F42">
        <v>2021</v>
      </c>
      <c r="G42">
        <v>0.6</v>
      </c>
      <c r="H42">
        <v>0.57346278208807955</v>
      </c>
      <c r="I42">
        <v>400</v>
      </c>
      <c r="J42">
        <v>20</v>
      </c>
      <c r="K42" s="8">
        <f t="shared" si="0"/>
        <v>400</v>
      </c>
      <c r="L42" s="8">
        <f t="shared" si="1"/>
        <v>20</v>
      </c>
      <c r="M42">
        <v>20</v>
      </c>
      <c r="N42">
        <v>31.54</v>
      </c>
      <c r="O42">
        <v>1</v>
      </c>
      <c r="R42" s="31"/>
      <c r="S42" t="s">
        <v>111</v>
      </c>
      <c r="T42" s="31"/>
      <c r="U42" s="31" t="s">
        <v>104</v>
      </c>
      <c r="V42" s="31" t="s">
        <v>105</v>
      </c>
      <c r="W42" s="31"/>
      <c r="X42" s="31"/>
      <c r="Y42" s="31" t="s">
        <v>106</v>
      </c>
      <c r="AC42" s="23">
        <v>0.5</v>
      </c>
    </row>
    <row r="43" spans="3:29">
      <c r="C43" t="s">
        <v>119</v>
      </c>
      <c r="D43" t="s">
        <v>74</v>
      </c>
      <c r="E43" t="s">
        <v>85</v>
      </c>
      <c r="F43">
        <v>2021</v>
      </c>
      <c r="G43">
        <v>0.78</v>
      </c>
      <c r="H43">
        <v>0.57346278208807955</v>
      </c>
      <c r="I43">
        <v>400</v>
      </c>
      <c r="J43">
        <v>20</v>
      </c>
      <c r="K43" s="8">
        <f t="shared" si="0"/>
        <v>400</v>
      </c>
      <c r="L43" s="8">
        <f t="shared" si="1"/>
        <v>20</v>
      </c>
      <c r="M43">
        <v>20</v>
      </c>
      <c r="N43">
        <v>31.54</v>
      </c>
      <c r="O43">
        <v>1</v>
      </c>
      <c r="R43" s="31"/>
      <c r="S43" t="s">
        <v>119</v>
      </c>
      <c r="T43" s="31"/>
      <c r="U43" s="31" t="s">
        <v>104</v>
      </c>
      <c r="V43" s="31" t="s">
        <v>105</v>
      </c>
      <c r="W43" s="31"/>
      <c r="X43" s="31"/>
      <c r="Y43" s="31" t="s">
        <v>106</v>
      </c>
      <c r="AC43" s="23">
        <v>0.75</v>
      </c>
    </row>
    <row r="44" spans="3:29">
      <c r="C44" t="s">
        <v>127</v>
      </c>
      <c r="D44" t="s">
        <v>74</v>
      </c>
      <c r="E44" t="s">
        <v>85</v>
      </c>
      <c r="F44">
        <v>2021</v>
      </c>
      <c r="G44">
        <v>0.85</v>
      </c>
      <c r="H44">
        <v>0.57346278208807955</v>
      </c>
      <c r="I44">
        <v>400</v>
      </c>
      <c r="J44">
        <v>20</v>
      </c>
      <c r="K44" s="8">
        <f t="shared" si="0"/>
        <v>400</v>
      </c>
      <c r="L44" s="8">
        <f t="shared" si="1"/>
        <v>20</v>
      </c>
      <c r="M44">
        <v>20</v>
      </c>
      <c r="N44">
        <v>31.54</v>
      </c>
      <c r="O44">
        <v>1</v>
      </c>
      <c r="R44" s="31"/>
      <c r="S44" t="s">
        <v>127</v>
      </c>
      <c r="T44" s="31"/>
      <c r="U44" s="31" t="s">
        <v>104</v>
      </c>
      <c r="V44" s="31" t="s">
        <v>105</v>
      </c>
      <c r="W44" s="31"/>
      <c r="X44" s="31"/>
      <c r="Y44" s="31" t="s">
        <v>106</v>
      </c>
      <c r="AC44" s="23"/>
    </row>
    <row r="45" spans="3:29">
      <c r="C45" t="s">
        <v>112</v>
      </c>
      <c r="D45" t="s">
        <v>76</v>
      </c>
      <c r="E45" t="s">
        <v>85</v>
      </c>
      <c r="F45">
        <v>2021</v>
      </c>
      <c r="G45">
        <v>0.62</v>
      </c>
      <c r="H45">
        <v>0.94503861634924868</v>
      </c>
      <c r="I45">
        <v>400</v>
      </c>
      <c r="J45">
        <v>20</v>
      </c>
      <c r="K45" s="8">
        <f t="shared" si="0"/>
        <v>400</v>
      </c>
      <c r="L45" s="8">
        <f t="shared" si="1"/>
        <v>20</v>
      </c>
      <c r="M45">
        <v>20</v>
      </c>
      <c r="N45">
        <v>31.54</v>
      </c>
      <c r="O45">
        <v>1</v>
      </c>
      <c r="R45" s="31"/>
      <c r="S45" t="s">
        <v>112</v>
      </c>
      <c r="T45" s="31"/>
      <c r="U45" s="31" t="s">
        <v>104</v>
      </c>
      <c r="V45" s="31" t="s">
        <v>105</v>
      </c>
      <c r="W45" s="31"/>
      <c r="X45" s="31"/>
      <c r="Y45" s="31" t="s">
        <v>106</v>
      </c>
      <c r="AC45" s="23">
        <v>0.67500000000000004</v>
      </c>
    </row>
    <row r="46" spans="3:29">
      <c r="C46" t="s">
        <v>120</v>
      </c>
      <c r="D46" t="s">
        <v>76</v>
      </c>
      <c r="E46" t="s">
        <v>85</v>
      </c>
      <c r="F46">
        <v>2021</v>
      </c>
      <c r="G46">
        <v>0.8</v>
      </c>
      <c r="H46">
        <v>0.94503861634924868</v>
      </c>
      <c r="I46">
        <v>400</v>
      </c>
      <c r="J46">
        <v>20</v>
      </c>
      <c r="K46" s="8">
        <f t="shared" si="0"/>
        <v>400</v>
      </c>
      <c r="L46" s="8">
        <f t="shared" si="1"/>
        <v>20</v>
      </c>
      <c r="M46">
        <v>20</v>
      </c>
      <c r="N46">
        <v>31.54</v>
      </c>
      <c r="O46">
        <v>1</v>
      </c>
      <c r="R46" s="31"/>
      <c r="S46" t="s">
        <v>120</v>
      </c>
      <c r="T46" s="31"/>
      <c r="U46" s="31" t="s">
        <v>104</v>
      </c>
      <c r="V46" s="31" t="s">
        <v>105</v>
      </c>
      <c r="W46" s="31"/>
      <c r="X46" s="31"/>
      <c r="Y46" s="31" t="s">
        <v>106</v>
      </c>
      <c r="AC46" s="23"/>
    </row>
    <row r="47" spans="3:29">
      <c r="C47" t="s">
        <v>128</v>
      </c>
      <c r="D47" t="s">
        <v>76</v>
      </c>
      <c r="E47" t="s">
        <v>85</v>
      </c>
      <c r="F47">
        <v>2021</v>
      </c>
      <c r="G47">
        <v>0.9</v>
      </c>
      <c r="H47">
        <v>0.94503861634924868</v>
      </c>
      <c r="I47">
        <v>400</v>
      </c>
      <c r="J47">
        <v>20</v>
      </c>
      <c r="K47" s="8">
        <f t="shared" si="0"/>
        <v>400</v>
      </c>
      <c r="L47" s="8">
        <f t="shared" si="1"/>
        <v>20</v>
      </c>
      <c r="M47">
        <v>20</v>
      </c>
      <c r="N47">
        <v>31.54</v>
      </c>
      <c r="O47">
        <v>1</v>
      </c>
      <c r="R47" s="31"/>
      <c r="S47" t="s">
        <v>128</v>
      </c>
      <c r="T47" s="31"/>
      <c r="U47" s="31" t="s">
        <v>104</v>
      </c>
      <c r="V47" s="31" t="s">
        <v>105</v>
      </c>
      <c r="W47" s="31"/>
      <c r="X47" s="31"/>
      <c r="Y47" s="31" t="s">
        <v>106</v>
      </c>
      <c r="AC47" s="23">
        <v>0.9</v>
      </c>
    </row>
    <row r="48" spans="3:29">
      <c r="C48" t="s">
        <v>139</v>
      </c>
      <c r="D48" t="s">
        <v>77</v>
      </c>
      <c r="E48" t="s">
        <v>85</v>
      </c>
      <c r="F48">
        <v>2021</v>
      </c>
      <c r="G48">
        <v>1</v>
      </c>
      <c r="H48">
        <v>0.71517300835238629</v>
      </c>
      <c r="I48">
        <v>400</v>
      </c>
      <c r="J48">
        <v>20</v>
      </c>
      <c r="K48" s="8">
        <f t="shared" si="0"/>
        <v>400</v>
      </c>
      <c r="L48" s="8">
        <f t="shared" si="1"/>
        <v>20</v>
      </c>
      <c r="M48">
        <v>20</v>
      </c>
      <c r="N48">
        <v>31.54</v>
      </c>
      <c r="O48">
        <v>1</v>
      </c>
      <c r="R48" s="31"/>
      <c r="S48" t="s">
        <v>139</v>
      </c>
      <c r="T48" s="31"/>
      <c r="U48" s="31" t="s">
        <v>104</v>
      </c>
      <c r="V48" s="31" t="s">
        <v>105</v>
      </c>
      <c r="W48" s="31"/>
      <c r="X48" s="31"/>
      <c r="Y48" s="31" t="s">
        <v>106</v>
      </c>
      <c r="AC48" s="23"/>
    </row>
    <row r="49" spans="3:29">
      <c r="C49" t="s">
        <v>161</v>
      </c>
      <c r="D49" t="s">
        <v>78</v>
      </c>
      <c r="E49" t="s">
        <v>85</v>
      </c>
      <c r="F49">
        <v>2021</v>
      </c>
      <c r="G49">
        <v>1.9000000000000001</v>
      </c>
      <c r="H49">
        <v>0</v>
      </c>
      <c r="I49">
        <v>400</v>
      </c>
      <c r="J49">
        <v>20</v>
      </c>
      <c r="K49" s="8">
        <f t="shared" si="0"/>
        <v>400</v>
      </c>
      <c r="L49" s="8">
        <f t="shared" si="1"/>
        <v>20</v>
      </c>
      <c r="M49">
        <v>20</v>
      </c>
      <c r="N49">
        <v>31.54</v>
      </c>
      <c r="O49">
        <v>1</v>
      </c>
      <c r="R49" s="31"/>
      <c r="S49" t="s">
        <v>161</v>
      </c>
      <c r="T49" s="31"/>
      <c r="U49" s="31" t="s">
        <v>104</v>
      </c>
      <c r="V49" s="31" t="s">
        <v>105</v>
      </c>
      <c r="W49" s="31"/>
      <c r="X49" s="31"/>
      <c r="Y49" s="31" t="s">
        <v>106</v>
      </c>
      <c r="AC49" s="23">
        <v>0.89</v>
      </c>
    </row>
    <row r="50" spans="3:29">
      <c r="C50" t="s">
        <v>169</v>
      </c>
      <c r="D50" t="s">
        <v>79</v>
      </c>
      <c r="E50" t="s">
        <v>85</v>
      </c>
      <c r="F50">
        <v>2021</v>
      </c>
      <c r="G50">
        <v>0.5</v>
      </c>
      <c r="H50">
        <v>1.0991833625124268</v>
      </c>
      <c r="I50">
        <v>400</v>
      </c>
      <c r="J50">
        <v>20</v>
      </c>
      <c r="K50" s="8">
        <f t="shared" si="0"/>
        <v>400</v>
      </c>
      <c r="L50" s="8">
        <f t="shared" si="1"/>
        <v>20</v>
      </c>
      <c r="M50">
        <v>20</v>
      </c>
      <c r="N50">
        <v>31.54</v>
      </c>
      <c r="O50">
        <v>1</v>
      </c>
      <c r="R50" s="31"/>
      <c r="S50" t="s">
        <v>169</v>
      </c>
      <c r="T50" s="31"/>
      <c r="U50" s="31" t="s">
        <v>104</v>
      </c>
      <c r="V50" s="31" t="s">
        <v>105</v>
      </c>
      <c r="W50" s="31"/>
      <c r="X50" s="31"/>
      <c r="Y50" s="31" t="s">
        <v>106</v>
      </c>
    </row>
    <row r="51" spans="3:29">
      <c r="C51" t="s">
        <v>177</v>
      </c>
      <c r="D51" t="s">
        <v>80</v>
      </c>
      <c r="E51" t="s">
        <v>85</v>
      </c>
      <c r="F51">
        <v>2021</v>
      </c>
      <c r="G51">
        <v>0.5</v>
      </c>
      <c r="H51">
        <v>0.14156404783695217</v>
      </c>
      <c r="I51">
        <v>400</v>
      </c>
      <c r="J51">
        <v>20</v>
      </c>
      <c r="K51" s="8">
        <f t="shared" si="0"/>
        <v>400</v>
      </c>
      <c r="L51" s="8">
        <f t="shared" si="1"/>
        <v>20</v>
      </c>
      <c r="M51">
        <v>20</v>
      </c>
      <c r="N51">
        <v>31.54</v>
      </c>
      <c r="O51">
        <v>1</v>
      </c>
      <c r="R51" s="31"/>
      <c r="S51" t="s">
        <v>177</v>
      </c>
      <c r="T51" s="31"/>
      <c r="U51" s="31" t="s">
        <v>104</v>
      </c>
      <c r="V51" s="31" t="s">
        <v>105</v>
      </c>
      <c r="W51" s="31"/>
      <c r="X51" s="31"/>
      <c r="Y51" s="31" t="s">
        <v>106</v>
      </c>
      <c r="AC51">
        <v>0.6</v>
      </c>
    </row>
    <row r="52" spans="3:29">
      <c r="C52" s="2" t="s">
        <v>140</v>
      </c>
      <c r="D52" s="2" t="s">
        <v>77</v>
      </c>
      <c r="E52" t="s">
        <v>85</v>
      </c>
      <c r="F52">
        <v>2021</v>
      </c>
      <c r="G52">
        <v>0.75</v>
      </c>
      <c r="H52">
        <v>9.9999999999999992E-2</v>
      </c>
      <c r="I52">
        <v>400</v>
      </c>
      <c r="J52">
        <v>20</v>
      </c>
      <c r="K52" s="8">
        <f t="shared" si="0"/>
        <v>400</v>
      </c>
      <c r="L52" s="8">
        <f t="shared" si="1"/>
        <v>20</v>
      </c>
      <c r="M52">
        <v>20</v>
      </c>
      <c r="N52">
        <v>31.54</v>
      </c>
      <c r="O52">
        <v>0.5</v>
      </c>
      <c r="R52" s="31"/>
      <c r="S52" s="2" t="s">
        <v>140</v>
      </c>
      <c r="T52" s="31"/>
      <c r="U52" s="31" t="s">
        <v>104</v>
      </c>
      <c r="V52" s="31" t="s">
        <v>105</v>
      </c>
      <c r="W52" s="31"/>
      <c r="X52" s="31"/>
      <c r="Y52" s="31" t="s">
        <v>106</v>
      </c>
      <c r="AC52">
        <v>0.78</v>
      </c>
    </row>
    <row r="53" spans="3:29">
      <c r="D53" s="2" t="s">
        <v>80</v>
      </c>
      <c r="K53" s="8"/>
      <c r="L53" s="8"/>
      <c r="R53" s="31"/>
      <c r="S53" t="s">
        <v>50</v>
      </c>
      <c r="T53" s="31"/>
      <c r="U53" s="31"/>
      <c r="V53" s="31"/>
      <c r="W53" s="31"/>
      <c r="X53" s="31"/>
      <c r="Y53" s="31"/>
      <c r="AC53">
        <v>0.85</v>
      </c>
    </row>
    <row r="54" spans="3:29">
      <c r="C54" s="2" t="s">
        <v>165</v>
      </c>
      <c r="D54" s="2" t="s">
        <v>74</v>
      </c>
      <c r="E54" t="s">
        <v>85</v>
      </c>
      <c r="F54">
        <v>2021</v>
      </c>
      <c r="G54">
        <v>0.67500000000000004</v>
      </c>
      <c r="H54">
        <v>9.9999999999999992E-2</v>
      </c>
      <c r="I54">
        <v>400</v>
      </c>
      <c r="J54">
        <v>20</v>
      </c>
      <c r="K54" s="8">
        <f t="shared" si="0"/>
        <v>400</v>
      </c>
      <c r="L54" s="8">
        <f t="shared" si="1"/>
        <v>20</v>
      </c>
      <c r="M54">
        <v>20</v>
      </c>
      <c r="N54">
        <v>31.54</v>
      </c>
      <c r="O54">
        <v>0.5</v>
      </c>
      <c r="R54" s="31"/>
      <c r="S54" s="2" t="s">
        <v>165</v>
      </c>
      <c r="T54" s="31"/>
      <c r="U54" s="31" t="s">
        <v>104</v>
      </c>
      <c r="V54" s="31" t="s">
        <v>105</v>
      </c>
      <c r="W54" s="31"/>
      <c r="X54" s="31"/>
      <c r="Y54" s="31" t="s">
        <v>106</v>
      </c>
      <c r="AC54">
        <v>0.62</v>
      </c>
    </row>
    <row r="55" spans="3:29">
      <c r="D55" s="2" t="s">
        <v>80</v>
      </c>
      <c r="K55" s="8"/>
      <c r="L55" s="8"/>
      <c r="R55" s="31"/>
      <c r="S55" t="s">
        <v>50</v>
      </c>
      <c r="T55" s="31"/>
      <c r="U55" s="31"/>
      <c r="V55" s="31"/>
      <c r="W55" s="31"/>
      <c r="X55" s="31"/>
      <c r="Y55" s="31"/>
      <c r="AC55">
        <v>0.8</v>
      </c>
    </row>
    <row r="56" spans="3:29">
      <c r="C56" s="2" t="s">
        <v>141</v>
      </c>
      <c r="D56" s="2" t="s">
        <v>77</v>
      </c>
      <c r="E56" t="s">
        <v>85</v>
      </c>
      <c r="F56">
        <v>2021</v>
      </c>
      <c r="G56">
        <v>0.9</v>
      </c>
      <c r="H56">
        <v>9.9999999999999992E-2</v>
      </c>
      <c r="I56">
        <v>400</v>
      </c>
      <c r="J56">
        <v>20</v>
      </c>
      <c r="K56" s="8">
        <f t="shared" si="0"/>
        <v>400</v>
      </c>
      <c r="L56" s="8">
        <f t="shared" si="1"/>
        <v>20</v>
      </c>
      <c r="M56">
        <v>20</v>
      </c>
      <c r="N56">
        <v>31.54</v>
      </c>
      <c r="O56">
        <v>0.5</v>
      </c>
      <c r="R56" s="31"/>
      <c r="S56" s="2" t="s">
        <v>141</v>
      </c>
      <c r="T56" s="31"/>
      <c r="U56" s="31" t="s">
        <v>104</v>
      </c>
      <c r="V56" s="31" t="s">
        <v>105</v>
      </c>
      <c r="W56" s="31"/>
      <c r="X56" s="31"/>
      <c r="Y56" s="31" t="s">
        <v>106</v>
      </c>
      <c r="AC56">
        <v>0.9</v>
      </c>
    </row>
    <row r="57" spans="3:29">
      <c r="D57" s="2" t="s">
        <v>76</v>
      </c>
      <c r="K57" s="8"/>
      <c r="L57" s="8"/>
      <c r="R57" s="31"/>
      <c r="S57" t="s">
        <v>50</v>
      </c>
      <c r="T57" s="31"/>
      <c r="U57" s="31"/>
      <c r="V57" s="31"/>
      <c r="W57" s="31"/>
      <c r="X57" s="31"/>
      <c r="Y57" s="31"/>
      <c r="AC57">
        <v>1</v>
      </c>
    </row>
    <row r="58" spans="3:29">
      <c r="C58" s="2" t="s">
        <v>142</v>
      </c>
      <c r="D58" s="2" t="s">
        <v>77</v>
      </c>
      <c r="E58" t="s">
        <v>85</v>
      </c>
      <c r="F58">
        <v>2021</v>
      </c>
      <c r="G58">
        <v>0.89</v>
      </c>
      <c r="H58">
        <v>9.9999999999999992E-2</v>
      </c>
      <c r="I58">
        <v>400</v>
      </c>
      <c r="J58">
        <v>20</v>
      </c>
      <c r="K58" s="8">
        <f t="shared" si="0"/>
        <v>400</v>
      </c>
      <c r="L58" s="8">
        <f t="shared" si="1"/>
        <v>20</v>
      </c>
      <c r="M58">
        <v>20</v>
      </c>
      <c r="N58">
        <v>31.54</v>
      </c>
      <c r="O58">
        <v>0.5</v>
      </c>
      <c r="R58" s="31"/>
      <c r="S58" s="2" t="s">
        <v>142</v>
      </c>
      <c r="T58" s="31"/>
      <c r="U58" s="31" t="s">
        <v>104</v>
      </c>
      <c r="V58" s="31" t="s">
        <v>105</v>
      </c>
      <c r="W58" s="31"/>
      <c r="X58" s="31"/>
      <c r="Y58" s="31" t="s">
        <v>106</v>
      </c>
      <c r="AC58">
        <v>1.9000000000000001</v>
      </c>
    </row>
    <row r="59" spans="3:29">
      <c r="D59" s="2" t="s">
        <v>74</v>
      </c>
      <c r="K59" s="8"/>
      <c r="L59" s="8"/>
      <c r="R59" s="31"/>
      <c r="S59" t="s">
        <v>50</v>
      </c>
      <c r="T59" s="31"/>
      <c r="U59" s="31"/>
      <c r="V59" s="31"/>
      <c r="W59" s="31"/>
      <c r="X59" s="31"/>
      <c r="Y59" s="31"/>
      <c r="AC59">
        <v>0.5</v>
      </c>
    </row>
    <row r="60" spans="3:29">
      <c r="C60" t="s">
        <v>113</v>
      </c>
      <c r="D60" t="s">
        <v>74</v>
      </c>
      <c r="E60" t="s">
        <v>86</v>
      </c>
      <c r="F60">
        <v>2021</v>
      </c>
      <c r="G60">
        <v>0.6</v>
      </c>
      <c r="H60">
        <v>1.4344695059320822</v>
      </c>
      <c r="I60">
        <v>400</v>
      </c>
      <c r="J60">
        <v>20</v>
      </c>
      <c r="K60" s="8">
        <f t="shared" si="0"/>
        <v>400</v>
      </c>
      <c r="L60" s="8">
        <f t="shared" si="1"/>
        <v>20</v>
      </c>
      <c r="M60">
        <v>20</v>
      </c>
      <c r="N60">
        <v>31.54</v>
      </c>
      <c r="O60">
        <v>1</v>
      </c>
      <c r="R60" s="31"/>
      <c r="S60" t="s">
        <v>113</v>
      </c>
      <c r="T60" s="31"/>
      <c r="U60" s="31" t="s">
        <v>104</v>
      </c>
      <c r="V60" s="31" t="s">
        <v>105</v>
      </c>
      <c r="W60" s="31"/>
      <c r="X60" s="31"/>
      <c r="Y60" s="31" t="s">
        <v>106</v>
      </c>
      <c r="AC60">
        <v>0.5</v>
      </c>
    </row>
    <row r="61" spans="3:29">
      <c r="C61" t="s">
        <v>121</v>
      </c>
      <c r="D61" t="s">
        <v>74</v>
      </c>
      <c r="E61" t="s">
        <v>86</v>
      </c>
      <c r="F61">
        <v>2021</v>
      </c>
      <c r="G61">
        <v>0.78</v>
      </c>
      <c r="H61">
        <v>1.4344695059320822</v>
      </c>
      <c r="I61">
        <v>400</v>
      </c>
      <c r="J61">
        <v>20</v>
      </c>
      <c r="K61" s="8">
        <f t="shared" si="0"/>
        <v>400</v>
      </c>
      <c r="L61" s="8">
        <f t="shared" si="1"/>
        <v>20</v>
      </c>
      <c r="M61">
        <v>20</v>
      </c>
      <c r="N61">
        <v>31.54</v>
      </c>
      <c r="O61">
        <v>1</v>
      </c>
      <c r="R61" s="31"/>
      <c r="S61" t="s">
        <v>121</v>
      </c>
      <c r="T61" s="31"/>
      <c r="U61" s="31" t="s">
        <v>104</v>
      </c>
      <c r="V61" s="31" t="s">
        <v>105</v>
      </c>
      <c r="W61" s="31"/>
      <c r="X61" s="31"/>
      <c r="Y61" s="31" t="s">
        <v>106</v>
      </c>
      <c r="AC61">
        <v>0.75</v>
      </c>
    </row>
    <row r="62" spans="3:29">
      <c r="C62" t="s">
        <v>129</v>
      </c>
      <c r="D62" t="s">
        <v>74</v>
      </c>
      <c r="E62" t="s">
        <v>86</v>
      </c>
      <c r="F62">
        <v>2021</v>
      </c>
      <c r="G62">
        <v>0.85</v>
      </c>
      <c r="H62">
        <v>1.4344695059320822</v>
      </c>
      <c r="I62">
        <v>400</v>
      </c>
      <c r="J62">
        <v>20</v>
      </c>
      <c r="K62" s="8">
        <f t="shared" si="0"/>
        <v>400</v>
      </c>
      <c r="L62" s="8">
        <f t="shared" si="1"/>
        <v>20</v>
      </c>
      <c r="M62">
        <v>20</v>
      </c>
      <c r="N62">
        <v>31.54</v>
      </c>
      <c r="O62">
        <v>1</v>
      </c>
      <c r="R62" s="31"/>
      <c r="S62" t="s">
        <v>129</v>
      </c>
      <c r="T62" s="31"/>
      <c r="U62" s="31" t="s">
        <v>104</v>
      </c>
      <c r="V62" s="31" t="s">
        <v>105</v>
      </c>
      <c r="W62" s="31"/>
      <c r="X62" s="31"/>
      <c r="Y62" s="31" t="s">
        <v>106</v>
      </c>
    </row>
    <row r="63" spans="3:29">
      <c r="C63" t="s">
        <v>114</v>
      </c>
      <c r="D63" t="s">
        <v>76</v>
      </c>
      <c r="E63" t="s">
        <v>86</v>
      </c>
      <c r="F63">
        <v>2021</v>
      </c>
      <c r="G63">
        <v>0.62</v>
      </c>
      <c r="H63">
        <v>2.7133281761078778</v>
      </c>
      <c r="I63">
        <v>400</v>
      </c>
      <c r="J63">
        <v>20</v>
      </c>
      <c r="K63" s="8">
        <f t="shared" si="0"/>
        <v>400</v>
      </c>
      <c r="L63" s="8">
        <f t="shared" si="1"/>
        <v>20</v>
      </c>
      <c r="M63">
        <v>20</v>
      </c>
      <c r="N63">
        <v>31.54</v>
      </c>
      <c r="O63">
        <v>1</v>
      </c>
      <c r="R63" s="31"/>
      <c r="S63" t="s">
        <v>114</v>
      </c>
      <c r="T63" s="31"/>
      <c r="U63" s="31" t="s">
        <v>104</v>
      </c>
      <c r="V63" s="31" t="s">
        <v>105</v>
      </c>
      <c r="W63" s="31"/>
      <c r="X63" s="31"/>
      <c r="Y63" s="31" t="s">
        <v>106</v>
      </c>
      <c r="AC63">
        <v>0.67500000000000004</v>
      </c>
    </row>
    <row r="64" spans="3:29">
      <c r="C64" t="s">
        <v>122</v>
      </c>
      <c r="D64" t="s">
        <v>76</v>
      </c>
      <c r="E64" t="s">
        <v>86</v>
      </c>
      <c r="F64">
        <v>2021</v>
      </c>
      <c r="G64">
        <v>0.8</v>
      </c>
      <c r="H64">
        <v>2.7133281761078778</v>
      </c>
      <c r="I64">
        <v>400</v>
      </c>
      <c r="J64">
        <v>20</v>
      </c>
      <c r="K64" s="8">
        <f t="shared" si="0"/>
        <v>400</v>
      </c>
      <c r="L64" s="8">
        <f t="shared" si="1"/>
        <v>20</v>
      </c>
      <c r="M64">
        <v>20</v>
      </c>
      <c r="N64">
        <v>31.54</v>
      </c>
      <c r="O64">
        <v>1</v>
      </c>
      <c r="R64" s="31"/>
      <c r="S64" t="s">
        <v>122</v>
      </c>
      <c r="T64" s="31"/>
      <c r="U64" s="31" t="s">
        <v>104</v>
      </c>
      <c r="V64" s="31" t="s">
        <v>105</v>
      </c>
      <c r="W64" s="31"/>
      <c r="X64" s="31"/>
      <c r="Y64" s="31" t="s">
        <v>106</v>
      </c>
    </row>
    <row r="65" spans="3:29">
      <c r="C65" t="s">
        <v>130</v>
      </c>
      <c r="D65" t="s">
        <v>76</v>
      </c>
      <c r="E65" t="s">
        <v>86</v>
      </c>
      <c r="F65">
        <v>2021</v>
      </c>
      <c r="G65">
        <v>0.9</v>
      </c>
      <c r="H65">
        <v>2.7133281761078778</v>
      </c>
      <c r="I65">
        <v>400</v>
      </c>
      <c r="J65">
        <v>20</v>
      </c>
      <c r="K65" s="8">
        <f t="shared" si="0"/>
        <v>400</v>
      </c>
      <c r="L65" s="8">
        <f t="shared" si="1"/>
        <v>20</v>
      </c>
      <c r="M65">
        <v>20</v>
      </c>
      <c r="N65">
        <v>31.54</v>
      </c>
      <c r="O65">
        <v>1</v>
      </c>
      <c r="R65" s="31"/>
      <c r="S65" t="s">
        <v>130</v>
      </c>
      <c r="T65" s="31"/>
      <c r="U65" s="31" t="s">
        <v>104</v>
      </c>
      <c r="V65" s="31" t="s">
        <v>105</v>
      </c>
      <c r="W65" s="31"/>
      <c r="X65" s="31"/>
      <c r="Y65" s="31" t="s">
        <v>106</v>
      </c>
      <c r="AC65">
        <v>0.9</v>
      </c>
    </row>
    <row r="66" spans="3:29">
      <c r="C66" t="s">
        <v>143</v>
      </c>
      <c r="D66" t="s">
        <v>77</v>
      </c>
      <c r="E66" t="s">
        <v>86</v>
      </c>
      <c r="F66">
        <v>2021</v>
      </c>
      <c r="G66">
        <v>1</v>
      </c>
      <c r="H66">
        <v>2.1879954858697639</v>
      </c>
      <c r="I66">
        <v>400</v>
      </c>
      <c r="J66">
        <v>20</v>
      </c>
      <c r="K66" s="8">
        <f t="shared" si="0"/>
        <v>400</v>
      </c>
      <c r="L66" s="8">
        <f t="shared" si="1"/>
        <v>20</v>
      </c>
      <c r="M66">
        <v>20</v>
      </c>
      <c r="N66">
        <v>31.54</v>
      </c>
      <c r="O66">
        <v>1</v>
      </c>
      <c r="R66" s="31"/>
      <c r="S66" t="s">
        <v>143</v>
      </c>
      <c r="T66" s="31"/>
      <c r="U66" s="31" t="s">
        <v>104</v>
      </c>
      <c r="V66" s="31" t="s">
        <v>105</v>
      </c>
      <c r="W66" s="31"/>
      <c r="X66" s="31"/>
      <c r="Y66" s="31" t="s">
        <v>106</v>
      </c>
    </row>
    <row r="67" spans="3:29">
      <c r="C67" t="s">
        <v>162</v>
      </c>
      <c r="D67" t="s">
        <v>78</v>
      </c>
      <c r="E67" t="s">
        <v>86</v>
      </c>
      <c r="F67">
        <v>2021</v>
      </c>
      <c r="G67">
        <v>1.9000000000000001</v>
      </c>
      <c r="H67">
        <v>0</v>
      </c>
      <c r="I67">
        <v>400</v>
      </c>
      <c r="J67">
        <v>20</v>
      </c>
      <c r="K67" s="8">
        <f t="shared" si="0"/>
        <v>400</v>
      </c>
      <c r="L67" s="8">
        <f t="shared" si="1"/>
        <v>20</v>
      </c>
      <c r="M67">
        <v>20</v>
      </c>
      <c r="N67">
        <v>31.54</v>
      </c>
      <c r="O67">
        <v>1</v>
      </c>
      <c r="R67" s="31"/>
      <c r="S67" t="s">
        <v>162</v>
      </c>
      <c r="T67" s="31"/>
      <c r="U67" s="31" t="s">
        <v>104</v>
      </c>
      <c r="V67" s="31" t="s">
        <v>105</v>
      </c>
      <c r="W67" s="31"/>
      <c r="X67" s="31"/>
      <c r="Y67" s="31" t="s">
        <v>106</v>
      </c>
      <c r="AC67">
        <v>0.89</v>
      </c>
    </row>
    <row r="68" spans="3:29">
      <c r="C68" t="s">
        <v>170</v>
      </c>
      <c r="D68" t="s">
        <v>79</v>
      </c>
      <c r="E68" t="s">
        <v>86</v>
      </c>
      <c r="F68">
        <v>2021</v>
      </c>
      <c r="G68">
        <v>0.5</v>
      </c>
      <c r="H68">
        <v>2.3269829609268329</v>
      </c>
      <c r="I68">
        <v>400</v>
      </c>
      <c r="J68">
        <v>20</v>
      </c>
      <c r="K68" s="8">
        <f t="shared" si="0"/>
        <v>400</v>
      </c>
      <c r="L68" s="8">
        <f t="shared" si="1"/>
        <v>20</v>
      </c>
      <c r="M68">
        <v>20</v>
      </c>
      <c r="N68">
        <v>31.54</v>
      </c>
      <c r="O68">
        <v>1</v>
      </c>
      <c r="R68" s="31"/>
      <c r="S68" t="s">
        <v>170</v>
      </c>
      <c r="T68" s="31"/>
      <c r="U68" s="31" t="s">
        <v>104</v>
      </c>
      <c r="V68" s="31" t="s">
        <v>105</v>
      </c>
      <c r="W68" s="31"/>
      <c r="X68" s="31"/>
      <c r="Y68" s="31" t="s">
        <v>106</v>
      </c>
    </row>
    <row r="69" spans="3:29">
      <c r="C69" t="s">
        <v>178</v>
      </c>
      <c r="D69" t="s">
        <v>80</v>
      </c>
      <c r="E69" t="s">
        <v>86</v>
      </c>
      <c r="F69">
        <v>2021</v>
      </c>
      <c r="G69">
        <v>0.5</v>
      </c>
      <c r="H69">
        <v>1.4609908587819548E-2</v>
      </c>
      <c r="I69">
        <v>400</v>
      </c>
      <c r="J69">
        <v>20</v>
      </c>
      <c r="K69" s="8">
        <f t="shared" si="0"/>
        <v>400</v>
      </c>
      <c r="L69" s="8">
        <f t="shared" si="1"/>
        <v>20</v>
      </c>
      <c r="M69">
        <v>20</v>
      </c>
      <c r="N69">
        <v>31.54</v>
      </c>
      <c r="O69">
        <v>1</v>
      </c>
      <c r="R69" s="31"/>
      <c r="S69" t="s">
        <v>178</v>
      </c>
      <c r="T69" s="31"/>
      <c r="U69" s="31" t="s">
        <v>104</v>
      </c>
      <c r="V69" s="31" t="s">
        <v>105</v>
      </c>
      <c r="W69" s="31"/>
      <c r="X69" s="31"/>
      <c r="Y69" s="31" t="s">
        <v>106</v>
      </c>
      <c r="AC69">
        <v>0.6</v>
      </c>
    </row>
    <row r="70" spans="3:29">
      <c r="C70" s="2" t="s">
        <v>144</v>
      </c>
      <c r="D70" s="2" t="s">
        <v>77</v>
      </c>
      <c r="E70" t="s">
        <v>86</v>
      </c>
      <c r="F70">
        <v>2021</v>
      </c>
      <c r="G70">
        <v>0.75</v>
      </c>
      <c r="H70">
        <v>9.9999999999999992E-2</v>
      </c>
      <c r="I70">
        <v>400</v>
      </c>
      <c r="J70">
        <v>20</v>
      </c>
      <c r="K70" s="8">
        <f t="shared" si="0"/>
        <v>400</v>
      </c>
      <c r="L70" s="8">
        <f t="shared" si="1"/>
        <v>20</v>
      </c>
      <c r="M70">
        <v>20</v>
      </c>
      <c r="N70">
        <v>31.54</v>
      </c>
      <c r="O70">
        <v>0.5</v>
      </c>
      <c r="R70" s="31"/>
      <c r="S70" s="2" t="s">
        <v>144</v>
      </c>
      <c r="T70" s="31"/>
      <c r="U70" s="31" t="s">
        <v>104</v>
      </c>
      <c r="V70" s="31" t="s">
        <v>105</v>
      </c>
      <c r="W70" s="31"/>
      <c r="X70" s="31"/>
      <c r="Y70" s="31" t="s">
        <v>106</v>
      </c>
      <c r="AC70">
        <v>0.78</v>
      </c>
    </row>
    <row r="71" spans="3:29">
      <c r="D71" s="2" t="s">
        <v>80</v>
      </c>
      <c r="K71" s="8"/>
      <c r="L71" s="8"/>
      <c r="R71" s="31"/>
      <c r="S71" t="s">
        <v>50</v>
      </c>
      <c r="T71" s="31"/>
      <c r="U71" s="31"/>
      <c r="V71" s="31"/>
      <c r="W71" s="31"/>
      <c r="X71" s="31"/>
      <c r="Y71" s="31"/>
      <c r="AC71">
        <v>0.85</v>
      </c>
    </row>
    <row r="72" spans="3:29">
      <c r="C72" s="2" t="s">
        <v>166</v>
      </c>
      <c r="D72" s="2" t="s">
        <v>74</v>
      </c>
      <c r="E72" t="s">
        <v>86</v>
      </c>
      <c r="F72">
        <v>2021</v>
      </c>
      <c r="G72">
        <v>0.67500000000000004</v>
      </c>
      <c r="H72">
        <v>9.9999999999999992E-2</v>
      </c>
      <c r="I72">
        <v>400</v>
      </c>
      <c r="J72">
        <v>20</v>
      </c>
      <c r="K72" s="8">
        <f t="shared" ref="K72:K117" si="2">I72</f>
        <v>400</v>
      </c>
      <c r="L72" s="8">
        <f t="shared" ref="L72:L117" si="3">J72</f>
        <v>20</v>
      </c>
      <c r="M72">
        <v>20</v>
      </c>
      <c r="N72">
        <v>31.54</v>
      </c>
      <c r="O72">
        <v>0.5</v>
      </c>
      <c r="R72" s="31"/>
      <c r="S72" s="2" t="s">
        <v>166</v>
      </c>
      <c r="T72" s="31"/>
      <c r="U72" s="31" t="s">
        <v>104</v>
      </c>
      <c r="V72" s="31" t="s">
        <v>105</v>
      </c>
      <c r="W72" s="31"/>
      <c r="X72" s="31"/>
      <c r="Y72" s="31" t="s">
        <v>106</v>
      </c>
      <c r="AC72">
        <v>0.62</v>
      </c>
    </row>
    <row r="73" spans="3:29">
      <c r="D73" s="2" t="s">
        <v>80</v>
      </c>
      <c r="K73" s="8"/>
      <c r="L73" s="8"/>
      <c r="R73" s="31"/>
      <c r="S73" t="s">
        <v>50</v>
      </c>
      <c r="T73" s="31"/>
      <c r="U73" s="31"/>
      <c r="V73" s="31"/>
      <c r="W73" s="31"/>
      <c r="X73" s="31"/>
      <c r="Y73" s="31"/>
      <c r="AC73">
        <v>0.8</v>
      </c>
    </row>
    <row r="74" spans="3:29">
      <c r="C74" s="2" t="s">
        <v>145</v>
      </c>
      <c r="D74" s="2" t="s">
        <v>77</v>
      </c>
      <c r="E74" t="s">
        <v>86</v>
      </c>
      <c r="F74">
        <v>2021</v>
      </c>
      <c r="G74">
        <v>0.9</v>
      </c>
      <c r="H74">
        <v>9.9999999999999992E-2</v>
      </c>
      <c r="I74">
        <v>400</v>
      </c>
      <c r="J74">
        <v>20</v>
      </c>
      <c r="K74" s="8">
        <f t="shared" si="2"/>
        <v>400</v>
      </c>
      <c r="L74" s="8">
        <f t="shared" si="3"/>
        <v>20</v>
      </c>
      <c r="M74">
        <v>20</v>
      </c>
      <c r="N74">
        <v>31.54</v>
      </c>
      <c r="O74">
        <v>0.5</v>
      </c>
      <c r="R74" s="31"/>
      <c r="S74" s="2" t="s">
        <v>145</v>
      </c>
      <c r="T74" s="31"/>
      <c r="U74" s="31" t="s">
        <v>104</v>
      </c>
      <c r="V74" s="31" t="s">
        <v>105</v>
      </c>
      <c r="W74" s="31"/>
      <c r="X74" s="31"/>
      <c r="Y74" s="31" t="s">
        <v>106</v>
      </c>
      <c r="AC74">
        <v>0.9</v>
      </c>
    </row>
    <row r="75" spans="3:29">
      <c r="D75" s="2" t="s">
        <v>76</v>
      </c>
      <c r="K75" s="8"/>
      <c r="L75" s="8"/>
      <c r="R75" s="31"/>
      <c r="S75" t="s">
        <v>50</v>
      </c>
      <c r="T75" s="31"/>
      <c r="U75" s="31"/>
      <c r="V75" s="31"/>
      <c r="W75" s="31"/>
      <c r="X75" s="31"/>
      <c r="Y75" s="31"/>
      <c r="AC75">
        <v>1</v>
      </c>
    </row>
    <row r="76" spans="3:29">
      <c r="C76" s="2" t="s">
        <v>146</v>
      </c>
      <c r="D76" s="2" t="s">
        <v>77</v>
      </c>
      <c r="E76" t="s">
        <v>86</v>
      </c>
      <c r="F76">
        <v>2021</v>
      </c>
      <c r="G76">
        <v>0.89</v>
      </c>
      <c r="H76">
        <v>9.9999999999999992E-2</v>
      </c>
      <c r="I76">
        <v>400</v>
      </c>
      <c r="J76">
        <v>20</v>
      </c>
      <c r="K76" s="8">
        <f t="shared" si="2"/>
        <v>400</v>
      </c>
      <c r="L76" s="8">
        <f t="shared" si="3"/>
        <v>20</v>
      </c>
      <c r="M76">
        <v>20</v>
      </c>
      <c r="N76">
        <v>31.54</v>
      </c>
      <c r="O76">
        <v>0.5</v>
      </c>
      <c r="R76" s="31"/>
      <c r="S76" s="2" t="s">
        <v>146</v>
      </c>
      <c r="T76" s="31"/>
      <c r="U76" s="31" t="s">
        <v>104</v>
      </c>
      <c r="V76" s="31" t="s">
        <v>105</v>
      </c>
      <c r="W76" s="31"/>
      <c r="X76" s="31"/>
      <c r="Y76" s="31" t="s">
        <v>106</v>
      </c>
      <c r="AC76">
        <v>1.9000000000000001</v>
      </c>
    </row>
    <row r="77" spans="3:29">
      <c r="D77" s="2" t="s">
        <v>74</v>
      </c>
      <c r="K77" s="8"/>
      <c r="L77" s="8"/>
      <c r="R77" s="31"/>
      <c r="S77" t="s">
        <v>50</v>
      </c>
      <c r="T77" s="31"/>
      <c r="U77" s="31"/>
      <c r="V77" s="31"/>
      <c r="W77" s="31"/>
      <c r="X77" s="31"/>
      <c r="Y77" s="31"/>
      <c r="AC77">
        <v>0.5</v>
      </c>
    </row>
    <row r="78" spans="3:29">
      <c r="C78" s="2" t="s">
        <v>498</v>
      </c>
      <c r="D78" s="2" t="s">
        <v>77</v>
      </c>
      <c r="E78" s="2" t="s">
        <v>87</v>
      </c>
      <c r="F78">
        <v>2021</v>
      </c>
      <c r="G78" s="23">
        <v>0.124</v>
      </c>
      <c r="H78">
        <v>2.3111249614029192E-2</v>
      </c>
      <c r="I78">
        <v>400</v>
      </c>
      <c r="J78">
        <v>20</v>
      </c>
      <c r="K78" s="8">
        <f t="shared" si="2"/>
        <v>400</v>
      </c>
      <c r="L78" s="8">
        <f t="shared" si="3"/>
        <v>20</v>
      </c>
      <c r="M78">
        <v>20</v>
      </c>
      <c r="N78">
        <v>31.54</v>
      </c>
      <c r="O78">
        <v>1</v>
      </c>
      <c r="R78" s="31"/>
      <c r="S78" s="2" t="s">
        <v>498</v>
      </c>
      <c r="T78" s="31"/>
      <c r="U78" s="31" t="s">
        <v>104</v>
      </c>
      <c r="V78" s="31" t="s">
        <v>105</v>
      </c>
      <c r="W78" s="31"/>
      <c r="X78" s="31"/>
      <c r="Y78" s="31" t="s">
        <v>106</v>
      </c>
      <c r="AC78">
        <v>0.5</v>
      </c>
    </row>
    <row r="79" spans="3:29">
      <c r="C79" s="2" t="s">
        <v>50</v>
      </c>
      <c r="D79" s="2"/>
      <c r="E79" s="2"/>
      <c r="G79" s="23"/>
      <c r="K79" s="8"/>
      <c r="L79" s="8"/>
      <c r="R79" s="31"/>
      <c r="S79" s="2" t="s">
        <v>50</v>
      </c>
      <c r="T79" s="31"/>
      <c r="U79" s="31"/>
      <c r="V79" s="31"/>
      <c r="W79" s="31"/>
      <c r="X79" s="31"/>
      <c r="Y79" s="31"/>
      <c r="AC79">
        <v>0.75</v>
      </c>
    </row>
    <row r="80" spans="3:29">
      <c r="C80" s="2" t="s">
        <v>499</v>
      </c>
      <c r="D80" s="2" t="s">
        <v>77</v>
      </c>
      <c r="E80" s="2" t="s">
        <v>88</v>
      </c>
      <c r="F80">
        <v>2021</v>
      </c>
      <c r="G80" s="23">
        <v>0.124</v>
      </c>
      <c r="H80">
        <v>2.3111249614029192E-2</v>
      </c>
      <c r="I80">
        <v>400</v>
      </c>
      <c r="J80">
        <v>20</v>
      </c>
      <c r="K80" s="8">
        <f t="shared" si="2"/>
        <v>400</v>
      </c>
      <c r="L80" s="8">
        <f t="shared" si="3"/>
        <v>20</v>
      </c>
      <c r="M80">
        <v>20</v>
      </c>
      <c r="N80">
        <v>31.54</v>
      </c>
      <c r="O80">
        <v>1</v>
      </c>
      <c r="R80" s="31"/>
      <c r="S80" s="2" t="s">
        <v>499</v>
      </c>
      <c r="T80" s="31"/>
      <c r="U80" s="31" t="s">
        <v>104</v>
      </c>
      <c r="V80" s="31" t="s">
        <v>105</v>
      </c>
      <c r="W80" s="31"/>
      <c r="X80" s="31"/>
      <c r="Y80" s="31" t="s">
        <v>106</v>
      </c>
    </row>
    <row r="81" spans="3:29">
      <c r="C81" s="2" t="s">
        <v>50</v>
      </c>
      <c r="D81" s="2"/>
      <c r="E81" s="2"/>
      <c r="G81" s="23"/>
      <c r="K81" s="8"/>
      <c r="L81" s="8"/>
      <c r="R81" s="31"/>
      <c r="S81" s="2" t="s">
        <v>50</v>
      </c>
      <c r="T81" s="31"/>
      <c r="U81" s="31"/>
      <c r="V81" s="31"/>
      <c r="W81" s="31"/>
      <c r="X81" s="31"/>
      <c r="Y81" s="31"/>
      <c r="AC81">
        <v>0.67500000000000004</v>
      </c>
    </row>
    <row r="82" spans="3:29">
      <c r="C82" s="2" t="s">
        <v>500</v>
      </c>
      <c r="D82" s="2" t="s">
        <v>77</v>
      </c>
      <c r="E82" s="2" t="s">
        <v>89</v>
      </c>
      <c r="F82">
        <v>2021</v>
      </c>
      <c r="G82" s="23">
        <v>0.124</v>
      </c>
      <c r="H82">
        <v>2.3111249614029192E-2</v>
      </c>
      <c r="I82">
        <v>400</v>
      </c>
      <c r="J82">
        <v>20</v>
      </c>
      <c r="K82" s="8">
        <f t="shared" si="2"/>
        <v>400</v>
      </c>
      <c r="L82" s="8">
        <f t="shared" si="3"/>
        <v>20</v>
      </c>
      <c r="M82">
        <v>20</v>
      </c>
      <c r="N82">
        <v>31.54</v>
      </c>
      <c r="O82">
        <v>1</v>
      </c>
      <c r="R82" s="31"/>
      <c r="S82" s="2" t="s">
        <v>500</v>
      </c>
      <c r="T82" s="31"/>
      <c r="U82" s="31" t="s">
        <v>104</v>
      </c>
      <c r="V82" s="31" t="s">
        <v>105</v>
      </c>
      <c r="W82" s="31"/>
      <c r="X82" s="31"/>
      <c r="Y82" s="31" t="s">
        <v>106</v>
      </c>
    </row>
    <row r="83" spans="3:29">
      <c r="C83" s="2" t="s">
        <v>50</v>
      </c>
      <c r="D83" s="2"/>
      <c r="E83" s="2"/>
      <c r="G83" s="23"/>
      <c r="K83" s="8"/>
      <c r="L83" s="8"/>
      <c r="R83" s="31"/>
      <c r="S83" s="2" t="s">
        <v>50</v>
      </c>
      <c r="T83" s="31"/>
      <c r="U83" s="31"/>
      <c r="V83" s="31"/>
      <c r="W83" s="31"/>
      <c r="X83" s="31"/>
      <c r="Y83" s="31"/>
      <c r="AC83">
        <v>0.9</v>
      </c>
    </row>
    <row r="84" spans="3:29">
      <c r="C84" s="2" t="s">
        <v>501</v>
      </c>
      <c r="D84" s="2" t="s">
        <v>77</v>
      </c>
      <c r="E84" s="2" t="s">
        <v>90</v>
      </c>
      <c r="F84">
        <v>2021</v>
      </c>
      <c r="G84" s="23">
        <v>0.124</v>
      </c>
      <c r="H84">
        <v>2.3111249614029192E-2</v>
      </c>
      <c r="I84">
        <v>400</v>
      </c>
      <c r="J84">
        <v>20</v>
      </c>
      <c r="K84" s="8">
        <f t="shared" si="2"/>
        <v>400</v>
      </c>
      <c r="L84" s="8">
        <f t="shared" si="3"/>
        <v>20</v>
      </c>
      <c r="M84">
        <v>20</v>
      </c>
      <c r="N84">
        <v>31.54</v>
      </c>
      <c r="O84">
        <v>1</v>
      </c>
      <c r="R84" s="31"/>
      <c r="S84" s="2" t="s">
        <v>501</v>
      </c>
      <c r="T84" s="31"/>
      <c r="U84" s="31" t="s">
        <v>104</v>
      </c>
      <c r="V84" s="31" t="s">
        <v>105</v>
      </c>
      <c r="W84" s="31"/>
      <c r="X84" s="31"/>
      <c r="Y84" s="31" t="s">
        <v>106</v>
      </c>
    </row>
    <row r="85" spans="3:29">
      <c r="C85" s="2" t="s">
        <v>50</v>
      </c>
      <c r="D85" s="2"/>
      <c r="E85" s="2"/>
      <c r="G85" s="23"/>
      <c r="K85" s="8"/>
      <c r="L85" s="8"/>
      <c r="R85" s="31"/>
      <c r="S85" s="2" t="s">
        <v>50</v>
      </c>
      <c r="T85" s="31"/>
      <c r="U85" s="31"/>
      <c r="V85" s="31"/>
      <c r="W85" s="31"/>
      <c r="X85" s="31"/>
      <c r="Y85" s="31"/>
      <c r="AC85">
        <v>0.89</v>
      </c>
    </row>
    <row r="86" spans="3:29">
      <c r="C86" s="2" t="s">
        <v>147</v>
      </c>
      <c r="D86" s="2" t="s">
        <v>77</v>
      </c>
      <c r="E86" s="2" t="s">
        <v>91</v>
      </c>
      <c r="F86">
        <v>2021</v>
      </c>
      <c r="G86">
        <v>0.65</v>
      </c>
      <c r="H86">
        <v>0.17176777668968218</v>
      </c>
      <c r="I86">
        <v>400</v>
      </c>
      <c r="J86">
        <v>20</v>
      </c>
      <c r="K86" s="8">
        <f t="shared" si="2"/>
        <v>400</v>
      </c>
      <c r="L86" s="8">
        <f t="shared" si="3"/>
        <v>20</v>
      </c>
      <c r="M86">
        <v>20</v>
      </c>
      <c r="N86">
        <v>31.54</v>
      </c>
      <c r="O86">
        <v>1</v>
      </c>
      <c r="R86" s="31"/>
      <c r="S86" s="2" t="s">
        <v>147</v>
      </c>
      <c r="T86" s="31"/>
      <c r="U86" s="31" t="s">
        <v>104</v>
      </c>
      <c r="V86" s="31" t="s">
        <v>105</v>
      </c>
      <c r="W86" s="31"/>
      <c r="X86" s="31"/>
      <c r="Y86" s="31" t="s">
        <v>106</v>
      </c>
    </row>
    <row r="87" spans="3:29">
      <c r="C87" s="2" t="s">
        <v>179</v>
      </c>
      <c r="D87" s="2" t="s">
        <v>76</v>
      </c>
      <c r="E87" s="2" t="s">
        <v>91</v>
      </c>
      <c r="F87">
        <v>2021</v>
      </c>
      <c r="G87">
        <v>0.65</v>
      </c>
      <c r="H87">
        <v>0.43669223887934389</v>
      </c>
      <c r="I87">
        <v>400</v>
      </c>
      <c r="J87">
        <v>20</v>
      </c>
      <c r="K87" s="8">
        <f t="shared" si="2"/>
        <v>400</v>
      </c>
      <c r="L87" s="8">
        <f t="shared" si="3"/>
        <v>20</v>
      </c>
      <c r="M87">
        <v>20</v>
      </c>
      <c r="N87">
        <v>31.54</v>
      </c>
      <c r="O87">
        <v>1</v>
      </c>
      <c r="R87" s="31"/>
      <c r="S87" s="2" t="s">
        <v>179</v>
      </c>
      <c r="T87" s="31"/>
      <c r="U87" s="31" t="s">
        <v>104</v>
      </c>
      <c r="V87" s="31" t="s">
        <v>105</v>
      </c>
      <c r="W87" s="31"/>
      <c r="X87" s="31"/>
      <c r="Y87" s="31" t="s">
        <v>106</v>
      </c>
      <c r="AC87" s="23">
        <v>0.124</v>
      </c>
    </row>
    <row r="88" spans="3:29">
      <c r="C88" s="2" t="s">
        <v>180</v>
      </c>
      <c r="D88" s="2" t="s">
        <v>74</v>
      </c>
      <c r="E88" s="2" t="s">
        <v>91</v>
      </c>
      <c r="F88">
        <v>2021</v>
      </c>
      <c r="G88">
        <v>0.65</v>
      </c>
      <c r="H88">
        <v>0.14656454653801507</v>
      </c>
      <c r="I88">
        <v>400</v>
      </c>
      <c r="J88">
        <v>20</v>
      </c>
      <c r="K88" s="8">
        <f t="shared" si="2"/>
        <v>400</v>
      </c>
      <c r="L88" s="8">
        <f t="shared" si="3"/>
        <v>20</v>
      </c>
      <c r="M88">
        <v>20</v>
      </c>
      <c r="N88">
        <v>31.54</v>
      </c>
      <c r="O88">
        <v>1</v>
      </c>
      <c r="R88" s="31"/>
      <c r="S88" s="2" t="s">
        <v>180</v>
      </c>
      <c r="T88" s="31"/>
      <c r="U88" s="31" t="s">
        <v>104</v>
      </c>
      <c r="V88" s="31" t="s">
        <v>105</v>
      </c>
      <c r="W88" s="31"/>
      <c r="X88" s="31"/>
      <c r="Y88" s="31" t="s">
        <v>106</v>
      </c>
      <c r="AC88" s="23"/>
    </row>
    <row r="89" spans="3:29">
      <c r="C89" s="2" t="s">
        <v>181</v>
      </c>
      <c r="D89" s="2" t="s">
        <v>92</v>
      </c>
      <c r="E89" s="2" t="s">
        <v>91</v>
      </c>
      <c r="F89">
        <v>2021</v>
      </c>
      <c r="G89">
        <v>0.65</v>
      </c>
      <c r="H89">
        <v>0.31528792347867335</v>
      </c>
      <c r="I89">
        <v>400</v>
      </c>
      <c r="J89">
        <v>20</v>
      </c>
      <c r="K89" s="8">
        <f t="shared" si="2"/>
        <v>400</v>
      </c>
      <c r="L89" s="8">
        <f t="shared" si="3"/>
        <v>20</v>
      </c>
      <c r="M89">
        <v>20</v>
      </c>
      <c r="N89">
        <v>31.54</v>
      </c>
      <c r="O89">
        <v>1</v>
      </c>
      <c r="R89" s="31"/>
      <c r="S89" s="2" t="s">
        <v>181</v>
      </c>
      <c r="T89" s="31"/>
      <c r="U89" s="31" t="s">
        <v>104</v>
      </c>
      <c r="V89" s="31" t="s">
        <v>105</v>
      </c>
      <c r="W89" s="31"/>
      <c r="X89" s="31"/>
      <c r="Y89" s="31" t="s">
        <v>106</v>
      </c>
      <c r="AC89" s="23">
        <v>0.124</v>
      </c>
    </row>
    <row r="90" spans="3:29">
      <c r="C90" s="2" t="s">
        <v>171</v>
      </c>
      <c r="D90" s="2" t="s">
        <v>79</v>
      </c>
      <c r="E90" s="2" t="s">
        <v>91</v>
      </c>
      <c r="F90">
        <v>2021</v>
      </c>
      <c r="G90">
        <v>0.65</v>
      </c>
      <c r="H90">
        <v>0.82141505528632563</v>
      </c>
      <c r="I90">
        <v>400</v>
      </c>
      <c r="J90">
        <v>20</v>
      </c>
      <c r="K90" s="8">
        <f t="shared" si="2"/>
        <v>400</v>
      </c>
      <c r="L90" s="8">
        <f t="shared" si="3"/>
        <v>20</v>
      </c>
      <c r="M90">
        <v>20</v>
      </c>
      <c r="N90">
        <v>31.54</v>
      </c>
      <c r="O90">
        <v>1</v>
      </c>
      <c r="R90" s="31"/>
      <c r="S90" s="2" t="s">
        <v>171</v>
      </c>
      <c r="T90" s="31"/>
      <c r="U90" s="31" t="s">
        <v>104</v>
      </c>
      <c r="V90" s="31" t="s">
        <v>105</v>
      </c>
      <c r="W90" s="31"/>
      <c r="X90" s="31"/>
      <c r="Y90" s="31" t="s">
        <v>106</v>
      </c>
      <c r="AC90" s="23"/>
    </row>
    <row r="91" spans="3:29">
      <c r="C91" s="2" t="s">
        <v>182</v>
      </c>
      <c r="D91" s="2" t="s">
        <v>80</v>
      </c>
      <c r="E91" s="2" t="s">
        <v>91</v>
      </c>
      <c r="F91">
        <v>2021</v>
      </c>
      <c r="G91">
        <v>0.65</v>
      </c>
      <c r="H91">
        <v>9.9999999999999992E-2</v>
      </c>
      <c r="I91">
        <v>400</v>
      </c>
      <c r="J91">
        <v>20</v>
      </c>
      <c r="K91" s="8">
        <f t="shared" si="2"/>
        <v>400</v>
      </c>
      <c r="L91" s="8">
        <f t="shared" si="3"/>
        <v>20</v>
      </c>
      <c r="M91">
        <v>20</v>
      </c>
      <c r="N91">
        <v>31.54</v>
      </c>
      <c r="O91">
        <v>1</v>
      </c>
      <c r="R91" s="31"/>
      <c r="S91" s="2" t="s">
        <v>182</v>
      </c>
      <c r="T91" s="31"/>
      <c r="U91" s="31" t="s">
        <v>104</v>
      </c>
      <c r="V91" s="31" t="s">
        <v>105</v>
      </c>
      <c r="W91" s="31"/>
      <c r="X91" s="31"/>
      <c r="Y91" s="31" t="s">
        <v>106</v>
      </c>
      <c r="AC91" s="23">
        <v>0.124</v>
      </c>
    </row>
    <row r="92" spans="3:29">
      <c r="C92" s="2" t="s">
        <v>148</v>
      </c>
      <c r="D92" s="2" t="s">
        <v>77</v>
      </c>
      <c r="E92" s="2" t="s">
        <v>93</v>
      </c>
      <c r="F92">
        <v>2021</v>
      </c>
      <c r="G92">
        <v>0.65</v>
      </c>
      <c r="H92">
        <v>0.13811725064671421</v>
      </c>
      <c r="I92">
        <v>400</v>
      </c>
      <c r="J92">
        <v>20</v>
      </c>
      <c r="K92" s="8">
        <f t="shared" si="2"/>
        <v>400</v>
      </c>
      <c r="L92" s="8">
        <f t="shared" si="3"/>
        <v>20</v>
      </c>
      <c r="M92">
        <v>20</v>
      </c>
      <c r="N92">
        <v>31.54</v>
      </c>
      <c r="O92">
        <v>1</v>
      </c>
      <c r="R92" s="31"/>
      <c r="S92" s="2" t="s">
        <v>148</v>
      </c>
      <c r="T92" s="31"/>
      <c r="U92" s="31" t="s">
        <v>104</v>
      </c>
      <c r="V92" s="31" t="s">
        <v>105</v>
      </c>
      <c r="W92" s="31"/>
      <c r="X92" s="31"/>
      <c r="Y92" s="31" t="s">
        <v>106</v>
      </c>
      <c r="AC92" s="23"/>
    </row>
    <row r="93" spans="3:29">
      <c r="C93" s="2" t="s">
        <v>183</v>
      </c>
      <c r="D93" s="2" t="s">
        <v>76</v>
      </c>
      <c r="E93" s="2" t="s">
        <v>93</v>
      </c>
      <c r="F93">
        <v>2021</v>
      </c>
      <c r="G93">
        <v>0.65</v>
      </c>
      <c r="H93">
        <v>0.35467859135092478</v>
      </c>
      <c r="I93">
        <v>400</v>
      </c>
      <c r="J93">
        <v>20</v>
      </c>
      <c r="K93" s="8">
        <f t="shared" si="2"/>
        <v>400</v>
      </c>
      <c r="L93" s="8">
        <f t="shared" si="3"/>
        <v>20</v>
      </c>
      <c r="M93">
        <v>20</v>
      </c>
      <c r="N93">
        <v>31.54</v>
      </c>
      <c r="O93">
        <v>1</v>
      </c>
      <c r="R93" s="31"/>
      <c r="S93" s="2" t="s">
        <v>183</v>
      </c>
      <c r="T93" s="31"/>
      <c r="U93" s="31" t="s">
        <v>104</v>
      </c>
      <c r="V93" s="31" t="s">
        <v>105</v>
      </c>
      <c r="W93" s="31"/>
      <c r="X93" s="31"/>
      <c r="Y93" s="31" t="s">
        <v>106</v>
      </c>
      <c r="AC93" s="23">
        <v>0.124</v>
      </c>
    </row>
    <row r="94" spans="3:29">
      <c r="C94" s="2" t="s">
        <v>184</v>
      </c>
      <c r="D94" s="2" t="s">
        <v>74</v>
      </c>
      <c r="E94" s="2" t="s">
        <v>93</v>
      </c>
      <c r="F94">
        <v>2021</v>
      </c>
      <c r="G94">
        <v>0.65</v>
      </c>
      <c r="H94">
        <v>0.1327838503261852</v>
      </c>
      <c r="I94">
        <v>400</v>
      </c>
      <c r="J94">
        <v>20</v>
      </c>
      <c r="K94" s="8">
        <f t="shared" si="2"/>
        <v>400</v>
      </c>
      <c r="L94" s="8">
        <f t="shared" si="3"/>
        <v>20</v>
      </c>
      <c r="M94">
        <v>20</v>
      </c>
      <c r="N94">
        <v>31.54</v>
      </c>
      <c r="O94">
        <v>1</v>
      </c>
      <c r="R94" s="31"/>
      <c r="S94" s="2" t="s">
        <v>184</v>
      </c>
      <c r="T94" s="31"/>
      <c r="U94" s="31" t="s">
        <v>104</v>
      </c>
      <c r="V94" s="31" t="s">
        <v>105</v>
      </c>
      <c r="W94" s="31"/>
      <c r="X94" s="31"/>
      <c r="Y94" s="31" t="s">
        <v>106</v>
      </c>
      <c r="AC94" s="23"/>
    </row>
    <row r="95" spans="3:29">
      <c r="C95" s="2" t="s">
        <v>185</v>
      </c>
      <c r="D95" s="2" t="s">
        <v>92</v>
      </c>
      <c r="E95" s="2" t="s">
        <v>93</v>
      </c>
      <c r="F95">
        <v>2021</v>
      </c>
      <c r="G95">
        <v>0.65</v>
      </c>
      <c r="H95">
        <v>0.20953247345103551</v>
      </c>
      <c r="I95">
        <v>400</v>
      </c>
      <c r="J95">
        <v>20</v>
      </c>
      <c r="K95" s="8">
        <f t="shared" si="2"/>
        <v>400</v>
      </c>
      <c r="L95" s="8">
        <f t="shared" si="3"/>
        <v>20</v>
      </c>
      <c r="M95">
        <v>20</v>
      </c>
      <c r="N95">
        <v>31.54</v>
      </c>
      <c r="O95">
        <v>1</v>
      </c>
      <c r="R95" s="31"/>
      <c r="S95" s="2" t="s">
        <v>185</v>
      </c>
      <c r="T95" s="31"/>
      <c r="U95" s="31" t="s">
        <v>104</v>
      </c>
      <c r="V95" s="31" t="s">
        <v>105</v>
      </c>
      <c r="W95" s="31"/>
      <c r="X95" s="31"/>
      <c r="Y95" s="31" t="s">
        <v>106</v>
      </c>
      <c r="AC95">
        <v>0.65</v>
      </c>
    </row>
    <row r="96" spans="3:29">
      <c r="C96" s="2" t="s">
        <v>172</v>
      </c>
      <c r="D96" s="2" t="s">
        <v>79</v>
      </c>
      <c r="E96" s="2" t="s">
        <v>93</v>
      </c>
      <c r="F96">
        <v>2021</v>
      </c>
      <c r="G96">
        <v>0.65</v>
      </c>
      <c r="H96">
        <v>0.40482707149082164</v>
      </c>
      <c r="I96">
        <v>400</v>
      </c>
      <c r="J96">
        <v>20</v>
      </c>
      <c r="K96" s="8">
        <f t="shared" si="2"/>
        <v>400</v>
      </c>
      <c r="L96" s="8">
        <f t="shared" si="3"/>
        <v>20</v>
      </c>
      <c r="M96">
        <v>20</v>
      </c>
      <c r="N96">
        <v>31.54</v>
      </c>
      <c r="O96">
        <v>1</v>
      </c>
      <c r="R96" s="31"/>
      <c r="S96" s="2" t="s">
        <v>172</v>
      </c>
      <c r="T96" s="31"/>
      <c r="U96" s="31" t="s">
        <v>104</v>
      </c>
      <c r="V96" s="31" t="s">
        <v>105</v>
      </c>
      <c r="W96" s="31"/>
      <c r="X96" s="31"/>
      <c r="Y96" s="31" t="s">
        <v>106</v>
      </c>
      <c r="AC96">
        <v>0.65</v>
      </c>
    </row>
    <row r="97" spans="3:29">
      <c r="C97" s="2" t="s">
        <v>186</v>
      </c>
      <c r="D97" s="2" t="s">
        <v>80</v>
      </c>
      <c r="E97" s="2" t="s">
        <v>93</v>
      </c>
      <c r="F97">
        <v>2021</v>
      </c>
      <c r="G97">
        <v>0.65</v>
      </c>
      <c r="H97">
        <v>0.10296988915481722</v>
      </c>
      <c r="I97">
        <v>400</v>
      </c>
      <c r="J97">
        <v>20</v>
      </c>
      <c r="K97" s="8">
        <f t="shared" si="2"/>
        <v>400</v>
      </c>
      <c r="L97" s="8">
        <f t="shared" si="3"/>
        <v>20</v>
      </c>
      <c r="M97">
        <v>20</v>
      </c>
      <c r="N97">
        <v>31.54</v>
      </c>
      <c r="O97">
        <v>1</v>
      </c>
      <c r="R97" s="31"/>
      <c r="S97" s="2" t="s">
        <v>186</v>
      </c>
      <c r="T97" s="31"/>
      <c r="U97" s="31" t="s">
        <v>104</v>
      </c>
      <c r="V97" s="31" t="s">
        <v>105</v>
      </c>
      <c r="W97" s="31"/>
      <c r="X97" s="31"/>
      <c r="Y97" s="31" t="s">
        <v>106</v>
      </c>
      <c r="AC97">
        <v>0.65</v>
      </c>
    </row>
    <row r="98" spans="3:29">
      <c r="C98" s="2" t="s">
        <v>149</v>
      </c>
      <c r="D98" s="2" t="s">
        <v>77</v>
      </c>
      <c r="E98" s="2" t="s">
        <v>94</v>
      </c>
      <c r="F98">
        <v>2021</v>
      </c>
      <c r="G98">
        <v>0.65</v>
      </c>
      <c r="H98">
        <v>0.10117977406146414</v>
      </c>
      <c r="I98">
        <v>400</v>
      </c>
      <c r="J98">
        <v>20</v>
      </c>
      <c r="K98" s="8">
        <f t="shared" si="2"/>
        <v>400</v>
      </c>
      <c r="L98" s="8">
        <f t="shared" si="3"/>
        <v>20</v>
      </c>
      <c r="M98">
        <v>20</v>
      </c>
      <c r="N98">
        <v>31.54</v>
      </c>
      <c r="O98">
        <v>1</v>
      </c>
      <c r="R98" s="31"/>
      <c r="S98" s="2" t="s">
        <v>149</v>
      </c>
      <c r="T98" s="31"/>
      <c r="U98" s="31" t="s">
        <v>104</v>
      </c>
      <c r="V98" s="31" t="s">
        <v>105</v>
      </c>
      <c r="W98" s="31"/>
      <c r="X98" s="31"/>
      <c r="Y98" s="31" t="s">
        <v>106</v>
      </c>
      <c r="AC98">
        <v>0.65</v>
      </c>
    </row>
    <row r="99" spans="3:29">
      <c r="C99" s="2" t="s">
        <v>187</v>
      </c>
      <c r="D99" s="2" t="s">
        <v>76</v>
      </c>
      <c r="E99" s="2" t="s">
        <v>94</v>
      </c>
      <c r="F99">
        <v>2021</v>
      </c>
      <c r="G99">
        <v>0.65</v>
      </c>
      <c r="H99">
        <v>0.24860663198917024</v>
      </c>
      <c r="I99">
        <v>400</v>
      </c>
      <c r="J99">
        <v>20</v>
      </c>
      <c r="K99" s="8">
        <f t="shared" si="2"/>
        <v>400</v>
      </c>
      <c r="L99" s="8">
        <f t="shared" si="3"/>
        <v>20</v>
      </c>
      <c r="M99">
        <v>20</v>
      </c>
      <c r="N99">
        <v>31.54</v>
      </c>
      <c r="O99">
        <v>1</v>
      </c>
      <c r="R99" s="31"/>
      <c r="S99" s="2" t="s">
        <v>187</v>
      </c>
      <c r="T99" s="31"/>
      <c r="U99" s="31" t="s">
        <v>104</v>
      </c>
      <c r="V99" s="31" t="s">
        <v>105</v>
      </c>
      <c r="W99" s="31"/>
      <c r="X99" s="31"/>
      <c r="Y99" s="31" t="s">
        <v>106</v>
      </c>
      <c r="AC99">
        <v>0.65</v>
      </c>
    </row>
    <row r="100" spans="3:29">
      <c r="C100" s="2" t="s">
        <v>188</v>
      </c>
      <c r="D100" s="2" t="s">
        <v>74</v>
      </c>
      <c r="E100" s="2" t="s">
        <v>94</v>
      </c>
      <c r="F100">
        <v>2021</v>
      </c>
      <c r="G100">
        <v>0.65</v>
      </c>
      <c r="H100">
        <v>8.8560651785726058E-2</v>
      </c>
      <c r="I100">
        <v>400</v>
      </c>
      <c r="J100">
        <v>20</v>
      </c>
      <c r="K100" s="8">
        <f t="shared" si="2"/>
        <v>400</v>
      </c>
      <c r="L100" s="8">
        <f t="shared" si="3"/>
        <v>20</v>
      </c>
      <c r="M100">
        <v>20</v>
      </c>
      <c r="N100">
        <v>31.54</v>
      </c>
      <c r="O100">
        <v>1</v>
      </c>
      <c r="R100" s="31"/>
      <c r="S100" s="2" t="s">
        <v>188</v>
      </c>
      <c r="T100" s="31"/>
      <c r="U100" s="31" t="s">
        <v>104</v>
      </c>
      <c r="V100" s="31" t="s">
        <v>105</v>
      </c>
      <c r="W100" s="31"/>
      <c r="X100" s="31"/>
      <c r="Y100" s="31" t="s">
        <v>106</v>
      </c>
      <c r="AC100">
        <v>0.65</v>
      </c>
    </row>
    <row r="101" spans="3:29">
      <c r="C101" s="2" t="s">
        <v>189</v>
      </c>
      <c r="D101" s="2" t="s">
        <v>92</v>
      </c>
      <c r="E101" s="2" t="s">
        <v>94</v>
      </c>
      <c r="F101">
        <v>2021</v>
      </c>
      <c r="G101">
        <v>0.65</v>
      </c>
      <c r="H101">
        <v>0.14392310719876708</v>
      </c>
      <c r="I101">
        <v>400</v>
      </c>
      <c r="J101">
        <v>20</v>
      </c>
      <c r="K101" s="8">
        <f t="shared" si="2"/>
        <v>400</v>
      </c>
      <c r="L101" s="8">
        <f t="shared" si="3"/>
        <v>20</v>
      </c>
      <c r="M101">
        <v>20</v>
      </c>
      <c r="N101">
        <v>31.54</v>
      </c>
      <c r="O101">
        <v>1</v>
      </c>
      <c r="R101" s="32"/>
      <c r="S101" s="2" t="s">
        <v>189</v>
      </c>
      <c r="T101" s="33"/>
      <c r="U101" s="32" t="s">
        <v>104</v>
      </c>
      <c r="V101" s="32" t="s">
        <v>105</v>
      </c>
      <c r="W101" s="32"/>
      <c r="X101" s="32"/>
      <c r="Y101" s="32" t="s">
        <v>106</v>
      </c>
      <c r="AC101">
        <v>0.65</v>
      </c>
    </row>
    <row r="102" spans="3:29">
      <c r="C102" s="2" t="s">
        <v>173</v>
      </c>
      <c r="D102" s="2" t="s">
        <v>79</v>
      </c>
      <c r="E102" s="2" t="s">
        <v>94</v>
      </c>
      <c r="F102">
        <v>2021</v>
      </c>
      <c r="G102">
        <v>0.65</v>
      </c>
      <c r="H102">
        <v>0.28126847815747508</v>
      </c>
      <c r="I102">
        <v>400</v>
      </c>
      <c r="J102">
        <v>20</v>
      </c>
      <c r="K102" s="8">
        <f t="shared" si="2"/>
        <v>400</v>
      </c>
      <c r="L102" s="8">
        <f t="shared" si="3"/>
        <v>20</v>
      </c>
      <c r="M102">
        <v>20</v>
      </c>
      <c r="N102">
        <v>31.54</v>
      </c>
      <c r="O102">
        <v>1</v>
      </c>
      <c r="S102" s="2" t="s">
        <v>173</v>
      </c>
      <c r="U102" s="32" t="s">
        <v>104</v>
      </c>
      <c r="V102" s="32" t="s">
        <v>105</v>
      </c>
      <c r="W102" s="32"/>
      <c r="X102" s="32"/>
      <c r="Y102" s="32" t="s">
        <v>106</v>
      </c>
      <c r="AC102">
        <v>0.65</v>
      </c>
    </row>
    <row r="103" spans="3:29">
      <c r="C103" s="2" t="s">
        <v>190</v>
      </c>
      <c r="D103" s="2" t="s">
        <v>80</v>
      </c>
      <c r="E103" s="2" t="s">
        <v>94</v>
      </c>
      <c r="F103">
        <v>2021</v>
      </c>
      <c r="G103">
        <v>0.65</v>
      </c>
      <c r="H103">
        <v>9.9999999999999992E-2</v>
      </c>
      <c r="I103">
        <v>400</v>
      </c>
      <c r="J103">
        <v>20</v>
      </c>
      <c r="K103" s="8">
        <f t="shared" si="2"/>
        <v>400</v>
      </c>
      <c r="L103" s="8">
        <f t="shared" si="3"/>
        <v>20</v>
      </c>
      <c r="M103">
        <v>20</v>
      </c>
      <c r="N103">
        <v>31.54</v>
      </c>
      <c r="O103">
        <v>1</v>
      </c>
      <c r="S103" s="2" t="s">
        <v>190</v>
      </c>
      <c r="U103" s="32" t="s">
        <v>104</v>
      </c>
      <c r="V103" s="32" t="s">
        <v>105</v>
      </c>
      <c r="W103" s="32"/>
      <c r="X103" s="32"/>
      <c r="Y103" s="32" t="s">
        <v>106</v>
      </c>
      <c r="AC103">
        <v>0.65</v>
      </c>
    </row>
    <row r="104" spans="3:29">
      <c r="C104" s="2" t="s">
        <v>150</v>
      </c>
      <c r="D104" s="2" t="s">
        <v>77</v>
      </c>
      <c r="E104" s="2" t="s">
        <v>95</v>
      </c>
      <c r="F104">
        <v>2021</v>
      </c>
      <c r="G104">
        <v>0.65</v>
      </c>
      <c r="H104">
        <v>9.6459342035770113E-2</v>
      </c>
      <c r="I104">
        <v>400</v>
      </c>
      <c r="J104">
        <v>20</v>
      </c>
      <c r="K104" s="8">
        <f t="shared" si="2"/>
        <v>400</v>
      </c>
      <c r="L104" s="8">
        <f t="shared" si="3"/>
        <v>20</v>
      </c>
      <c r="M104">
        <v>20</v>
      </c>
      <c r="N104">
        <v>31.54</v>
      </c>
      <c r="O104">
        <v>1</v>
      </c>
      <c r="S104" s="2" t="s">
        <v>150</v>
      </c>
      <c r="U104" s="32" t="s">
        <v>104</v>
      </c>
      <c r="V104" s="32" t="s">
        <v>105</v>
      </c>
      <c r="W104" s="32"/>
      <c r="X104" s="32"/>
      <c r="Y104" s="32" t="s">
        <v>106</v>
      </c>
      <c r="AC104">
        <v>0.65</v>
      </c>
    </row>
    <row r="105" spans="3:29">
      <c r="C105" s="2" t="s">
        <v>191</v>
      </c>
      <c r="D105" s="2" t="s">
        <v>76</v>
      </c>
      <c r="E105" s="2" t="s">
        <v>95</v>
      </c>
      <c r="F105">
        <v>2021</v>
      </c>
      <c r="G105">
        <v>0.65</v>
      </c>
      <c r="H105">
        <v>0.23828463596827629</v>
      </c>
      <c r="I105">
        <v>400</v>
      </c>
      <c r="J105">
        <v>20</v>
      </c>
      <c r="K105" s="8">
        <f t="shared" si="2"/>
        <v>400</v>
      </c>
      <c r="L105" s="8">
        <f t="shared" si="3"/>
        <v>20</v>
      </c>
      <c r="M105">
        <v>20</v>
      </c>
      <c r="N105">
        <v>31.54</v>
      </c>
      <c r="O105">
        <v>1</v>
      </c>
      <c r="S105" s="2" t="s">
        <v>191</v>
      </c>
      <c r="U105" s="32" t="s">
        <v>104</v>
      </c>
      <c r="V105" s="32" t="s">
        <v>105</v>
      </c>
      <c r="W105" s="32"/>
      <c r="X105" s="32"/>
      <c r="Y105" s="32" t="s">
        <v>106</v>
      </c>
      <c r="AC105">
        <v>0.65</v>
      </c>
    </row>
    <row r="106" spans="3:29">
      <c r="C106" s="2" t="s">
        <v>192</v>
      </c>
      <c r="D106" s="2" t="s">
        <v>74</v>
      </c>
      <c r="E106" s="2" t="s">
        <v>95</v>
      </c>
      <c r="F106">
        <v>2021</v>
      </c>
      <c r="G106">
        <v>0.65</v>
      </c>
      <c r="H106">
        <v>9.7086151849994362E-2</v>
      </c>
      <c r="I106">
        <v>400</v>
      </c>
      <c r="J106">
        <v>20</v>
      </c>
      <c r="K106" s="8">
        <f t="shared" si="2"/>
        <v>400</v>
      </c>
      <c r="L106" s="8">
        <f t="shared" si="3"/>
        <v>20</v>
      </c>
      <c r="M106">
        <v>20</v>
      </c>
      <c r="N106">
        <v>31.54</v>
      </c>
      <c r="O106">
        <v>1</v>
      </c>
      <c r="S106" s="2" t="s">
        <v>192</v>
      </c>
      <c r="U106" s="32" t="s">
        <v>104</v>
      </c>
      <c r="V106" s="32" t="s">
        <v>105</v>
      </c>
      <c r="W106" s="32"/>
      <c r="X106" s="32"/>
      <c r="Y106" s="32" t="s">
        <v>106</v>
      </c>
      <c r="AC106">
        <v>0.65</v>
      </c>
    </row>
    <row r="107" spans="3:29">
      <c r="C107" s="2" t="s">
        <v>193</v>
      </c>
      <c r="D107" s="2" t="s">
        <v>92</v>
      </c>
      <c r="E107" s="2" t="s">
        <v>95</v>
      </c>
      <c r="F107">
        <v>2021</v>
      </c>
      <c r="G107">
        <v>0.65</v>
      </c>
      <c r="H107">
        <v>0.15635293704824943</v>
      </c>
      <c r="I107">
        <v>400</v>
      </c>
      <c r="J107">
        <v>20</v>
      </c>
      <c r="K107" s="8">
        <f t="shared" si="2"/>
        <v>400</v>
      </c>
      <c r="L107" s="8">
        <f t="shared" si="3"/>
        <v>20</v>
      </c>
      <c r="M107">
        <v>20</v>
      </c>
      <c r="N107">
        <v>31.54</v>
      </c>
      <c r="O107">
        <v>1</v>
      </c>
      <c r="S107" s="2" t="s">
        <v>193</v>
      </c>
      <c r="U107" s="32" t="s">
        <v>104</v>
      </c>
      <c r="V107" s="32" t="s">
        <v>105</v>
      </c>
      <c r="W107" s="32"/>
      <c r="X107" s="32"/>
      <c r="Y107" s="32" t="s">
        <v>106</v>
      </c>
      <c r="AC107">
        <v>0.65</v>
      </c>
    </row>
    <row r="108" spans="3:29">
      <c r="C108" s="2" t="s">
        <v>174</v>
      </c>
      <c r="D108" s="2" t="s">
        <v>79</v>
      </c>
      <c r="E108" s="2" t="s">
        <v>95</v>
      </c>
      <c r="F108">
        <v>2021</v>
      </c>
      <c r="G108">
        <v>0.65</v>
      </c>
      <c r="H108">
        <v>0.308140357277919</v>
      </c>
      <c r="I108">
        <v>400</v>
      </c>
      <c r="J108">
        <v>20</v>
      </c>
      <c r="K108" s="8">
        <f t="shared" si="2"/>
        <v>400</v>
      </c>
      <c r="L108" s="8">
        <f t="shared" si="3"/>
        <v>20</v>
      </c>
      <c r="M108">
        <v>20</v>
      </c>
      <c r="N108">
        <v>31.54</v>
      </c>
      <c r="O108">
        <v>1</v>
      </c>
      <c r="S108" s="2" t="s">
        <v>174</v>
      </c>
      <c r="U108" s="32" t="s">
        <v>104</v>
      </c>
      <c r="V108" s="32" t="s">
        <v>105</v>
      </c>
      <c r="W108" s="32"/>
      <c r="X108" s="32"/>
      <c r="Y108" s="32" t="s">
        <v>106</v>
      </c>
      <c r="AC108">
        <v>0.65</v>
      </c>
    </row>
    <row r="109" spans="3:29">
      <c r="C109" s="2" t="s">
        <v>194</v>
      </c>
      <c r="D109" s="2" t="s">
        <v>80</v>
      </c>
      <c r="E109" s="2" t="s">
        <v>95</v>
      </c>
      <c r="F109">
        <v>2021</v>
      </c>
      <c r="G109">
        <v>0.65</v>
      </c>
      <c r="H109">
        <v>9.8937055252144648E-2</v>
      </c>
      <c r="I109">
        <v>400</v>
      </c>
      <c r="J109">
        <v>20</v>
      </c>
      <c r="K109" s="8">
        <f t="shared" si="2"/>
        <v>400</v>
      </c>
      <c r="L109" s="8">
        <f t="shared" si="3"/>
        <v>20</v>
      </c>
      <c r="M109">
        <v>20</v>
      </c>
      <c r="N109">
        <v>31.54</v>
      </c>
      <c r="O109">
        <v>1</v>
      </c>
      <c r="S109" s="2" t="s">
        <v>194</v>
      </c>
      <c r="U109" s="32" t="s">
        <v>104</v>
      </c>
      <c r="V109" s="32" t="s">
        <v>105</v>
      </c>
      <c r="W109" s="32"/>
      <c r="X109" s="32"/>
      <c r="Y109" s="32" t="s">
        <v>106</v>
      </c>
      <c r="AC109">
        <v>0.65</v>
      </c>
    </row>
    <row r="110" spans="3:29">
      <c r="C110" s="2" t="s">
        <v>151</v>
      </c>
      <c r="D110" s="2" t="s">
        <v>77</v>
      </c>
      <c r="E110" s="2" t="s">
        <v>96</v>
      </c>
      <c r="F110">
        <v>2021</v>
      </c>
      <c r="G110">
        <v>0.8</v>
      </c>
      <c r="H110">
        <v>4.5458517684292529E-2</v>
      </c>
      <c r="I110">
        <v>400</v>
      </c>
      <c r="J110">
        <v>20</v>
      </c>
      <c r="K110" s="8">
        <f t="shared" si="2"/>
        <v>400</v>
      </c>
      <c r="L110" s="8">
        <f t="shared" si="3"/>
        <v>20</v>
      </c>
      <c r="M110">
        <v>20</v>
      </c>
      <c r="N110">
        <v>31.54</v>
      </c>
      <c r="O110">
        <v>1</v>
      </c>
      <c r="S110" s="2" t="s">
        <v>151</v>
      </c>
      <c r="U110" s="32" t="s">
        <v>104</v>
      </c>
      <c r="V110" s="32" t="s">
        <v>105</v>
      </c>
      <c r="W110" s="32"/>
      <c r="X110" s="32"/>
      <c r="Y110" s="32" t="s">
        <v>106</v>
      </c>
      <c r="AC110">
        <v>0.65</v>
      </c>
    </row>
    <row r="111" spans="3:29">
      <c r="C111" s="2" t="s">
        <v>152</v>
      </c>
      <c r="D111" s="2" t="s">
        <v>77</v>
      </c>
      <c r="E111" s="2" t="s">
        <v>97</v>
      </c>
      <c r="F111">
        <v>2021</v>
      </c>
      <c r="G111">
        <v>0.8</v>
      </c>
      <c r="H111">
        <v>4.5458517684292529E-2</v>
      </c>
      <c r="I111">
        <v>400</v>
      </c>
      <c r="J111">
        <v>20</v>
      </c>
      <c r="K111" s="8">
        <f t="shared" si="2"/>
        <v>400</v>
      </c>
      <c r="L111" s="8">
        <f t="shared" si="3"/>
        <v>20</v>
      </c>
      <c r="M111">
        <v>20</v>
      </c>
      <c r="N111">
        <v>31.54</v>
      </c>
      <c r="O111">
        <v>1</v>
      </c>
      <c r="S111" s="2" t="s">
        <v>152</v>
      </c>
      <c r="U111" s="32" t="s">
        <v>104</v>
      </c>
      <c r="V111" s="32" t="s">
        <v>105</v>
      </c>
      <c r="W111" s="32"/>
      <c r="X111" s="32"/>
      <c r="Y111" s="32" t="s">
        <v>106</v>
      </c>
      <c r="AC111">
        <v>0.65</v>
      </c>
    </row>
    <row r="112" spans="3:29">
      <c r="C112" s="2" t="s">
        <v>153</v>
      </c>
      <c r="D112" s="2" t="s">
        <v>77</v>
      </c>
      <c r="E112" s="2" t="s">
        <v>98</v>
      </c>
      <c r="F112">
        <v>2021</v>
      </c>
      <c r="G112">
        <v>0.8</v>
      </c>
      <c r="H112">
        <v>4.5458517684292529E-2</v>
      </c>
      <c r="I112">
        <v>400</v>
      </c>
      <c r="J112">
        <v>20</v>
      </c>
      <c r="K112" s="8">
        <f t="shared" si="2"/>
        <v>400</v>
      </c>
      <c r="L112" s="8">
        <f t="shared" si="3"/>
        <v>20</v>
      </c>
      <c r="M112">
        <v>20</v>
      </c>
      <c r="N112">
        <v>31.54</v>
      </c>
      <c r="O112">
        <v>1</v>
      </c>
      <c r="S112" s="2" t="s">
        <v>153</v>
      </c>
      <c r="U112" s="32" t="s">
        <v>104</v>
      </c>
      <c r="V112" s="32" t="s">
        <v>105</v>
      </c>
      <c r="W112" s="32"/>
      <c r="X112" s="32"/>
      <c r="Y112" s="32" t="s">
        <v>106</v>
      </c>
      <c r="AC112">
        <v>0.65</v>
      </c>
    </row>
    <row r="113" spans="3:29">
      <c r="C113" s="2" t="s">
        <v>154</v>
      </c>
      <c r="D113" s="2" t="s">
        <v>77</v>
      </c>
      <c r="E113" s="2" t="s">
        <v>99</v>
      </c>
      <c r="F113">
        <v>2021</v>
      </c>
      <c r="G113">
        <v>0.8</v>
      </c>
      <c r="H113">
        <v>4.5458517684292529E-2</v>
      </c>
      <c r="I113">
        <v>400</v>
      </c>
      <c r="J113">
        <v>20</v>
      </c>
      <c r="K113" s="8">
        <f t="shared" si="2"/>
        <v>400</v>
      </c>
      <c r="L113" s="8">
        <f t="shared" si="3"/>
        <v>20</v>
      </c>
      <c r="M113">
        <v>20</v>
      </c>
      <c r="N113">
        <v>31.54</v>
      </c>
      <c r="O113">
        <v>1</v>
      </c>
      <c r="S113" s="2" t="s">
        <v>154</v>
      </c>
      <c r="U113" s="32" t="s">
        <v>104</v>
      </c>
      <c r="V113" s="32" t="s">
        <v>105</v>
      </c>
      <c r="W113" s="32"/>
      <c r="X113" s="32"/>
      <c r="Y113" s="32" t="s">
        <v>106</v>
      </c>
      <c r="AC113">
        <v>0.65</v>
      </c>
    </row>
    <row r="114" spans="3:29">
      <c r="C114" s="2" t="s">
        <v>155</v>
      </c>
      <c r="D114" s="2" t="s">
        <v>77</v>
      </c>
      <c r="E114" s="2" t="s">
        <v>100</v>
      </c>
      <c r="F114">
        <v>2021</v>
      </c>
      <c r="G114">
        <v>0.8</v>
      </c>
      <c r="H114">
        <v>4.5458517684292529E-2</v>
      </c>
      <c r="I114">
        <v>400</v>
      </c>
      <c r="J114">
        <v>20</v>
      </c>
      <c r="K114" s="8">
        <f t="shared" si="2"/>
        <v>400</v>
      </c>
      <c r="L114" s="8">
        <f t="shared" si="3"/>
        <v>20</v>
      </c>
      <c r="M114">
        <v>20</v>
      </c>
      <c r="N114">
        <v>31.54</v>
      </c>
      <c r="O114">
        <v>1</v>
      </c>
      <c r="S114" s="2" t="s">
        <v>155</v>
      </c>
      <c r="U114" s="32" t="s">
        <v>104</v>
      </c>
      <c r="V114" s="32" t="s">
        <v>105</v>
      </c>
      <c r="W114" s="32"/>
      <c r="X114" s="32"/>
      <c r="Y114" s="32" t="s">
        <v>106</v>
      </c>
      <c r="AC114">
        <v>0.65</v>
      </c>
    </row>
    <row r="115" spans="3:29">
      <c r="C115" s="2" t="s">
        <v>156</v>
      </c>
      <c r="D115" s="2" t="s">
        <v>77</v>
      </c>
      <c r="E115" s="2" t="s">
        <v>101</v>
      </c>
      <c r="F115">
        <v>2021</v>
      </c>
      <c r="G115">
        <v>0.8</v>
      </c>
      <c r="H115">
        <v>4.5458517684292529E-2</v>
      </c>
      <c r="I115">
        <v>400</v>
      </c>
      <c r="J115">
        <v>20</v>
      </c>
      <c r="K115" s="8">
        <f t="shared" si="2"/>
        <v>400</v>
      </c>
      <c r="L115" s="8">
        <f t="shared" si="3"/>
        <v>20</v>
      </c>
      <c r="M115">
        <v>20</v>
      </c>
      <c r="N115">
        <v>31.54</v>
      </c>
      <c r="O115">
        <v>1</v>
      </c>
      <c r="S115" s="2" t="s">
        <v>156</v>
      </c>
      <c r="U115" s="32" t="s">
        <v>104</v>
      </c>
      <c r="V115" s="32" t="s">
        <v>105</v>
      </c>
      <c r="W115" s="32"/>
      <c r="X115" s="32"/>
      <c r="Y115" s="32" t="s">
        <v>106</v>
      </c>
      <c r="AC115">
        <v>0.65</v>
      </c>
    </row>
    <row r="116" spans="3:29">
      <c r="C116" s="2" t="s">
        <v>157</v>
      </c>
      <c r="D116" s="2" t="s">
        <v>77</v>
      </c>
      <c r="E116" s="2" t="s">
        <v>102</v>
      </c>
      <c r="F116">
        <v>2021</v>
      </c>
      <c r="G116">
        <v>0.8</v>
      </c>
      <c r="H116">
        <v>4.5458517684292529E-2</v>
      </c>
      <c r="I116">
        <v>400</v>
      </c>
      <c r="J116">
        <v>20</v>
      </c>
      <c r="K116" s="8">
        <f t="shared" si="2"/>
        <v>400</v>
      </c>
      <c r="L116" s="8">
        <f t="shared" si="3"/>
        <v>20</v>
      </c>
      <c r="M116">
        <v>20</v>
      </c>
      <c r="N116">
        <v>31.54</v>
      </c>
      <c r="O116">
        <v>1</v>
      </c>
      <c r="S116" s="2" t="s">
        <v>157</v>
      </c>
      <c r="U116" s="32" t="s">
        <v>104</v>
      </c>
      <c r="V116" s="32" t="s">
        <v>105</v>
      </c>
      <c r="W116" s="32"/>
      <c r="X116" s="32"/>
      <c r="Y116" s="32" t="s">
        <v>106</v>
      </c>
      <c r="AC116">
        <v>0.65</v>
      </c>
    </row>
    <row r="117" spans="3:29">
      <c r="C117" s="2" t="s">
        <v>158</v>
      </c>
      <c r="D117" s="2" t="s">
        <v>77</v>
      </c>
      <c r="E117" s="2" t="s">
        <v>103</v>
      </c>
      <c r="F117">
        <v>2021</v>
      </c>
      <c r="G117">
        <v>0.8</v>
      </c>
      <c r="H117">
        <v>2.3429999999999999E-2</v>
      </c>
      <c r="I117">
        <v>400</v>
      </c>
      <c r="J117">
        <v>20</v>
      </c>
      <c r="K117" s="8">
        <f t="shared" si="2"/>
        <v>400</v>
      </c>
      <c r="L117" s="8">
        <f t="shared" si="3"/>
        <v>20</v>
      </c>
      <c r="M117">
        <v>20</v>
      </c>
      <c r="N117">
        <v>31.54</v>
      </c>
      <c r="O117">
        <v>1</v>
      </c>
      <c r="S117" s="2" t="s">
        <v>158</v>
      </c>
      <c r="U117" s="32" t="s">
        <v>104</v>
      </c>
      <c r="V117" s="32" t="s">
        <v>105</v>
      </c>
      <c r="W117" s="32"/>
      <c r="X117" s="32"/>
      <c r="Y117" s="32" t="s">
        <v>106</v>
      </c>
      <c r="AC117">
        <v>0.65</v>
      </c>
    </row>
    <row r="118" spans="3:29">
      <c r="AC118">
        <v>0.65</v>
      </c>
    </row>
    <row r="119" spans="3:29">
      <c r="AC119">
        <v>0.8</v>
      </c>
    </row>
    <row r="120" spans="3:29">
      <c r="AC120">
        <v>0.8</v>
      </c>
    </row>
    <row r="121" spans="3:29">
      <c r="AC121">
        <v>0.8</v>
      </c>
    </row>
    <row r="122" spans="3:29">
      <c r="AC122">
        <v>0.8</v>
      </c>
    </row>
    <row r="123" spans="3:29">
      <c r="AC123">
        <v>0.8</v>
      </c>
    </row>
    <row r="124" spans="3:29">
      <c r="AC124">
        <v>0.8</v>
      </c>
    </row>
    <row r="125" spans="3:29">
      <c r="AC125">
        <v>0.8</v>
      </c>
    </row>
    <row r="126" spans="3:29">
      <c r="AC126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D22A-9ACD-417B-8E74-C10FC7F78132}">
  <dimension ref="B4:X225"/>
  <sheetViews>
    <sheetView workbookViewId="0">
      <selection activeCell="B2" sqref="B1:X1048576"/>
    </sheetView>
  </sheetViews>
  <sheetFormatPr defaultRowHeight="14.5"/>
  <cols>
    <col min="2" max="2" width="23.81640625" bestFit="1" customWidth="1"/>
    <col min="4" max="4" width="17.36328125" bestFit="1" customWidth="1"/>
    <col min="10" max="10" width="14" bestFit="1" customWidth="1"/>
    <col min="11" max="11" width="11.6328125" bestFit="1" customWidth="1"/>
    <col min="14" max="14" width="10.453125" bestFit="1" customWidth="1"/>
    <col min="18" max="18" width="24.81640625" bestFit="1" customWidth="1"/>
    <col min="19" max="19" width="9.26953125" bestFit="1" customWidth="1"/>
  </cols>
  <sheetData>
    <row r="4" spans="2:24">
      <c r="D4" s="10" t="s">
        <v>31</v>
      </c>
      <c r="Q4" s="28" t="s">
        <v>32</v>
      </c>
      <c r="R4" s="28"/>
      <c r="S4" s="36"/>
      <c r="T4" s="36"/>
      <c r="U4" s="36"/>
      <c r="V4" s="36"/>
      <c r="W4" s="36"/>
      <c r="X4" s="36"/>
    </row>
    <row r="5" spans="2:24" ht="26.5" thickBot="1">
      <c r="B5" s="3" t="s">
        <v>20</v>
      </c>
      <c r="C5" s="3" t="s">
        <v>21</v>
      </c>
      <c r="D5" s="3" t="s">
        <v>22</v>
      </c>
      <c r="E5" s="4" t="s">
        <v>23</v>
      </c>
      <c r="F5" s="5" t="s">
        <v>24</v>
      </c>
      <c r="G5" s="5" t="s">
        <v>25</v>
      </c>
      <c r="H5" s="5" t="s">
        <v>27</v>
      </c>
      <c r="I5" s="5" t="s">
        <v>28</v>
      </c>
      <c r="J5" s="5" t="s">
        <v>515</v>
      </c>
      <c r="K5" s="5" t="s">
        <v>516</v>
      </c>
      <c r="L5" s="6" t="s">
        <v>29</v>
      </c>
      <c r="M5" s="6" t="s">
        <v>30</v>
      </c>
      <c r="N5" s="26" t="s">
        <v>84</v>
      </c>
      <c r="Q5" s="37" t="s">
        <v>33</v>
      </c>
      <c r="R5" s="37" t="s">
        <v>20</v>
      </c>
      <c r="S5" s="37" t="s">
        <v>35</v>
      </c>
      <c r="T5" s="37" t="s">
        <v>36</v>
      </c>
      <c r="U5" s="37" t="s">
        <v>37</v>
      </c>
      <c r="V5" s="37" t="s">
        <v>38</v>
      </c>
      <c r="W5" s="37" t="s">
        <v>39</v>
      </c>
      <c r="X5" s="37" t="s">
        <v>40</v>
      </c>
    </row>
    <row r="6" spans="2:24">
      <c r="B6" s="34" t="s">
        <v>261</v>
      </c>
      <c r="C6" s="34" t="s">
        <v>195</v>
      </c>
      <c r="D6" s="34" t="s">
        <v>196</v>
      </c>
      <c r="E6">
        <v>2021</v>
      </c>
      <c r="F6">
        <v>1</v>
      </c>
      <c r="G6">
        <v>0.1</v>
      </c>
      <c r="H6">
        <v>400</v>
      </c>
      <c r="I6">
        <v>20</v>
      </c>
      <c r="J6">
        <f>H6</f>
        <v>400</v>
      </c>
      <c r="K6">
        <f>I6</f>
        <v>20</v>
      </c>
      <c r="L6">
        <v>10</v>
      </c>
      <c r="M6">
        <v>31.54</v>
      </c>
      <c r="Q6" t="s">
        <v>51</v>
      </c>
      <c r="R6" s="34" t="s">
        <v>261</v>
      </c>
      <c r="T6" s="34" t="s">
        <v>104</v>
      </c>
      <c r="U6" s="34" t="s">
        <v>105</v>
      </c>
    </row>
    <row r="7" spans="2:24">
      <c r="B7" s="34" t="s">
        <v>262</v>
      </c>
      <c r="C7" s="34" t="s">
        <v>195</v>
      </c>
      <c r="D7" s="34" t="s">
        <v>197</v>
      </c>
      <c r="E7">
        <v>2021</v>
      </c>
      <c r="F7">
        <v>1</v>
      </c>
      <c r="G7">
        <v>0.1</v>
      </c>
      <c r="H7">
        <v>400</v>
      </c>
      <c r="I7">
        <v>20</v>
      </c>
      <c r="J7">
        <f t="shared" ref="J7:J70" si="0">H7</f>
        <v>400</v>
      </c>
      <c r="K7">
        <f t="shared" ref="K7:K70" si="1">I7</f>
        <v>20</v>
      </c>
      <c r="L7">
        <v>10</v>
      </c>
      <c r="M7">
        <v>31.54</v>
      </c>
      <c r="R7" s="34" t="s">
        <v>262</v>
      </c>
      <c r="T7" s="34" t="s">
        <v>104</v>
      </c>
      <c r="U7" s="34" t="s">
        <v>105</v>
      </c>
    </row>
    <row r="8" spans="2:24">
      <c r="B8" s="34" t="s">
        <v>263</v>
      </c>
      <c r="C8" s="34" t="s">
        <v>195</v>
      </c>
      <c r="D8" s="34" t="s">
        <v>198</v>
      </c>
      <c r="E8">
        <v>2021</v>
      </c>
      <c r="F8">
        <v>1</v>
      </c>
      <c r="G8">
        <v>0.1</v>
      </c>
      <c r="H8">
        <v>400</v>
      </c>
      <c r="I8">
        <v>20</v>
      </c>
      <c r="J8">
        <f t="shared" si="0"/>
        <v>400</v>
      </c>
      <c r="K8">
        <f t="shared" si="1"/>
        <v>20</v>
      </c>
      <c r="L8">
        <v>10</v>
      </c>
      <c r="M8">
        <v>31.54</v>
      </c>
      <c r="R8" s="34" t="s">
        <v>263</v>
      </c>
      <c r="T8" s="34" t="s">
        <v>104</v>
      </c>
      <c r="U8" s="34" t="s">
        <v>105</v>
      </c>
    </row>
    <row r="9" spans="2:24">
      <c r="B9" s="34" t="s">
        <v>264</v>
      </c>
      <c r="C9" s="34" t="s">
        <v>195</v>
      </c>
      <c r="D9" s="34" t="s">
        <v>199</v>
      </c>
      <c r="E9">
        <v>2021</v>
      </c>
      <c r="F9">
        <v>1</v>
      </c>
      <c r="G9">
        <v>0.1</v>
      </c>
      <c r="H9">
        <v>400</v>
      </c>
      <c r="I9">
        <v>20</v>
      </c>
      <c r="J9">
        <f t="shared" si="0"/>
        <v>400</v>
      </c>
      <c r="K9">
        <f t="shared" si="1"/>
        <v>20</v>
      </c>
      <c r="L9">
        <v>10</v>
      </c>
      <c r="M9">
        <v>31.54</v>
      </c>
      <c r="R9" s="34" t="s">
        <v>264</v>
      </c>
      <c r="T9" s="34" t="s">
        <v>104</v>
      </c>
      <c r="U9" s="34" t="s">
        <v>105</v>
      </c>
    </row>
    <row r="10" spans="2:24">
      <c r="B10" s="34" t="s">
        <v>265</v>
      </c>
      <c r="C10" s="34" t="s">
        <v>195</v>
      </c>
      <c r="D10" s="34" t="s">
        <v>200</v>
      </c>
      <c r="E10">
        <v>2021</v>
      </c>
      <c r="F10">
        <v>1</v>
      </c>
      <c r="G10">
        <v>0.1</v>
      </c>
      <c r="H10">
        <v>400</v>
      </c>
      <c r="I10">
        <v>20</v>
      </c>
      <c r="J10">
        <f t="shared" si="0"/>
        <v>400</v>
      </c>
      <c r="K10">
        <f t="shared" si="1"/>
        <v>20</v>
      </c>
      <c r="L10">
        <v>10</v>
      </c>
      <c r="M10">
        <v>31.54</v>
      </c>
      <c r="R10" s="34" t="s">
        <v>265</v>
      </c>
      <c r="T10" s="34" t="s">
        <v>104</v>
      </c>
      <c r="U10" s="34" t="s">
        <v>105</v>
      </c>
    </row>
    <row r="11" spans="2:24">
      <c r="B11" s="34" t="s">
        <v>266</v>
      </c>
      <c r="C11" s="34" t="s">
        <v>195</v>
      </c>
      <c r="D11" s="34" t="s">
        <v>201</v>
      </c>
      <c r="E11">
        <v>2021</v>
      </c>
      <c r="F11">
        <v>1</v>
      </c>
      <c r="G11">
        <v>0.1</v>
      </c>
      <c r="H11">
        <v>400</v>
      </c>
      <c r="I11">
        <v>20</v>
      </c>
      <c r="J11">
        <f t="shared" si="0"/>
        <v>400</v>
      </c>
      <c r="K11">
        <f t="shared" si="1"/>
        <v>20</v>
      </c>
      <c r="L11">
        <v>10</v>
      </c>
      <c r="M11">
        <v>31.54</v>
      </c>
      <c r="R11" s="34" t="s">
        <v>266</v>
      </c>
      <c r="T11" s="34" t="s">
        <v>104</v>
      </c>
      <c r="U11" s="34" t="s">
        <v>105</v>
      </c>
    </row>
    <row r="12" spans="2:24">
      <c r="B12" s="34" t="s">
        <v>267</v>
      </c>
      <c r="C12" s="34" t="s">
        <v>195</v>
      </c>
      <c r="D12" s="34" t="s">
        <v>202</v>
      </c>
      <c r="E12">
        <v>2021</v>
      </c>
      <c r="F12">
        <v>1</v>
      </c>
      <c r="G12">
        <v>0.1</v>
      </c>
      <c r="H12">
        <v>400</v>
      </c>
      <c r="I12">
        <v>20</v>
      </c>
      <c r="J12">
        <f t="shared" si="0"/>
        <v>400</v>
      </c>
      <c r="K12">
        <f t="shared" si="1"/>
        <v>20</v>
      </c>
      <c r="L12">
        <v>10</v>
      </c>
      <c r="M12">
        <v>31.54</v>
      </c>
      <c r="R12" s="34" t="s">
        <v>267</v>
      </c>
      <c r="T12" s="34" t="s">
        <v>104</v>
      </c>
      <c r="U12" s="34" t="s">
        <v>105</v>
      </c>
    </row>
    <row r="13" spans="2:24">
      <c r="B13" s="34" t="s">
        <v>268</v>
      </c>
      <c r="C13" s="34" t="s">
        <v>195</v>
      </c>
      <c r="D13" s="34" t="s">
        <v>203</v>
      </c>
      <c r="E13">
        <v>2021</v>
      </c>
      <c r="F13">
        <v>1</v>
      </c>
      <c r="G13">
        <v>0.1</v>
      </c>
      <c r="H13">
        <v>400</v>
      </c>
      <c r="I13">
        <v>20</v>
      </c>
      <c r="J13">
        <f t="shared" si="0"/>
        <v>400</v>
      </c>
      <c r="K13">
        <f t="shared" si="1"/>
        <v>20</v>
      </c>
      <c r="L13">
        <v>10</v>
      </c>
      <c r="M13">
        <v>31.54</v>
      </c>
      <c r="R13" s="34" t="s">
        <v>268</v>
      </c>
      <c r="T13" s="34" t="s">
        <v>104</v>
      </c>
      <c r="U13" s="34" t="s">
        <v>105</v>
      </c>
    </row>
    <row r="14" spans="2:24">
      <c r="B14" s="34" t="s">
        <v>269</v>
      </c>
      <c r="C14" s="34" t="s">
        <v>195</v>
      </c>
      <c r="D14" s="34" t="s">
        <v>204</v>
      </c>
      <c r="E14">
        <v>2021</v>
      </c>
      <c r="F14">
        <v>1</v>
      </c>
      <c r="G14">
        <v>0.1</v>
      </c>
      <c r="H14">
        <v>400</v>
      </c>
      <c r="I14">
        <v>20</v>
      </c>
      <c r="J14">
        <f t="shared" si="0"/>
        <v>400</v>
      </c>
      <c r="K14">
        <f t="shared" si="1"/>
        <v>20</v>
      </c>
      <c r="L14">
        <v>10</v>
      </c>
      <c r="M14">
        <v>31.54</v>
      </c>
      <c r="R14" s="34" t="s">
        <v>269</v>
      </c>
      <c r="T14" s="34" t="s">
        <v>104</v>
      </c>
      <c r="U14" s="34" t="s">
        <v>105</v>
      </c>
    </row>
    <row r="15" spans="2:24">
      <c r="B15" s="34" t="s">
        <v>270</v>
      </c>
      <c r="C15" s="34" t="s">
        <v>195</v>
      </c>
      <c r="D15" s="34" t="s">
        <v>205</v>
      </c>
      <c r="E15">
        <v>2021</v>
      </c>
      <c r="F15">
        <v>1</v>
      </c>
      <c r="G15">
        <v>0.1</v>
      </c>
      <c r="H15">
        <v>400</v>
      </c>
      <c r="I15">
        <v>20</v>
      </c>
      <c r="J15">
        <f t="shared" si="0"/>
        <v>400</v>
      </c>
      <c r="K15">
        <f t="shared" si="1"/>
        <v>20</v>
      </c>
      <c r="L15">
        <v>10</v>
      </c>
      <c r="M15">
        <v>31.54</v>
      </c>
      <c r="R15" s="34" t="s">
        <v>270</v>
      </c>
      <c r="T15" s="34" t="s">
        <v>104</v>
      </c>
      <c r="U15" s="34" t="s">
        <v>105</v>
      </c>
    </row>
    <row r="16" spans="2:24">
      <c r="B16" s="34" t="s">
        <v>271</v>
      </c>
      <c r="C16" s="34" t="s">
        <v>195</v>
      </c>
      <c r="D16" s="34" t="s">
        <v>206</v>
      </c>
      <c r="E16">
        <v>2021</v>
      </c>
      <c r="F16">
        <v>1</v>
      </c>
      <c r="G16">
        <v>0.1</v>
      </c>
      <c r="H16">
        <v>400</v>
      </c>
      <c r="I16">
        <v>20</v>
      </c>
      <c r="J16">
        <f t="shared" si="0"/>
        <v>400</v>
      </c>
      <c r="K16">
        <f t="shared" si="1"/>
        <v>20</v>
      </c>
      <c r="L16">
        <v>10</v>
      </c>
      <c r="M16">
        <v>31.54</v>
      </c>
      <c r="R16" s="34" t="s">
        <v>271</v>
      </c>
      <c r="T16" s="34" t="s">
        <v>104</v>
      </c>
      <c r="U16" s="34" t="s">
        <v>105</v>
      </c>
    </row>
    <row r="17" spans="2:21">
      <c r="B17" s="34" t="s">
        <v>272</v>
      </c>
      <c r="C17" s="34" t="s">
        <v>195</v>
      </c>
      <c r="D17" s="34" t="s">
        <v>207</v>
      </c>
      <c r="E17">
        <v>2021</v>
      </c>
      <c r="F17">
        <v>1</v>
      </c>
      <c r="G17">
        <v>0.1</v>
      </c>
      <c r="H17">
        <v>400</v>
      </c>
      <c r="I17">
        <v>20</v>
      </c>
      <c r="J17">
        <f t="shared" si="0"/>
        <v>400</v>
      </c>
      <c r="K17">
        <f t="shared" si="1"/>
        <v>20</v>
      </c>
      <c r="L17">
        <v>10</v>
      </c>
      <c r="M17">
        <v>31.54</v>
      </c>
      <c r="R17" s="34" t="s">
        <v>272</v>
      </c>
      <c r="T17" s="34" t="s">
        <v>104</v>
      </c>
      <c r="U17" s="34" t="s">
        <v>105</v>
      </c>
    </row>
    <row r="18" spans="2:21">
      <c r="B18" s="34" t="s">
        <v>273</v>
      </c>
      <c r="C18" s="34" t="s">
        <v>195</v>
      </c>
      <c r="D18" s="34" t="s">
        <v>208</v>
      </c>
      <c r="E18">
        <v>2021</v>
      </c>
      <c r="F18">
        <v>1</v>
      </c>
      <c r="G18">
        <v>0.1</v>
      </c>
      <c r="H18">
        <v>400</v>
      </c>
      <c r="I18">
        <v>20</v>
      </c>
      <c r="J18">
        <f t="shared" si="0"/>
        <v>400</v>
      </c>
      <c r="K18">
        <f t="shared" si="1"/>
        <v>20</v>
      </c>
      <c r="L18">
        <v>10</v>
      </c>
      <c r="M18">
        <v>31.54</v>
      </c>
      <c r="R18" s="34" t="s">
        <v>273</v>
      </c>
      <c r="T18" s="34" t="s">
        <v>104</v>
      </c>
      <c r="U18" s="34" t="s">
        <v>105</v>
      </c>
    </row>
    <row r="19" spans="2:21">
      <c r="B19" s="34" t="s">
        <v>274</v>
      </c>
      <c r="C19" s="34" t="s">
        <v>195</v>
      </c>
      <c r="D19" s="34" t="s">
        <v>209</v>
      </c>
      <c r="E19">
        <v>2021</v>
      </c>
      <c r="F19">
        <v>1</v>
      </c>
      <c r="G19">
        <v>0.1</v>
      </c>
      <c r="H19">
        <v>400</v>
      </c>
      <c r="I19">
        <v>20</v>
      </c>
      <c r="J19">
        <f t="shared" si="0"/>
        <v>400</v>
      </c>
      <c r="K19">
        <f t="shared" si="1"/>
        <v>20</v>
      </c>
      <c r="L19">
        <v>10</v>
      </c>
      <c r="M19">
        <v>31.54</v>
      </c>
      <c r="R19" s="34" t="s">
        <v>274</v>
      </c>
      <c r="T19" s="34" t="s">
        <v>104</v>
      </c>
      <c r="U19" s="34" t="s">
        <v>105</v>
      </c>
    </row>
    <row r="20" spans="2:21">
      <c r="B20" s="34" t="s">
        <v>275</v>
      </c>
      <c r="C20" s="34" t="s">
        <v>195</v>
      </c>
      <c r="D20" s="34" t="s">
        <v>210</v>
      </c>
      <c r="E20">
        <v>2021</v>
      </c>
      <c r="F20">
        <v>1</v>
      </c>
      <c r="G20">
        <v>0.1</v>
      </c>
      <c r="H20">
        <v>400</v>
      </c>
      <c r="I20">
        <v>20</v>
      </c>
      <c r="J20">
        <f t="shared" si="0"/>
        <v>400</v>
      </c>
      <c r="K20">
        <f t="shared" si="1"/>
        <v>20</v>
      </c>
      <c r="L20">
        <v>10</v>
      </c>
      <c r="M20">
        <v>31.54</v>
      </c>
      <c r="R20" s="34" t="s">
        <v>275</v>
      </c>
      <c r="T20" s="34" t="s">
        <v>104</v>
      </c>
      <c r="U20" s="34" t="s">
        <v>105</v>
      </c>
    </row>
    <row r="21" spans="2:21">
      <c r="B21" s="34" t="s">
        <v>276</v>
      </c>
      <c r="C21" s="34" t="s">
        <v>195</v>
      </c>
      <c r="D21" s="34" t="s">
        <v>211</v>
      </c>
      <c r="E21">
        <v>2021</v>
      </c>
      <c r="F21">
        <v>1</v>
      </c>
      <c r="G21">
        <v>0.1</v>
      </c>
      <c r="H21">
        <v>400</v>
      </c>
      <c r="I21">
        <v>20</v>
      </c>
      <c r="J21">
        <f t="shared" si="0"/>
        <v>400</v>
      </c>
      <c r="K21">
        <f t="shared" si="1"/>
        <v>20</v>
      </c>
      <c r="L21">
        <v>10</v>
      </c>
      <c r="M21">
        <v>31.54</v>
      </c>
      <c r="R21" s="34" t="s">
        <v>276</v>
      </c>
      <c r="T21" s="34" t="s">
        <v>104</v>
      </c>
      <c r="U21" s="34" t="s">
        <v>105</v>
      </c>
    </row>
    <row r="22" spans="2:21">
      <c r="B22" s="34" t="s">
        <v>277</v>
      </c>
      <c r="C22" s="34" t="s">
        <v>195</v>
      </c>
      <c r="D22" s="34" t="s">
        <v>212</v>
      </c>
      <c r="E22">
        <v>2021</v>
      </c>
      <c r="F22">
        <v>1</v>
      </c>
      <c r="G22">
        <v>0.1</v>
      </c>
      <c r="H22">
        <v>400</v>
      </c>
      <c r="I22">
        <v>20</v>
      </c>
      <c r="J22">
        <f t="shared" si="0"/>
        <v>400</v>
      </c>
      <c r="K22">
        <f t="shared" si="1"/>
        <v>20</v>
      </c>
      <c r="L22">
        <v>10</v>
      </c>
      <c r="M22">
        <v>31.54</v>
      </c>
      <c r="R22" s="34" t="s">
        <v>277</v>
      </c>
      <c r="T22" s="34" t="s">
        <v>104</v>
      </c>
      <c r="U22" s="34" t="s">
        <v>105</v>
      </c>
    </row>
    <row r="23" spans="2:21">
      <c r="B23" s="34" t="s">
        <v>278</v>
      </c>
      <c r="C23" s="34" t="s">
        <v>195</v>
      </c>
      <c r="D23" s="34" t="s">
        <v>213</v>
      </c>
      <c r="E23">
        <v>2021</v>
      </c>
      <c r="F23">
        <v>1</v>
      </c>
      <c r="G23">
        <v>0.1</v>
      </c>
      <c r="H23">
        <v>400</v>
      </c>
      <c r="I23">
        <v>20</v>
      </c>
      <c r="J23">
        <f t="shared" si="0"/>
        <v>400</v>
      </c>
      <c r="K23">
        <f t="shared" si="1"/>
        <v>20</v>
      </c>
      <c r="L23">
        <v>10</v>
      </c>
      <c r="M23">
        <v>31.54</v>
      </c>
      <c r="R23" s="34" t="s">
        <v>278</v>
      </c>
      <c r="T23" s="34" t="s">
        <v>104</v>
      </c>
      <c r="U23" s="34" t="s">
        <v>105</v>
      </c>
    </row>
    <row r="24" spans="2:21">
      <c r="B24" s="34" t="s">
        <v>279</v>
      </c>
      <c r="C24" s="34" t="s">
        <v>195</v>
      </c>
      <c r="D24" s="34" t="s">
        <v>214</v>
      </c>
      <c r="E24">
        <v>2021</v>
      </c>
      <c r="F24">
        <v>1</v>
      </c>
      <c r="G24">
        <v>0.1</v>
      </c>
      <c r="H24">
        <v>400</v>
      </c>
      <c r="I24">
        <v>20</v>
      </c>
      <c r="J24">
        <f t="shared" si="0"/>
        <v>400</v>
      </c>
      <c r="K24">
        <f t="shared" si="1"/>
        <v>20</v>
      </c>
      <c r="L24">
        <v>10</v>
      </c>
      <c r="M24">
        <v>31.54</v>
      </c>
      <c r="R24" s="34" t="s">
        <v>279</v>
      </c>
      <c r="T24" s="34" t="s">
        <v>104</v>
      </c>
      <c r="U24" s="34" t="s">
        <v>105</v>
      </c>
    </row>
    <row r="25" spans="2:21">
      <c r="B25" s="34" t="s">
        <v>280</v>
      </c>
      <c r="C25" s="34" t="s">
        <v>195</v>
      </c>
      <c r="D25" s="34" t="s">
        <v>215</v>
      </c>
      <c r="E25">
        <v>2021</v>
      </c>
      <c r="F25">
        <v>1</v>
      </c>
      <c r="G25">
        <v>0.1</v>
      </c>
      <c r="H25">
        <v>400</v>
      </c>
      <c r="I25">
        <v>20</v>
      </c>
      <c r="J25">
        <f t="shared" si="0"/>
        <v>400</v>
      </c>
      <c r="K25">
        <f t="shared" si="1"/>
        <v>20</v>
      </c>
      <c r="L25">
        <v>10</v>
      </c>
      <c r="M25">
        <v>31.54</v>
      </c>
      <c r="R25" s="34" t="s">
        <v>280</v>
      </c>
      <c r="T25" s="34" t="s">
        <v>104</v>
      </c>
      <c r="U25" s="34" t="s">
        <v>105</v>
      </c>
    </row>
    <row r="26" spans="2:21">
      <c r="B26" s="34" t="s">
        <v>281</v>
      </c>
      <c r="C26" s="34" t="s">
        <v>195</v>
      </c>
      <c r="D26" s="34" t="s">
        <v>216</v>
      </c>
      <c r="E26">
        <v>2021</v>
      </c>
      <c r="F26">
        <v>1</v>
      </c>
      <c r="G26">
        <v>0.1</v>
      </c>
      <c r="H26">
        <v>400</v>
      </c>
      <c r="I26">
        <v>20</v>
      </c>
      <c r="J26">
        <f t="shared" si="0"/>
        <v>400</v>
      </c>
      <c r="K26">
        <f t="shared" si="1"/>
        <v>20</v>
      </c>
      <c r="L26">
        <v>15</v>
      </c>
      <c r="M26" s="35">
        <v>31.54</v>
      </c>
      <c r="R26" s="34" t="s">
        <v>281</v>
      </c>
      <c r="T26" s="34" t="s">
        <v>104</v>
      </c>
      <c r="U26" s="34" t="s">
        <v>105</v>
      </c>
    </row>
    <row r="27" spans="2:21">
      <c r="B27" s="34" t="s">
        <v>321</v>
      </c>
      <c r="C27" s="34" t="s">
        <v>217</v>
      </c>
      <c r="D27" s="34" t="s">
        <v>216</v>
      </c>
      <c r="E27">
        <v>2021</v>
      </c>
      <c r="F27">
        <v>1</v>
      </c>
      <c r="G27">
        <v>0.1</v>
      </c>
      <c r="H27">
        <v>400</v>
      </c>
      <c r="I27">
        <v>20</v>
      </c>
      <c r="J27">
        <f t="shared" si="0"/>
        <v>400</v>
      </c>
      <c r="K27">
        <f t="shared" si="1"/>
        <v>20</v>
      </c>
      <c r="L27">
        <v>15</v>
      </c>
      <c r="M27" s="35">
        <v>1</v>
      </c>
      <c r="R27" s="34" t="s">
        <v>321</v>
      </c>
      <c r="T27" s="34" t="s">
        <v>104</v>
      </c>
      <c r="U27" s="34" t="s">
        <v>481</v>
      </c>
    </row>
    <row r="28" spans="2:21">
      <c r="B28" s="34" t="s">
        <v>361</v>
      </c>
      <c r="C28" s="34" t="s">
        <v>218</v>
      </c>
      <c r="D28" s="34" t="s">
        <v>216</v>
      </c>
      <c r="E28">
        <v>2021</v>
      </c>
      <c r="F28">
        <v>1</v>
      </c>
      <c r="G28">
        <v>0.1</v>
      </c>
      <c r="H28">
        <v>400</v>
      </c>
      <c r="I28">
        <v>20</v>
      </c>
      <c r="J28">
        <f t="shared" si="0"/>
        <v>400</v>
      </c>
      <c r="K28">
        <f t="shared" si="1"/>
        <v>20</v>
      </c>
      <c r="L28">
        <v>15</v>
      </c>
      <c r="M28" s="35">
        <v>1</v>
      </c>
      <c r="R28" s="34" t="s">
        <v>361</v>
      </c>
      <c r="T28" s="34" t="s">
        <v>104</v>
      </c>
      <c r="U28" s="34" t="s">
        <v>481</v>
      </c>
    </row>
    <row r="29" spans="2:21">
      <c r="B29" s="34" t="s">
        <v>391</v>
      </c>
      <c r="C29" s="34" t="s">
        <v>219</v>
      </c>
      <c r="D29" s="34" t="s">
        <v>216</v>
      </c>
      <c r="E29">
        <v>2021</v>
      </c>
      <c r="F29">
        <v>1</v>
      </c>
      <c r="G29">
        <v>0.1</v>
      </c>
      <c r="H29">
        <v>400</v>
      </c>
      <c r="I29">
        <v>20</v>
      </c>
      <c r="J29">
        <f t="shared" si="0"/>
        <v>400</v>
      </c>
      <c r="K29">
        <f t="shared" si="1"/>
        <v>20</v>
      </c>
      <c r="L29">
        <v>15</v>
      </c>
      <c r="M29" s="35">
        <v>1</v>
      </c>
      <c r="R29" s="34" t="s">
        <v>391</v>
      </c>
      <c r="T29" s="34" t="s">
        <v>104</v>
      </c>
      <c r="U29" s="34" t="s">
        <v>481</v>
      </c>
    </row>
    <row r="30" spans="2:21">
      <c r="B30" s="34" t="s">
        <v>421</v>
      </c>
      <c r="C30" s="34" t="s">
        <v>220</v>
      </c>
      <c r="D30" s="34" t="s">
        <v>216</v>
      </c>
      <c r="E30">
        <v>2021</v>
      </c>
      <c r="F30">
        <v>1</v>
      </c>
      <c r="G30">
        <v>0.1</v>
      </c>
      <c r="H30">
        <v>400</v>
      </c>
      <c r="I30">
        <v>20</v>
      </c>
      <c r="J30">
        <f t="shared" si="0"/>
        <v>400</v>
      </c>
      <c r="K30">
        <f t="shared" si="1"/>
        <v>20</v>
      </c>
      <c r="L30">
        <v>15</v>
      </c>
      <c r="M30" s="35">
        <v>1</v>
      </c>
      <c r="R30" s="34" t="s">
        <v>421</v>
      </c>
      <c r="T30" s="34" t="s">
        <v>104</v>
      </c>
      <c r="U30" s="34" t="s">
        <v>481</v>
      </c>
    </row>
    <row r="31" spans="2:21">
      <c r="B31" s="34" t="s">
        <v>451</v>
      </c>
      <c r="C31" s="34" t="s">
        <v>221</v>
      </c>
      <c r="D31" s="34" t="s">
        <v>216</v>
      </c>
      <c r="E31">
        <v>2021</v>
      </c>
      <c r="F31">
        <v>1</v>
      </c>
      <c r="G31">
        <v>0.1</v>
      </c>
      <c r="H31">
        <v>400</v>
      </c>
      <c r="I31">
        <v>20</v>
      </c>
      <c r="J31">
        <f t="shared" si="0"/>
        <v>400</v>
      </c>
      <c r="K31">
        <f t="shared" si="1"/>
        <v>20</v>
      </c>
      <c r="L31">
        <v>15</v>
      </c>
      <c r="M31" s="35">
        <v>1</v>
      </c>
      <c r="R31" s="34" t="s">
        <v>451</v>
      </c>
      <c r="T31" s="34" t="s">
        <v>104</v>
      </c>
      <c r="U31" s="34" t="s">
        <v>481</v>
      </c>
    </row>
    <row r="32" spans="2:21">
      <c r="B32" s="34" t="s">
        <v>282</v>
      </c>
      <c r="C32" s="34" t="s">
        <v>195</v>
      </c>
      <c r="D32" s="34" t="s">
        <v>222</v>
      </c>
      <c r="E32">
        <v>2021</v>
      </c>
      <c r="F32">
        <v>1</v>
      </c>
      <c r="G32">
        <v>0.1</v>
      </c>
      <c r="H32">
        <v>400</v>
      </c>
      <c r="I32">
        <v>20</v>
      </c>
      <c r="J32">
        <f t="shared" si="0"/>
        <v>400</v>
      </c>
      <c r="K32">
        <f t="shared" si="1"/>
        <v>20</v>
      </c>
      <c r="L32">
        <v>15</v>
      </c>
      <c r="M32" s="35">
        <v>31.54</v>
      </c>
      <c r="R32" s="34" t="s">
        <v>282</v>
      </c>
      <c r="T32" s="34" t="s">
        <v>104</v>
      </c>
      <c r="U32" s="34" t="s">
        <v>105</v>
      </c>
    </row>
    <row r="33" spans="2:21">
      <c r="B33" s="34" t="s">
        <v>322</v>
      </c>
      <c r="C33" s="34" t="s">
        <v>217</v>
      </c>
      <c r="D33" s="34" t="s">
        <v>222</v>
      </c>
      <c r="E33">
        <v>2021</v>
      </c>
      <c r="F33">
        <v>1</v>
      </c>
      <c r="G33">
        <v>0.1</v>
      </c>
      <c r="H33">
        <v>400</v>
      </c>
      <c r="I33">
        <v>20</v>
      </c>
      <c r="J33">
        <f t="shared" si="0"/>
        <v>400</v>
      </c>
      <c r="K33">
        <f t="shared" si="1"/>
        <v>20</v>
      </c>
      <c r="L33">
        <v>15</v>
      </c>
      <c r="M33" s="35">
        <v>1</v>
      </c>
      <c r="R33" s="34" t="s">
        <v>322</v>
      </c>
      <c r="T33" s="34" t="s">
        <v>104</v>
      </c>
      <c r="U33" s="34" t="s">
        <v>481</v>
      </c>
    </row>
    <row r="34" spans="2:21">
      <c r="B34" s="34" t="s">
        <v>362</v>
      </c>
      <c r="C34" s="34" t="s">
        <v>218</v>
      </c>
      <c r="D34" s="34" t="s">
        <v>222</v>
      </c>
      <c r="E34">
        <v>2021</v>
      </c>
      <c r="F34">
        <v>1</v>
      </c>
      <c r="G34">
        <v>0.1</v>
      </c>
      <c r="H34">
        <v>400</v>
      </c>
      <c r="I34">
        <v>20</v>
      </c>
      <c r="J34">
        <f t="shared" si="0"/>
        <v>400</v>
      </c>
      <c r="K34">
        <f t="shared" si="1"/>
        <v>20</v>
      </c>
      <c r="L34">
        <v>15</v>
      </c>
      <c r="M34" s="35">
        <v>1</v>
      </c>
      <c r="R34" s="34" t="s">
        <v>362</v>
      </c>
      <c r="T34" s="34" t="s">
        <v>104</v>
      </c>
      <c r="U34" s="34" t="s">
        <v>481</v>
      </c>
    </row>
    <row r="35" spans="2:21">
      <c r="B35" s="34" t="s">
        <v>392</v>
      </c>
      <c r="C35" s="34" t="s">
        <v>219</v>
      </c>
      <c r="D35" s="34" t="s">
        <v>222</v>
      </c>
      <c r="E35">
        <v>2021</v>
      </c>
      <c r="F35">
        <v>1</v>
      </c>
      <c r="G35">
        <v>0.1</v>
      </c>
      <c r="H35">
        <v>400</v>
      </c>
      <c r="I35">
        <v>20</v>
      </c>
      <c r="J35">
        <f t="shared" si="0"/>
        <v>400</v>
      </c>
      <c r="K35">
        <f t="shared" si="1"/>
        <v>20</v>
      </c>
      <c r="L35">
        <v>15</v>
      </c>
      <c r="M35" s="35">
        <v>1</v>
      </c>
      <c r="R35" s="34" t="s">
        <v>392</v>
      </c>
      <c r="T35" s="34" t="s">
        <v>104</v>
      </c>
      <c r="U35" s="34" t="s">
        <v>481</v>
      </c>
    </row>
    <row r="36" spans="2:21">
      <c r="B36" s="34" t="s">
        <v>422</v>
      </c>
      <c r="C36" s="34" t="s">
        <v>220</v>
      </c>
      <c r="D36" s="34" t="s">
        <v>222</v>
      </c>
      <c r="E36">
        <v>2021</v>
      </c>
      <c r="F36">
        <v>1</v>
      </c>
      <c r="G36">
        <v>0.1</v>
      </c>
      <c r="H36">
        <v>400</v>
      </c>
      <c r="I36">
        <v>20</v>
      </c>
      <c r="J36">
        <f t="shared" si="0"/>
        <v>400</v>
      </c>
      <c r="K36">
        <f t="shared" si="1"/>
        <v>20</v>
      </c>
      <c r="L36">
        <v>15</v>
      </c>
      <c r="M36" s="35">
        <v>1</v>
      </c>
      <c r="R36" s="34" t="s">
        <v>422</v>
      </c>
      <c r="T36" s="34" t="s">
        <v>104</v>
      </c>
      <c r="U36" s="34" t="s">
        <v>481</v>
      </c>
    </row>
    <row r="37" spans="2:21">
      <c r="B37" s="34" t="s">
        <v>452</v>
      </c>
      <c r="C37" s="34" t="s">
        <v>221</v>
      </c>
      <c r="D37" s="34" t="s">
        <v>222</v>
      </c>
      <c r="E37">
        <v>2021</v>
      </c>
      <c r="F37">
        <v>1</v>
      </c>
      <c r="G37">
        <v>0.1</v>
      </c>
      <c r="H37">
        <v>400</v>
      </c>
      <c r="I37">
        <v>20</v>
      </c>
      <c r="J37">
        <f t="shared" si="0"/>
        <v>400</v>
      </c>
      <c r="K37">
        <f t="shared" si="1"/>
        <v>20</v>
      </c>
      <c r="L37">
        <v>15</v>
      </c>
      <c r="M37" s="35">
        <v>1</v>
      </c>
      <c r="R37" s="34" t="s">
        <v>452</v>
      </c>
      <c r="T37" s="34" t="s">
        <v>104</v>
      </c>
      <c r="U37" s="34" t="s">
        <v>481</v>
      </c>
    </row>
    <row r="38" spans="2:21">
      <c r="B38" s="34" t="s">
        <v>283</v>
      </c>
      <c r="C38" s="34" t="s">
        <v>195</v>
      </c>
      <c r="D38" s="34" t="s">
        <v>223</v>
      </c>
      <c r="E38">
        <v>2021</v>
      </c>
      <c r="F38">
        <v>1</v>
      </c>
      <c r="G38">
        <v>0.1</v>
      </c>
      <c r="H38">
        <v>400</v>
      </c>
      <c r="I38">
        <v>20</v>
      </c>
      <c r="J38">
        <f t="shared" si="0"/>
        <v>400</v>
      </c>
      <c r="K38">
        <f t="shared" si="1"/>
        <v>20</v>
      </c>
      <c r="L38">
        <v>15</v>
      </c>
      <c r="M38" s="35">
        <v>31.54</v>
      </c>
      <c r="R38" s="34" t="s">
        <v>283</v>
      </c>
      <c r="T38" s="34" t="s">
        <v>104</v>
      </c>
      <c r="U38" s="34" t="s">
        <v>105</v>
      </c>
    </row>
    <row r="39" spans="2:21">
      <c r="B39" s="34" t="s">
        <v>323</v>
      </c>
      <c r="C39" s="34" t="s">
        <v>217</v>
      </c>
      <c r="D39" s="34" t="s">
        <v>223</v>
      </c>
      <c r="E39">
        <v>2021</v>
      </c>
      <c r="F39">
        <v>1</v>
      </c>
      <c r="G39">
        <v>0.1</v>
      </c>
      <c r="H39">
        <v>400</v>
      </c>
      <c r="I39">
        <v>20</v>
      </c>
      <c r="J39">
        <f t="shared" si="0"/>
        <v>400</v>
      </c>
      <c r="K39">
        <f t="shared" si="1"/>
        <v>20</v>
      </c>
      <c r="L39">
        <v>15</v>
      </c>
      <c r="M39" s="35">
        <v>1</v>
      </c>
      <c r="R39" s="34" t="s">
        <v>323</v>
      </c>
      <c r="T39" s="34" t="s">
        <v>104</v>
      </c>
      <c r="U39" s="34" t="s">
        <v>481</v>
      </c>
    </row>
    <row r="40" spans="2:21">
      <c r="B40" s="34" t="s">
        <v>363</v>
      </c>
      <c r="C40" s="34" t="s">
        <v>218</v>
      </c>
      <c r="D40" s="34" t="s">
        <v>223</v>
      </c>
      <c r="E40">
        <v>2021</v>
      </c>
      <c r="F40">
        <v>1</v>
      </c>
      <c r="G40">
        <v>0.1</v>
      </c>
      <c r="H40">
        <v>400</v>
      </c>
      <c r="I40">
        <v>20</v>
      </c>
      <c r="J40">
        <f t="shared" si="0"/>
        <v>400</v>
      </c>
      <c r="K40">
        <f t="shared" si="1"/>
        <v>20</v>
      </c>
      <c r="L40">
        <v>15</v>
      </c>
      <c r="M40" s="35">
        <v>1</v>
      </c>
      <c r="R40" s="34" t="s">
        <v>363</v>
      </c>
      <c r="T40" s="34" t="s">
        <v>104</v>
      </c>
      <c r="U40" s="34" t="s">
        <v>481</v>
      </c>
    </row>
    <row r="41" spans="2:21">
      <c r="B41" s="34" t="s">
        <v>393</v>
      </c>
      <c r="C41" s="34" t="s">
        <v>219</v>
      </c>
      <c r="D41" s="34" t="s">
        <v>223</v>
      </c>
      <c r="E41">
        <v>2021</v>
      </c>
      <c r="F41">
        <v>1</v>
      </c>
      <c r="G41">
        <v>0.1</v>
      </c>
      <c r="H41">
        <v>400</v>
      </c>
      <c r="I41">
        <v>20</v>
      </c>
      <c r="J41">
        <f t="shared" si="0"/>
        <v>400</v>
      </c>
      <c r="K41">
        <f t="shared" si="1"/>
        <v>20</v>
      </c>
      <c r="L41">
        <v>15</v>
      </c>
      <c r="M41" s="35">
        <v>1</v>
      </c>
      <c r="R41" s="34" t="s">
        <v>393</v>
      </c>
      <c r="T41" s="34" t="s">
        <v>104</v>
      </c>
      <c r="U41" s="34" t="s">
        <v>481</v>
      </c>
    </row>
    <row r="42" spans="2:21">
      <c r="B42" s="34" t="s">
        <v>423</v>
      </c>
      <c r="C42" s="34" t="s">
        <v>220</v>
      </c>
      <c r="D42" s="34" t="s">
        <v>223</v>
      </c>
      <c r="E42">
        <v>2021</v>
      </c>
      <c r="F42">
        <v>1</v>
      </c>
      <c r="G42">
        <v>0.1</v>
      </c>
      <c r="H42">
        <v>400</v>
      </c>
      <c r="I42">
        <v>20</v>
      </c>
      <c r="J42">
        <f t="shared" si="0"/>
        <v>400</v>
      </c>
      <c r="K42">
        <f t="shared" si="1"/>
        <v>20</v>
      </c>
      <c r="L42">
        <v>15</v>
      </c>
      <c r="M42" s="35">
        <v>1</v>
      </c>
      <c r="R42" s="34" t="s">
        <v>423</v>
      </c>
      <c r="T42" s="34" t="s">
        <v>104</v>
      </c>
      <c r="U42" s="34" t="s">
        <v>481</v>
      </c>
    </row>
    <row r="43" spans="2:21">
      <c r="B43" s="34" t="s">
        <v>453</v>
      </c>
      <c r="C43" s="34" t="s">
        <v>221</v>
      </c>
      <c r="D43" s="34" t="s">
        <v>223</v>
      </c>
      <c r="E43">
        <v>2021</v>
      </c>
      <c r="F43">
        <v>1</v>
      </c>
      <c r="G43">
        <v>0.1</v>
      </c>
      <c r="H43">
        <v>400</v>
      </c>
      <c r="I43">
        <v>20</v>
      </c>
      <c r="J43">
        <f t="shared" si="0"/>
        <v>400</v>
      </c>
      <c r="K43">
        <f t="shared" si="1"/>
        <v>20</v>
      </c>
      <c r="L43">
        <v>15</v>
      </c>
      <c r="M43" s="35">
        <v>1</v>
      </c>
      <c r="R43" s="34" t="s">
        <v>453</v>
      </c>
      <c r="T43" s="34" t="s">
        <v>104</v>
      </c>
      <c r="U43" s="34" t="s">
        <v>481</v>
      </c>
    </row>
    <row r="44" spans="2:21">
      <c r="B44" s="34" t="s">
        <v>284</v>
      </c>
      <c r="C44" s="34" t="s">
        <v>195</v>
      </c>
      <c r="D44" s="34" t="s">
        <v>224</v>
      </c>
      <c r="E44">
        <v>2021</v>
      </c>
      <c r="F44">
        <v>1</v>
      </c>
      <c r="G44">
        <v>0.1</v>
      </c>
      <c r="H44">
        <v>400</v>
      </c>
      <c r="I44">
        <v>20</v>
      </c>
      <c r="J44">
        <f t="shared" si="0"/>
        <v>400</v>
      </c>
      <c r="K44">
        <f t="shared" si="1"/>
        <v>20</v>
      </c>
      <c r="L44">
        <v>15</v>
      </c>
      <c r="M44" s="35">
        <v>31.54</v>
      </c>
      <c r="R44" s="34" t="s">
        <v>284</v>
      </c>
      <c r="T44" s="34" t="s">
        <v>104</v>
      </c>
      <c r="U44" s="34" t="s">
        <v>105</v>
      </c>
    </row>
    <row r="45" spans="2:21">
      <c r="B45" s="34" t="s">
        <v>324</v>
      </c>
      <c r="C45" s="34" t="s">
        <v>217</v>
      </c>
      <c r="D45" s="34" t="s">
        <v>224</v>
      </c>
      <c r="E45">
        <v>2021</v>
      </c>
      <c r="F45">
        <v>1</v>
      </c>
      <c r="G45">
        <v>0.1</v>
      </c>
      <c r="H45">
        <v>400</v>
      </c>
      <c r="I45">
        <v>20</v>
      </c>
      <c r="J45">
        <f t="shared" si="0"/>
        <v>400</v>
      </c>
      <c r="K45">
        <f t="shared" si="1"/>
        <v>20</v>
      </c>
      <c r="L45">
        <v>15</v>
      </c>
      <c r="M45" s="35">
        <v>1</v>
      </c>
      <c r="R45" s="34" t="s">
        <v>324</v>
      </c>
      <c r="T45" s="34" t="s">
        <v>104</v>
      </c>
      <c r="U45" s="34" t="s">
        <v>481</v>
      </c>
    </row>
    <row r="46" spans="2:21">
      <c r="B46" s="34" t="s">
        <v>364</v>
      </c>
      <c r="C46" s="34" t="s">
        <v>218</v>
      </c>
      <c r="D46" s="34" t="s">
        <v>224</v>
      </c>
      <c r="E46">
        <v>2021</v>
      </c>
      <c r="F46">
        <v>1</v>
      </c>
      <c r="G46">
        <v>0.1</v>
      </c>
      <c r="H46">
        <v>400</v>
      </c>
      <c r="I46">
        <v>20</v>
      </c>
      <c r="J46">
        <f t="shared" si="0"/>
        <v>400</v>
      </c>
      <c r="K46">
        <f t="shared" si="1"/>
        <v>20</v>
      </c>
      <c r="L46">
        <v>15</v>
      </c>
      <c r="M46" s="35">
        <v>1</v>
      </c>
      <c r="R46" s="34" t="s">
        <v>364</v>
      </c>
      <c r="T46" s="34" t="s">
        <v>104</v>
      </c>
      <c r="U46" s="34" t="s">
        <v>481</v>
      </c>
    </row>
    <row r="47" spans="2:21">
      <c r="B47" s="34" t="s">
        <v>394</v>
      </c>
      <c r="C47" s="34" t="s">
        <v>219</v>
      </c>
      <c r="D47" s="34" t="s">
        <v>224</v>
      </c>
      <c r="E47">
        <v>2021</v>
      </c>
      <c r="F47">
        <v>1</v>
      </c>
      <c r="G47">
        <v>0.1</v>
      </c>
      <c r="H47">
        <v>400</v>
      </c>
      <c r="I47">
        <v>20</v>
      </c>
      <c r="J47">
        <f t="shared" si="0"/>
        <v>400</v>
      </c>
      <c r="K47">
        <f t="shared" si="1"/>
        <v>20</v>
      </c>
      <c r="L47">
        <v>15</v>
      </c>
      <c r="M47" s="35">
        <v>1</v>
      </c>
      <c r="R47" s="34" t="s">
        <v>394</v>
      </c>
      <c r="T47" s="34" t="s">
        <v>104</v>
      </c>
      <c r="U47" s="34" t="s">
        <v>481</v>
      </c>
    </row>
    <row r="48" spans="2:21">
      <c r="B48" s="34" t="s">
        <v>424</v>
      </c>
      <c r="C48" s="34" t="s">
        <v>220</v>
      </c>
      <c r="D48" s="34" t="s">
        <v>224</v>
      </c>
      <c r="E48">
        <v>2021</v>
      </c>
      <c r="F48">
        <v>1</v>
      </c>
      <c r="G48">
        <v>0.1</v>
      </c>
      <c r="H48">
        <v>400</v>
      </c>
      <c r="I48">
        <v>20</v>
      </c>
      <c r="J48">
        <f t="shared" si="0"/>
        <v>400</v>
      </c>
      <c r="K48">
        <f t="shared" si="1"/>
        <v>20</v>
      </c>
      <c r="L48">
        <v>15</v>
      </c>
      <c r="M48" s="35">
        <v>1</v>
      </c>
      <c r="R48" s="34" t="s">
        <v>424</v>
      </c>
      <c r="T48" s="34" t="s">
        <v>104</v>
      </c>
      <c r="U48" s="34" t="s">
        <v>481</v>
      </c>
    </row>
    <row r="49" spans="2:21">
      <c r="B49" s="34" t="s">
        <v>454</v>
      </c>
      <c r="C49" s="34" t="s">
        <v>221</v>
      </c>
      <c r="D49" s="34" t="s">
        <v>224</v>
      </c>
      <c r="E49">
        <v>2021</v>
      </c>
      <c r="F49">
        <v>1</v>
      </c>
      <c r="G49">
        <v>0.1</v>
      </c>
      <c r="H49">
        <v>400</v>
      </c>
      <c r="I49">
        <v>20</v>
      </c>
      <c r="J49">
        <f t="shared" si="0"/>
        <v>400</v>
      </c>
      <c r="K49">
        <f t="shared" si="1"/>
        <v>20</v>
      </c>
      <c r="L49">
        <v>15</v>
      </c>
      <c r="M49" s="35">
        <v>1</v>
      </c>
      <c r="R49" s="34" t="s">
        <v>454</v>
      </c>
      <c r="T49" s="34" t="s">
        <v>104</v>
      </c>
      <c r="U49" s="34" t="s">
        <v>481</v>
      </c>
    </row>
    <row r="50" spans="2:21">
      <c r="B50" s="34" t="s">
        <v>285</v>
      </c>
      <c r="C50" s="34" t="s">
        <v>195</v>
      </c>
      <c r="D50" s="34" t="s">
        <v>225</v>
      </c>
      <c r="E50">
        <v>2021</v>
      </c>
      <c r="F50">
        <v>1</v>
      </c>
      <c r="G50">
        <v>0.1</v>
      </c>
      <c r="H50">
        <v>400</v>
      </c>
      <c r="I50">
        <v>20</v>
      </c>
      <c r="J50">
        <f t="shared" si="0"/>
        <v>400</v>
      </c>
      <c r="K50">
        <f t="shared" si="1"/>
        <v>20</v>
      </c>
      <c r="L50">
        <v>15</v>
      </c>
      <c r="M50" s="35">
        <v>31.54</v>
      </c>
      <c r="R50" s="34" t="s">
        <v>285</v>
      </c>
      <c r="T50" s="34" t="s">
        <v>104</v>
      </c>
      <c r="U50" s="34" t="s">
        <v>105</v>
      </c>
    </row>
    <row r="51" spans="2:21">
      <c r="B51" s="34" t="s">
        <v>325</v>
      </c>
      <c r="C51" s="34" t="s">
        <v>217</v>
      </c>
      <c r="D51" s="34" t="s">
        <v>225</v>
      </c>
      <c r="E51">
        <v>2021</v>
      </c>
      <c r="F51">
        <v>1</v>
      </c>
      <c r="G51">
        <v>0.1</v>
      </c>
      <c r="H51">
        <v>400</v>
      </c>
      <c r="I51">
        <v>20</v>
      </c>
      <c r="J51">
        <f t="shared" si="0"/>
        <v>400</v>
      </c>
      <c r="K51">
        <f t="shared" si="1"/>
        <v>20</v>
      </c>
      <c r="L51">
        <v>15</v>
      </c>
      <c r="M51" s="35">
        <v>1</v>
      </c>
      <c r="R51" s="34" t="s">
        <v>325</v>
      </c>
      <c r="T51" s="34" t="s">
        <v>104</v>
      </c>
      <c r="U51" s="34" t="s">
        <v>481</v>
      </c>
    </row>
    <row r="52" spans="2:21">
      <c r="B52" s="34" t="s">
        <v>365</v>
      </c>
      <c r="C52" s="34" t="s">
        <v>218</v>
      </c>
      <c r="D52" s="34" t="s">
        <v>225</v>
      </c>
      <c r="E52">
        <v>2021</v>
      </c>
      <c r="F52">
        <v>1</v>
      </c>
      <c r="G52">
        <v>0.1</v>
      </c>
      <c r="H52">
        <v>400</v>
      </c>
      <c r="I52">
        <v>20</v>
      </c>
      <c r="J52">
        <f t="shared" si="0"/>
        <v>400</v>
      </c>
      <c r="K52">
        <f t="shared" si="1"/>
        <v>20</v>
      </c>
      <c r="L52">
        <v>15</v>
      </c>
      <c r="M52" s="35">
        <v>1</v>
      </c>
      <c r="R52" s="34" t="s">
        <v>365</v>
      </c>
      <c r="T52" s="34" t="s">
        <v>104</v>
      </c>
      <c r="U52" s="34" t="s">
        <v>481</v>
      </c>
    </row>
    <row r="53" spans="2:21">
      <c r="B53" s="34" t="s">
        <v>395</v>
      </c>
      <c r="C53" s="34" t="s">
        <v>219</v>
      </c>
      <c r="D53" s="34" t="s">
        <v>225</v>
      </c>
      <c r="E53">
        <v>2021</v>
      </c>
      <c r="F53">
        <v>1</v>
      </c>
      <c r="G53">
        <v>0.1</v>
      </c>
      <c r="H53">
        <v>400</v>
      </c>
      <c r="I53">
        <v>20</v>
      </c>
      <c r="J53">
        <f t="shared" si="0"/>
        <v>400</v>
      </c>
      <c r="K53">
        <f t="shared" si="1"/>
        <v>20</v>
      </c>
      <c r="L53">
        <v>15</v>
      </c>
      <c r="M53" s="35">
        <v>1</v>
      </c>
      <c r="R53" s="34" t="s">
        <v>395</v>
      </c>
      <c r="T53" s="34" t="s">
        <v>104</v>
      </c>
      <c r="U53" s="34" t="s">
        <v>481</v>
      </c>
    </row>
    <row r="54" spans="2:21">
      <c r="B54" s="34" t="s">
        <v>425</v>
      </c>
      <c r="C54" s="34" t="s">
        <v>220</v>
      </c>
      <c r="D54" s="34" t="s">
        <v>225</v>
      </c>
      <c r="E54">
        <v>2021</v>
      </c>
      <c r="F54">
        <v>1</v>
      </c>
      <c r="G54">
        <v>0.1</v>
      </c>
      <c r="H54">
        <v>400</v>
      </c>
      <c r="I54">
        <v>20</v>
      </c>
      <c r="J54">
        <f t="shared" si="0"/>
        <v>400</v>
      </c>
      <c r="K54">
        <f t="shared" si="1"/>
        <v>20</v>
      </c>
      <c r="L54">
        <v>15</v>
      </c>
      <c r="M54" s="35">
        <v>1</v>
      </c>
      <c r="R54" s="34" t="s">
        <v>425</v>
      </c>
      <c r="T54" s="34" t="s">
        <v>104</v>
      </c>
      <c r="U54" s="34" t="s">
        <v>481</v>
      </c>
    </row>
    <row r="55" spans="2:21">
      <c r="B55" s="34" t="s">
        <v>455</v>
      </c>
      <c r="C55" s="34" t="s">
        <v>221</v>
      </c>
      <c r="D55" s="34" t="s">
        <v>225</v>
      </c>
      <c r="E55">
        <v>2021</v>
      </c>
      <c r="F55">
        <v>1</v>
      </c>
      <c r="G55">
        <v>0.1</v>
      </c>
      <c r="H55">
        <v>400</v>
      </c>
      <c r="I55">
        <v>20</v>
      </c>
      <c r="J55">
        <f t="shared" si="0"/>
        <v>400</v>
      </c>
      <c r="K55">
        <f t="shared" si="1"/>
        <v>20</v>
      </c>
      <c r="L55">
        <v>15</v>
      </c>
      <c r="M55" s="35">
        <v>1</v>
      </c>
      <c r="R55" s="34" t="s">
        <v>455</v>
      </c>
      <c r="T55" s="34" t="s">
        <v>104</v>
      </c>
      <c r="U55" s="34" t="s">
        <v>481</v>
      </c>
    </row>
    <row r="56" spans="2:21">
      <c r="B56" s="34" t="s">
        <v>286</v>
      </c>
      <c r="C56" s="34" t="s">
        <v>195</v>
      </c>
      <c r="D56" s="34" t="s">
        <v>226</v>
      </c>
      <c r="E56">
        <v>2021</v>
      </c>
      <c r="F56">
        <v>1</v>
      </c>
      <c r="G56">
        <v>0.1</v>
      </c>
      <c r="H56">
        <v>400</v>
      </c>
      <c r="I56">
        <v>20</v>
      </c>
      <c r="J56">
        <f t="shared" si="0"/>
        <v>400</v>
      </c>
      <c r="K56">
        <f t="shared" si="1"/>
        <v>20</v>
      </c>
      <c r="L56">
        <v>15</v>
      </c>
      <c r="M56" s="35">
        <v>31.54</v>
      </c>
      <c r="R56" s="34" t="s">
        <v>286</v>
      </c>
      <c r="T56" s="34" t="s">
        <v>104</v>
      </c>
      <c r="U56" s="34" t="s">
        <v>105</v>
      </c>
    </row>
    <row r="57" spans="2:21">
      <c r="B57" s="34" t="s">
        <v>326</v>
      </c>
      <c r="C57" s="34" t="s">
        <v>217</v>
      </c>
      <c r="D57" s="34" t="s">
        <v>226</v>
      </c>
      <c r="E57">
        <v>2021</v>
      </c>
      <c r="F57">
        <v>1</v>
      </c>
      <c r="G57">
        <v>0.1</v>
      </c>
      <c r="H57">
        <v>400</v>
      </c>
      <c r="I57">
        <v>20</v>
      </c>
      <c r="J57">
        <f t="shared" si="0"/>
        <v>400</v>
      </c>
      <c r="K57">
        <f t="shared" si="1"/>
        <v>20</v>
      </c>
      <c r="L57">
        <v>15</v>
      </c>
      <c r="M57" s="35">
        <v>1</v>
      </c>
      <c r="R57" s="34" t="s">
        <v>326</v>
      </c>
      <c r="T57" s="34" t="s">
        <v>104</v>
      </c>
      <c r="U57" s="34" t="s">
        <v>481</v>
      </c>
    </row>
    <row r="58" spans="2:21">
      <c r="B58" s="34" t="s">
        <v>366</v>
      </c>
      <c r="C58" s="34" t="s">
        <v>218</v>
      </c>
      <c r="D58" s="34" t="s">
        <v>226</v>
      </c>
      <c r="E58">
        <v>2021</v>
      </c>
      <c r="F58">
        <v>1</v>
      </c>
      <c r="G58">
        <v>0.1</v>
      </c>
      <c r="H58">
        <v>400</v>
      </c>
      <c r="I58">
        <v>20</v>
      </c>
      <c r="J58">
        <f t="shared" si="0"/>
        <v>400</v>
      </c>
      <c r="K58">
        <f t="shared" si="1"/>
        <v>20</v>
      </c>
      <c r="L58">
        <v>15</v>
      </c>
      <c r="M58" s="35">
        <v>1</v>
      </c>
      <c r="R58" s="34" t="s">
        <v>366</v>
      </c>
      <c r="T58" s="34" t="s">
        <v>104</v>
      </c>
      <c r="U58" s="34" t="s">
        <v>481</v>
      </c>
    </row>
    <row r="59" spans="2:21">
      <c r="B59" s="34" t="s">
        <v>396</v>
      </c>
      <c r="C59" s="34" t="s">
        <v>219</v>
      </c>
      <c r="D59" s="34" t="s">
        <v>226</v>
      </c>
      <c r="E59">
        <v>2021</v>
      </c>
      <c r="F59">
        <v>1</v>
      </c>
      <c r="G59">
        <v>0.1</v>
      </c>
      <c r="H59">
        <v>400</v>
      </c>
      <c r="I59">
        <v>20</v>
      </c>
      <c r="J59">
        <f t="shared" si="0"/>
        <v>400</v>
      </c>
      <c r="K59">
        <f t="shared" si="1"/>
        <v>20</v>
      </c>
      <c r="L59">
        <v>15</v>
      </c>
      <c r="M59" s="35">
        <v>1</v>
      </c>
      <c r="R59" s="34" t="s">
        <v>396</v>
      </c>
      <c r="T59" s="34" t="s">
        <v>104</v>
      </c>
      <c r="U59" s="34" t="s">
        <v>481</v>
      </c>
    </row>
    <row r="60" spans="2:21">
      <c r="B60" s="34" t="s">
        <v>426</v>
      </c>
      <c r="C60" s="34" t="s">
        <v>220</v>
      </c>
      <c r="D60" s="34" t="s">
        <v>226</v>
      </c>
      <c r="E60">
        <v>2021</v>
      </c>
      <c r="F60">
        <v>1</v>
      </c>
      <c r="G60">
        <v>0.1</v>
      </c>
      <c r="H60">
        <v>400</v>
      </c>
      <c r="I60">
        <v>20</v>
      </c>
      <c r="J60">
        <f t="shared" si="0"/>
        <v>400</v>
      </c>
      <c r="K60">
        <f t="shared" si="1"/>
        <v>20</v>
      </c>
      <c r="L60">
        <v>15</v>
      </c>
      <c r="M60" s="35">
        <v>1</v>
      </c>
      <c r="R60" s="34" t="s">
        <v>426</v>
      </c>
      <c r="T60" s="34" t="s">
        <v>104</v>
      </c>
      <c r="U60" s="34" t="s">
        <v>481</v>
      </c>
    </row>
    <row r="61" spans="2:21">
      <c r="B61" s="34" t="s">
        <v>456</v>
      </c>
      <c r="C61" s="34" t="s">
        <v>221</v>
      </c>
      <c r="D61" s="34" t="s">
        <v>226</v>
      </c>
      <c r="E61">
        <v>2021</v>
      </c>
      <c r="F61">
        <v>1</v>
      </c>
      <c r="G61">
        <v>0.1</v>
      </c>
      <c r="H61">
        <v>400</v>
      </c>
      <c r="I61">
        <v>20</v>
      </c>
      <c r="J61">
        <f t="shared" si="0"/>
        <v>400</v>
      </c>
      <c r="K61">
        <f t="shared" si="1"/>
        <v>20</v>
      </c>
      <c r="L61">
        <v>15</v>
      </c>
      <c r="M61" s="35">
        <v>1</v>
      </c>
      <c r="R61" s="34" t="s">
        <v>456</v>
      </c>
      <c r="T61" s="34" t="s">
        <v>104</v>
      </c>
      <c r="U61" s="34" t="s">
        <v>481</v>
      </c>
    </row>
    <row r="62" spans="2:21">
      <c r="B62" s="34" t="s">
        <v>287</v>
      </c>
      <c r="C62" s="34" t="s">
        <v>195</v>
      </c>
      <c r="D62" s="34" t="s">
        <v>227</v>
      </c>
      <c r="E62">
        <v>2021</v>
      </c>
      <c r="F62">
        <v>1</v>
      </c>
      <c r="G62">
        <v>0.1</v>
      </c>
      <c r="H62">
        <v>400</v>
      </c>
      <c r="I62">
        <v>20</v>
      </c>
      <c r="J62">
        <f t="shared" si="0"/>
        <v>400</v>
      </c>
      <c r="K62">
        <f t="shared" si="1"/>
        <v>20</v>
      </c>
      <c r="L62">
        <v>15</v>
      </c>
      <c r="M62" s="35">
        <v>31.54</v>
      </c>
      <c r="R62" s="34" t="s">
        <v>287</v>
      </c>
      <c r="T62" s="34" t="s">
        <v>104</v>
      </c>
      <c r="U62" s="34" t="s">
        <v>105</v>
      </c>
    </row>
    <row r="63" spans="2:21">
      <c r="B63" s="34" t="s">
        <v>327</v>
      </c>
      <c r="C63" s="34" t="s">
        <v>217</v>
      </c>
      <c r="D63" s="34" t="s">
        <v>227</v>
      </c>
      <c r="E63">
        <v>2021</v>
      </c>
      <c r="F63">
        <v>1</v>
      </c>
      <c r="G63">
        <v>0.1</v>
      </c>
      <c r="H63">
        <v>400</v>
      </c>
      <c r="I63">
        <v>20</v>
      </c>
      <c r="J63">
        <f t="shared" si="0"/>
        <v>400</v>
      </c>
      <c r="K63">
        <f t="shared" si="1"/>
        <v>20</v>
      </c>
      <c r="L63">
        <v>15</v>
      </c>
      <c r="M63" s="35">
        <v>1</v>
      </c>
      <c r="R63" s="34" t="s">
        <v>327</v>
      </c>
      <c r="T63" s="34" t="s">
        <v>104</v>
      </c>
      <c r="U63" s="34" t="s">
        <v>481</v>
      </c>
    </row>
    <row r="64" spans="2:21">
      <c r="B64" s="34" t="s">
        <v>367</v>
      </c>
      <c r="C64" s="34" t="s">
        <v>218</v>
      </c>
      <c r="D64" s="34" t="s">
        <v>227</v>
      </c>
      <c r="E64">
        <v>2021</v>
      </c>
      <c r="F64">
        <v>1</v>
      </c>
      <c r="G64">
        <v>0.1</v>
      </c>
      <c r="H64">
        <v>400</v>
      </c>
      <c r="I64">
        <v>20</v>
      </c>
      <c r="J64">
        <f t="shared" si="0"/>
        <v>400</v>
      </c>
      <c r="K64">
        <f t="shared" si="1"/>
        <v>20</v>
      </c>
      <c r="L64">
        <v>15</v>
      </c>
      <c r="M64" s="35">
        <v>1</v>
      </c>
      <c r="R64" s="34" t="s">
        <v>367</v>
      </c>
      <c r="T64" s="34" t="s">
        <v>104</v>
      </c>
      <c r="U64" s="34" t="s">
        <v>481</v>
      </c>
    </row>
    <row r="65" spans="2:21">
      <c r="B65" s="34" t="s">
        <v>397</v>
      </c>
      <c r="C65" s="34" t="s">
        <v>219</v>
      </c>
      <c r="D65" s="34" t="s">
        <v>227</v>
      </c>
      <c r="E65">
        <v>2021</v>
      </c>
      <c r="F65">
        <v>1</v>
      </c>
      <c r="G65">
        <v>0.1</v>
      </c>
      <c r="H65">
        <v>400</v>
      </c>
      <c r="I65">
        <v>20</v>
      </c>
      <c r="J65">
        <f t="shared" si="0"/>
        <v>400</v>
      </c>
      <c r="K65">
        <f t="shared" si="1"/>
        <v>20</v>
      </c>
      <c r="L65">
        <v>15</v>
      </c>
      <c r="M65" s="35">
        <v>1</v>
      </c>
      <c r="R65" s="34" t="s">
        <v>397</v>
      </c>
      <c r="T65" s="34" t="s">
        <v>104</v>
      </c>
      <c r="U65" s="34" t="s">
        <v>481</v>
      </c>
    </row>
    <row r="66" spans="2:21">
      <c r="B66" s="34" t="s">
        <v>427</v>
      </c>
      <c r="C66" s="34" t="s">
        <v>220</v>
      </c>
      <c r="D66" s="34" t="s">
        <v>227</v>
      </c>
      <c r="E66">
        <v>2021</v>
      </c>
      <c r="F66">
        <v>1</v>
      </c>
      <c r="G66">
        <v>0.1</v>
      </c>
      <c r="H66">
        <v>400</v>
      </c>
      <c r="I66">
        <v>20</v>
      </c>
      <c r="J66">
        <f t="shared" si="0"/>
        <v>400</v>
      </c>
      <c r="K66">
        <f t="shared" si="1"/>
        <v>20</v>
      </c>
      <c r="L66">
        <v>15</v>
      </c>
      <c r="M66" s="35">
        <v>1</v>
      </c>
      <c r="R66" s="34" t="s">
        <v>427</v>
      </c>
      <c r="T66" s="34" t="s">
        <v>104</v>
      </c>
      <c r="U66" s="34" t="s">
        <v>481</v>
      </c>
    </row>
    <row r="67" spans="2:21">
      <c r="B67" s="34" t="s">
        <v>457</v>
      </c>
      <c r="C67" s="34" t="s">
        <v>221</v>
      </c>
      <c r="D67" s="34" t="s">
        <v>227</v>
      </c>
      <c r="E67">
        <v>2021</v>
      </c>
      <c r="F67">
        <v>1</v>
      </c>
      <c r="G67">
        <v>0.1</v>
      </c>
      <c r="H67">
        <v>400</v>
      </c>
      <c r="I67">
        <v>20</v>
      </c>
      <c r="J67">
        <f t="shared" si="0"/>
        <v>400</v>
      </c>
      <c r="K67">
        <f t="shared" si="1"/>
        <v>20</v>
      </c>
      <c r="L67">
        <v>15</v>
      </c>
      <c r="M67" s="35">
        <v>1</v>
      </c>
      <c r="R67" s="34" t="s">
        <v>457</v>
      </c>
      <c r="T67" s="34" t="s">
        <v>104</v>
      </c>
      <c r="U67" s="34" t="s">
        <v>481</v>
      </c>
    </row>
    <row r="68" spans="2:21">
      <c r="B68" s="34" t="s">
        <v>288</v>
      </c>
      <c r="C68" s="34" t="s">
        <v>195</v>
      </c>
      <c r="D68" s="34" t="s">
        <v>228</v>
      </c>
      <c r="E68">
        <v>2021</v>
      </c>
      <c r="F68">
        <v>1</v>
      </c>
      <c r="G68">
        <v>0.1</v>
      </c>
      <c r="H68">
        <v>400</v>
      </c>
      <c r="I68">
        <v>20</v>
      </c>
      <c r="J68">
        <f t="shared" si="0"/>
        <v>400</v>
      </c>
      <c r="K68">
        <f t="shared" si="1"/>
        <v>20</v>
      </c>
      <c r="L68">
        <v>15</v>
      </c>
      <c r="M68" s="35">
        <v>31.54</v>
      </c>
      <c r="R68" s="34" t="s">
        <v>288</v>
      </c>
      <c r="T68" s="34" t="s">
        <v>104</v>
      </c>
      <c r="U68" s="34" t="s">
        <v>105</v>
      </c>
    </row>
    <row r="69" spans="2:21">
      <c r="B69" s="34" t="s">
        <v>328</v>
      </c>
      <c r="C69" s="34" t="s">
        <v>217</v>
      </c>
      <c r="D69" s="34" t="s">
        <v>228</v>
      </c>
      <c r="E69">
        <v>2021</v>
      </c>
      <c r="F69">
        <v>1</v>
      </c>
      <c r="G69">
        <v>0.1</v>
      </c>
      <c r="H69">
        <v>400</v>
      </c>
      <c r="I69">
        <v>20</v>
      </c>
      <c r="J69">
        <f t="shared" si="0"/>
        <v>400</v>
      </c>
      <c r="K69">
        <f t="shared" si="1"/>
        <v>20</v>
      </c>
      <c r="L69">
        <v>15</v>
      </c>
      <c r="M69" s="35">
        <v>1</v>
      </c>
      <c r="R69" s="34" t="s">
        <v>328</v>
      </c>
      <c r="T69" s="34" t="s">
        <v>104</v>
      </c>
      <c r="U69" s="34" t="s">
        <v>481</v>
      </c>
    </row>
    <row r="70" spans="2:21">
      <c r="B70" s="34" t="s">
        <v>368</v>
      </c>
      <c r="C70" s="34" t="s">
        <v>218</v>
      </c>
      <c r="D70" s="34" t="s">
        <v>228</v>
      </c>
      <c r="E70">
        <v>2021</v>
      </c>
      <c r="F70">
        <v>1</v>
      </c>
      <c r="G70">
        <v>0.1</v>
      </c>
      <c r="H70">
        <v>400</v>
      </c>
      <c r="I70">
        <v>20</v>
      </c>
      <c r="J70">
        <f t="shared" si="0"/>
        <v>400</v>
      </c>
      <c r="K70">
        <f t="shared" si="1"/>
        <v>20</v>
      </c>
      <c r="L70">
        <v>15</v>
      </c>
      <c r="M70" s="35">
        <v>1</v>
      </c>
      <c r="R70" s="34" t="s">
        <v>368</v>
      </c>
      <c r="T70" s="34" t="s">
        <v>104</v>
      </c>
      <c r="U70" s="34" t="s">
        <v>481</v>
      </c>
    </row>
    <row r="71" spans="2:21">
      <c r="B71" s="34" t="s">
        <v>398</v>
      </c>
      <c r="C71" s="34" t="s">
        <v>219</v>
      </c>
      <c r="D71" s="34" t="s">
        <v>228</v>
      </c>
      <c r="E71">
        <v>2021</v>
      </c>
      <c r="F71">
        <v>1</v>
      </c>
      <c r="G71">
        <v>0.1</v>
      </c>
      <c r="H71">
        <v>400</v>
      </c>
      <c r="I71">
        <v>20</v>
      </c>
      <c r="J71">
        <f t="shared" ref="J71:J134" si="2">H71</f>
        <v>400</v>
      </c>
      <c r="K71">
        <f t="shared" ref="K71:K134" si="3">I71</f>
        <v>20</v>
      </c>
      <c r="L71">
        <v>15</v>
      </c>
      <c r="M71" s="35">
        <v>1</v>
      </c>
      <c r="R71" s="34" t="s">
        <v>398</v>
      </c>
      <c r="T71" s="34" t="s">
        <v>104</v>
      </c>
      <c r="U71" s="34" t="s">
        <v>481</v>
      </c>
    </row>
    <row r="72" spans="2:21">
      <c r="B72" s="34" t="s">
        <v>428</v>
      </c>
      <c r="C72" s="34" t="s">
        <v>220</v>
      </c>
      <c r="D72" s="34" t="s">
        <v>228</v>
      </c>
      <c r="E72">
        <v>2021</v>
      </c>
      <c r="F72">
        <v>1</v>
      </c>
      <c r="G72">
        <v>0.1</v>
      </c>
      <c r="H72">
        <v>400</v>
      </c>
      <c r="I72">
        <v>20</v>
      </c>
      <c r="J72">
        <f t="shared" si="2"/>
        <v>400</v>
      </c>
      <c r="K72">
        <f t="shared" si="3"/>
        <v>20</v>
      </c>
      <c r="L72">
        <v>15</v>
      </c>
      <c r="M72" s="35">
        <v>1</v>
      </c>
      <c r="R72" s="34" t="s">
        <v>428</v>
      </c>
      <c r="T72" s="34" t="s">
        <v>104</v>
      </c>
      <c r="U72" s="34" t="s">
        <v>481</v>
      </c>
    </row>
    <row r="73" spans="2:21">
      <c r="B73" s="34" t="s">
        <v>458</v>
      </c>
      <c r="C73" s="34" t="s">
        <v>221</v>
      </c>
      <c r="D73" s="34" t="s">
        <v>228</v>
      </c>
      <c r="E73">
        <v>2021</v>
      </c>
      <c r="F73">
        <v>1</v>
      </c>
      <c r="G73">
        <v>0.1</v>
      </c>
      <c r="H73">
        <v>400</v>
      </c>
      <c r="I73">
        <v>20</v>
      </c>
      <c r="J73">
        <f t="shared" si="2"/>
        <v>400</v>
      </c>
      <c r="K73">
        <f t="shared" si="3"/>
        <v>20</v>
      </c>
      <c r="L73">
        <v>15</v>
      </c>
      <c r="M73" s="35">
        <v>1</v>
      </c>
      <c r="R73" s="34" t="s">
        <v>458</v>
      </c>
      <c r="T73" s="34" t="s">
        <v>104</v>
      </c>
      <c r="U73" s="34" t="s">
        <v>481</v>
      </c>
    </row>
    <row r="74" spans="2:21">
      <c r="B74" s="34" t="s">
        <v>289</v>
      </c>
      <c r="C74" s="34" t="s">
        <v>195</v>
      </c>
      <c r="D74" s="34" t="s">
        <v>229</v>
      </c>
      <c r="E74">
        <v>2021</v>
      </c>
      <c r="F74">
        <v>1</v>
      </c>
      <c r="G74">
        <v>0.1</v>
      </c>
      <c r="H74">
        <v>400</v>
      </c>
      <c r="I74">
        <v>20</v>
      </c>
      <c r="J74">
        <f t="shared" si="2"/>
        <v>400</v>
      </c>
      <c r="K74">
        <f t="shared" si="3"/>
        <v>20</v>
      </c>
      <c r="L74">
        <v>15</v>
      </c>
      <c r="M74" s="35">
        <v>31.54</v>
      </c>
      <c r="R74" s="34" t="s">
        <v>289</v>
      </c>
      <c r="T74" s="34" t="s">
        <v>104</v>
      </c>
      <c r="U74" s="34" t="s">
        <v>105</v>
      </c>
    </row>
    <row r="75" spans="2:21">
      <c r="B75" s="34" t="s">
        <v>329</v>
      </c>
      <c r="C75" s="34" t="s">
        <v>217</v>
      </c>
      <c r="D75" s="34" t="s">
        <v>229</v>
      </c>
      <c r="E75">
        <v>2021</v>
      </c>
      <c r="F75">
        <v>1</v>
      </c>
      <c r="G75">
        <v>0.1</v>
      </c>
      <c r="H75">
        <v>400</v>
      </c>
      <c r="I75">
        <v>20</v>
      </c>
      <c r="J75">
        <f t="shared" si="2"/>
        <v>400</v>
      </c>
      <c r="K75">
        <f t="shared" si="3"/>
        <v>20</v>
      </c>
      <c r="L75">
        <v>15</v>
      </c>
      <c r="M75" s="35">
        <v>1</v>
      </c>
      <c r="R75" s="34" t="s">
        <v>329</v>
      </c>
      <c r="T75" s="34" t="s">
        <v>104</v>
      </c>
      <c r="U75" s="34" t="s">
        <v>481</v>
      </c>
    </row>
    <row r="76" spans="2:21">
      <c r="B76" s="34" t="s">
        <v>369</v>
      </c>
      <c r="C76" s="34" t="s">
        <v>218</v>
      </c>
      <c r="D76" s="34" t="s">
        <v>229</v>
      </c>
      <c r="E76">
        <v>2021</v>
      </c>
      <c r="F76">
        <v>1</v>
      </c>
      <c r="G76">
        <v>0.1</v>
      </c>
      <c r="H76">
        <v>400</v>
      </c>
      <c r="I76">
        <v>20</v>
      </c>
      <c r="J76">
        <f t="shared" si="2"/>
        <v>400</v>
      </c>
      <c r="K76">
        <f t="shared" si="3"/>
        <v>20</v>
      </c>
      <c r="L76">
        <v>15</v>
      </c>
      <c r="M76" s="35">
        <v>1</v>
      </c>
      <c r="R76" s="34" t="s">
        <v>369</v>
      </c>
      <c r="T76" s="34" t="s">
        <v>104</v>
      </c>
      <c r="U76" s="34" t="s">
        <v>481</v>
      </c>
    </row>
    <row r="77" spans="2:21">
      <c r="B77" s="34" t="s">
        <v>399</v>
      </c>
      <c r="C77" s="34" t="s">
        <v>219</v>
      </c>
      <c r="D77" s="34" t="s">
        <v>229</v>
      </c>
      <c r="E77">
        <v>2021</v>
      </c>
      <c r="F77">
        <v>1</v>
      </c>
      <c r="G77">
        <v>0.1</v>
      </c>
      <c r="H77">
        <v>400</v>
      </c>
      <c r="I77">
        <v>20</v>
      </c>
      <c r="J77">
        <f t="shared" si="2"/>
        <v>400</v>
      </c>
      <c r="K77">
        <f t="shared" si="3"/>
        <v>20</v>
      </c>
      <c r="L77">
        <v>15</v>
      </c>
      <c r="M77" s="35">
        <v>1</v>
      </c>
      <c r="R77" s="34" t="s">
        <v>399</v>
      </c>
      <c r="T77" s="34" t="s">
        <v>104</v>
      </c>
      <c r="U77" s="34" t="s">
        <v>481</v>
      </c>
    </row>
    <row r="78" spans="2:21">
      <c r="B78" s="34" t="s">
        <v>429</v>
      </c>
      <c r="C78" s="34" t="s">
        <v>220</v>
      </c>
      <c r="D78" s="34" t="s">
        <v>229</v>
      </c>
      <c r="E78">
        <v>2021</v>
      </c>
      <c r="F78">
        <v>1</v>
      </c>
      <c r="G78">
        <v>0.1</v>
      </c>
      <c r="H78">
        <v>400</v>
      </c>
      <c r="I78">
        <v>20</v>
      </c>
      <c r="J78">
        <f t="shared" si="2"/>
        <v>400</v>
      </c>
      <c r="K78">
        <f t="shared" si="3"/>
        <v>20</v>
      </c>
      <c r="L78">
        <v>15</v>
      </c>
      <c r="M78" s="35">
        <v>1</v>
      </c>
      <c r="R78" s="34" t="s">
        <v>429</v>
      </c>
      <c r="T78" s="34" t="s">
        <v>104</v>
      </c>
      <c r="U78" s="34" t="s">
        <v>481</v>
      </c>
    </row>
    <row r="79" spans="2:21">
      <c r="B79" s="34" t="s">
        <v>459</v>
      </c>
      <c r="C79" s="34" t="s">
        <v>221</v>
      </c>
      <c r="D79" s="34" t="s">
        <v>229</v>
      </c>
      <c r="E79">
        <v>2021</v>
      </c>
      <c r="F79">
        <v>1</v>
      </c>
      <c r="G79">
        <v>0.1</v>
      </c>
      <c r="H79">
        <v>400</v>
      </c>
      <c r="I79">
        <v>20</v>
      </c>
      <c r="J79">
        <f t="shared" si="2"/>
        <v>400</v>
      </c>
      <c r="K79">
        <f t="shared" si="3"/>
        <v>20</v>
      </c>
      <c r="L79">
        <v>15</v>
      </c>
      <c r="M79" s="35">
        <v>1</v>
      </c>
      <c r="R79" s="34" t="s">
        <v>459</v>
      </c>
      <c r="T79" s="34" t="s">
        <v>104</v>
      </c>
      <c r="U79" s="34" t="s">
        <v>481</v>
      </c>
    </row>
    <row r="80" spans="2:21">
      <c r="B80" s="34" t="s">
        <v>290</v>
      </c>
      <c r="C80" s="34" t="s">
        <v>195</v>
      </c>
      <c r="D80" s="34" t="s">
        <v>230</v>
      </c>
      <c r="E80">
        <v>2021</v>
      </c>
      <c r="F80">
        <v>1</v>
      </c>
      <c r="G80">
        <v>0.1</v>
      </c>
      <c r="H80">
        <v>400</v>
      </c>
      <c r="I80">
        <v>20</v>
      </c>
      <c r="J80">
        <f t="shared" si="2"/>
        <v>400</v>
      </c>
      <c r="K80">
        <f t="shared" si="3"/>
        <v>20</v>
      </c>
      <c r="L80">
        <v>15</v>
      </c>
      <c r="M80" s="35">
        <v>31.54</v>
      </c>
      <c r="R80" s="34" t="s">
        <v>290</v>
      </c>
      <c r="T80" s="34" t="s">
        <v>104</v>
      </c>
      <c r="U80" s="34" t="s">
        <v>105</v>
      </c>
    </row>
    <row r="81" spans="2:21">
      <c r="B81" s="34" t="s">
        <v>330</v>
      </c>
      <c r="C81" s="34" t="s">
        <v>217</v>
      </c>
      <c r="D81" s="34" t="s">
        <v>230</v>
      </c>
      <c r="E81">
        <v>2021</v>
      </c>
      <c r="F81">
        <v>1</v>
      </c>
      <c r="G81">
        <v>0.1</v>
      </c>
      <c r="H81">
        <v>400</v>
      </c>
      <c r="I81">
        <v>20</v>
      </c>
      <c r="J81">
        <f t="shared" si="2"/>
        <v>400</v>
      </c>
      <c r="K81">
        <f t="shared" si="3"/>
        <v>20</v>
      </c>
      <c r="L81">
        <v>15</v>
      </c>
      <c r="M81" s="35">
        <v>1</v>
      </c>
      <c r="R81" s="34" t="s">
        <v>330</v>
      </c>
      <c r="T81" s="34" t="s">
        <v>104</v>
      </c>
      <c r="U81" s="34" t="s">
        <v>481</v>
      </c>
    </row>
    <row r="82" spans="2:21">
      <c r="B82" s="34" t="s">
        <v>370</v>
      </c>
      <c r="C82" s="34" t="s">
        <v>218</v>
      </c>
      <c r="D82" s="34" t="s">
        <v>230</v>
      </c>
      <c r="E82">
        <v>2021</v>
      </c>
      <c r="F82">
        <v>1</v>
      </c>
      <c r="G82">
        <v>0.1</v>
      </c>
      <c r="H82">
        <v>400</v>
      </c>
      <c r="I82">
        <v>20</v>
      </c>
      <c r="J82">
        <f t="shared" si="2"/>
        <v>400</v>
      </c>
      <c r="K82">
        <f t="shared" si="3"/>
        <v>20</v>
      </c>
      <c r="L82">
        <v>15</v>
      </c>
      <c r="M82" s="35">
        <v>1</v>
      </c>
      <c r="R82" s="34" t="s">
        <v>370</v>
      </c>
      <c r="T82" s="34" t="s">
        <v>104</v>
      </c>
      <c r="U82" s="34" t="s">
        <v>481</v>
      </c>
    </row>
    <row r="83" spans="2:21">
      <c r="B83" s="34" t="s">
        <v>400</v>
      </c>
      <c r="C83" s="34" t="s">
        <v>219</v>
      </c>
      <c r="D83" s="34" t="s">
        <v>230</v>
      </c>
      <c r="E83">
        <v>2021</v>
      </c>
      <c r="F83">
        <v>1</v>
      </c>
      <c r="G83">
        <v>0.1</v>
      </c>
      <c r="H83">
        <v>400</v>
      </c>
      <c r="I83">
        <v>20</v>
      </c>
      <c r="J83">
        <f t="shared" si="2"/>
        <v>400</v>
      </c>
      <c r="K83">
        <f t="shared" si="3"/>
        <v>20</v>
      </c>
      <c r="L83">
        <v>15</v>
      </c>
      <c r="M83" s="35">
        <v>1</v>
      </c>
      <c r="R83" s="34" t="s">
        <v>400</v>
      </c>
      <c r="T83" s="34" t="s">
        <v>104</v>
      </c>
      <c r="U83" s="34" t="s">
        <v>481</v>
      </c>
    </row>
    <row r="84" spans="2:21">
      <c r="B84" s="34" t="s">
        <v>430</v>
      </c>
      <c r="C84" s="34" t="s">
        <v>220</v>
      </c>
      <c r="D84" s="34" t="s">
        <v>230</v>
      </c>
      <c r="E84">
        <v>2021</v>
      </c>
      <c r="F84">
        <v>1</v>
      </c>
      <c r="G84">
        <v>0.1</v>
      </c>
      <c r="H84">
        <v>400</v>
      </c>
      <c r="I84">
        <v>20</v>
      </c>
      <c r="J84">
        <f t="shared" si="2"/>
        <v>400</v>
      </c>
      <c r="K84">
        <f t="shared" si="3"/>
        <v>20</v>
      </c>
      <c r="L84">
        <v>15</v>
      </c>
      <c r="M84" s="35">
        <v>1</v>
      </c>
      <c r="R84" s="34" t="s">
        <v>430</v>
      </c>
      <c r="T84" s="34" t="s">
        <v>104</v>
      </c>
      <c r="U84" s="34" t="s">
        <v>481</v>
      </c>
    </row>
    <row r="85" spans="2:21">
      <c r="B85" s="34" t="s">
        <v>460</v>
      </c>
      <c r="C85" s="34" t="s">
        <v>221</v>
      </c>
      <c r="D85" s="34" t="s">
        <v>230</v>
      </c>
      <c r="E85">
        <v>2021</v>
      </c>
      <c r="F85">
        <v>1</v>
      </c>
      <c r="G85">
        <v>0.1</v>
      </c>
      <c r="H85">
        <v>400</v>
      </c>
      <c r="I85">
        <v>20</v>
      </c>
      <c r="J85">
        <f t="shared" si="2"/>
        <v>400</v>
      </c>
      <c r="K85">
        <f t="shared" si="3"/>
        <v>20</v>
      </c>
      <c r="L85">
        <v>15</v>
      </c>
      <c r="M85" s="35">
        <v>1</v>
      </c>
      <c r="R85" s="34" t="s">
        <v>460</v>
      </c>
      <c r="T85" s="34" t="s">
        <v>104</v>
      </c>
      <c r="U85" s="34" t="s">
        <v>481</v>
      </c>
    </row>
    <row r="86" spans="2:21">
      <c r="B86" s="34" t="s">
        <v>291</v>
      </c>
      <c r="C86" s="34" t="s">
        <v>195</v>
      </c>
      <c r="D86" s="34" t="s">
        <v>231</v>
      </c>
      <c r="E86">
        <v>2021</v>
      </c>
      <c r="F86">
        <v>1</v>
      </c>
      <c r="G86">
        <v>0.1</v>
      </c>
      <c r="H86">
        <v>400</v>
      </c>
      <c r="I86">
        <v>20</v>
      </c>
      <c r="J86">
        <f t="shared" si="2"/>
        <v>400</v>
      </c>
      <c r="K86">
        <f t="shared" si="3"/>
        <v>20</v>
      </c>
      <c r="L86">
        <v>15</v>
      </c>
      <c r="M86" s="35">
        <v>31.54</v>
      </c>
      <c r="R86" s="34" t="s">
        <v>291</v>
      </c>
      <c r="T86" s="34" t="s">
        <v>104</v>
      </c>
      <c r="U86" s="34" t="s">
        <v>105</v>
      </c>
    </row>
    <row r="87" spans="2:21">
      <c r="B87" s="34" t="s">
        <v>331</v>
      </c>
      <c r="C87" s="34" t="s">
        <v>217</v>
      </c>
      <c r="D87" s="34" t="s">
        <v>231</v>
      </c>
      <c r="E87">
        <v>2021</v>
      </c>
      <c r="F87">
        <v>1</v>
      </c>
      <c r="G87">
        <v>0.1</v>
      </c>
      <c r="H87">
        <v>400</v>
      </c>
      <c r="I87">
        <v>20</v>
      </c>
      <c r="J87">
        <f t="shared" si="2"/>
        <v>400</v>
      </c>
      <c r="K87">
        <f t="shared" si="3"/>
        <v>20</v>
      </c>
      <c r="L87">
        <v>15</v>
      </c>
      <c r="M87" s="35">
        <v>1</v>
      </c>
      <c r="R87" s="34" t="s">
        <v>331</v>
      </c>
      <c r="T87" s="34" t="s">
        <v>104</v>
      </c>
      <c r="U87" s="34" t="s">
        <v>481</v>
      </c>
    </row>
    <row r="88" spans="2:21">
      <c r="B88" s="34" t="s">
        <v>371</v>
      </c>
      <c r="C88" s="34" t="s">
        <v>218</v>
      </c>
      <c r="D88" s="34" t="s">
        <v>231</v>
      </c>
      <c r="E88">
        <v>2021</v>
      </c>
      <c r="F88">
        <v>1</v>
      </c>
      <c r="G88">
        <v>0.1</v>
      </c>
      <c r="H88">
        <v>400</v>
      </c>
      <c r="I88">
        <v>20</v>
      </c>
      <c r="J88">
        <f t="shared" si="2"/>
        <v>400</v>
      </c>
      <c r="K88">
        <f t="shared" si="3"/>
        <v>20</v>
      </c>
      <c r="L88">
        <v>15</v>
      </c>
      <c r="M88" s="35">
        <v>1</v>
      </c>
      <c r="R88" s="34" t="s">
        <v>371</v>
      </c>
      <c r="T88" s="34" t="s">
        <v>104</v>
      </c>
      <c r="U88" s="34" t="s">
        <v>481</v>
      </c>
    </row>
    <row r="89" spans="2:21">
      <c r="B89" s="34" t="s">
        <v>401</v>
      </c>
      <c r="C89" s="34" t="s">
        <v>219</v>
      </c>
      <c r="D89" s="34" t="s">
        <v>231</v>
      </c>
      <c r="E89">
        <v>2021</v>
      </c>
      <c r="F89">
        <v>1</v>
      </c>
      <c r="G89">
        <v>0.1</v>
      </c>
      <c r="H89">
        <v>400</v>
      </c>
      <c r="I89">
        <v>20</v>
      </c>
      <c r="J89">
        <f t="shared" si="2"/>
        <v>400</v>
      </c>
      <c r="K89">
        <f t="shared" si="3"/>
        <v>20</v>
      </c>
      <c r="L89">
        <v>15</v>
      </c>
      <c r="M89" s="35">
        <v>1</v>
      </c>
      <c r="R89" s="34" t="s">
        <v>401</v>
      </c>
      <c r="T89" s="34" t="s">
        <v>104</v>
      </c>
      <c r="U89" s="34" t="s">
        <v>481</v>
      </c>
    </row>
    <row r="90" spans="2:21">
      <c r="B90" s="34" t="s">
        <v>431</v>
      </c>
      <c r="C90" s="34" t="s">
        <v>220</v>
      </c>
      <c r="D90" s="34" t="s">
        <v>231</v>
      </c>
      <c r="E90">
        <v>2021</v>
      </c>
      <c r="F90">
        <v>1</v>
      </c>
      <c r="G90">
        <v>0.1</v>
      </c>
      <c r="H90">
        <v>400</v>
      </c>
      <c r="I90">
        <v>20</v>
      </c>
      <c r="J90">
        <f t="shared" si="2"/>
        <v>400</v>
      </c>
      <c r="K90">
        <f t="shared" si="3"/>
        <v>20</v>
      </c>
      <c r="L90">
        <v>15</v>
      </c>
      <c r="M90" s="35">
        <v>1</v>
      </c>
      <c r="R90" s="34" t="s">
        <v>431</v>
      </c>
      <c r="T90" s="34" t="s">
        <v>104</v>
      </c>
      <c r="U90" s="34" t="s">
        <v>481</v>
      </c>
    </row>
    <row r="91" spans="2:21">
      <c r="B91" s="34" t="s">
        <v>461</v>
      </c>
      <c r="C91" s="34" t="s">
        <v>221</v>
      </c>
      <c r="D91" s="34" t="s">
        <v>231</v>
      </c>
      <c r="E91">
        <v>2021</v>
      </c>
      <c r="F91">
        <v>1</v>
      </c>
      <c r="G91">
        <v>0.1</v>
      </c>
      <c r="H91">
        <v>400</v>
      </c>
      <c r="I91">
        <v>20</v>
      </c>
      <c r="J91">
        <f t="shared" si="2"/>
        <v>400</v>
      </c>
      <c r="K91">
        <f t="shared" si="3"/>
        <v>20</v>
      </c>
      <c r="L91">
        <v>15</v>
      </c>
      <c r="M91" s="35">
        <v>1</v>
      </c>
      <c r="R91" s="34" t="s">
        <v>461</v>
      </c>
      <c r="T91" s="34" t="s">
        <v>104</v>
      </c>
      <c r="U91" s="34" t="s">
        <v>481</v>
      </c>
    </row>
    <row r="92" spans="2:21">
      <c r="B92" s="34" t="s">
        <v>292</v>
      </c>
      <c r="C92" s="34" t="s">
        <v>195</v>
      </c>
      <c r="D92" s="34" t="s">
        <v>232</v>
      </c>
      <c r="E92">
        <v>2021</v>
      </c>
      <c r="F92">
        <v>1</v>
      </c>
      <c r="G92">
        <v>0.1</v>
      </c>
      <c r="H92">
        <v>400</v>
      </c>
      <c r="I92">
        <v>20</v>
      </c>
      <c r="J92">
        <f t="shared" si="2"/>
        <v>400</v>
      </c>
      <c r="K92">
        <f t="shared" si="3"/>
        <v>20</v>
      </c>
      <c r="L92">
        <v>15</v>
      </c>
      <c r="M92" s="35">
        <v>31.54</v>
      </c>
      <c r="R92" s="34" t="s">
        <v>292</v>
      </c>
      <c r="T92" s="34" t="s">
        <v>104</v>
      </c>
      <c r="U92" s="34" t="s">
        <v>105</v>
      </c>
    </row>
    <row r="93" spans="2:21">
      <c r="B93" s="34" t="s">
        <v>332</v>
      </c>
      <c r="C93" s="34" t="s">
        <v>217</v>
      </c>
      <c r="D93" s="34" t="s">
        <v>232</v>
      </c>
      <c r="E93">
        <v>2021</v>
      </c>
      <c r="F93">
        <v>1</v>
      </c>
      <c r="G93">
        <v>0.1</v>
      </c>
      <c r="H93">
        <v>400</v>
      </c>
      <c r="I93">
        <v>20</v>
      </c>
      <c r="J93">
        <f t="shared" si="2"/>
        <v>400</v>
      </c>
      <c r="K93">
        <f t="shared" si="3"/>
        <v>20</v>
      </c>
      <c r="L93">
        <v>15</v>
      </c>
      <c r="M93" s="35">
        <v>1</v>
      </c>
      <c r="R93" s="34" t="s">
        <v>332</v>
      </c>
      <c r="T93" s="34" t="s">
        <v>104</v>
      </c>
      <c r="U93" s="34" t="s">
        <v>481</v>
      </c>
    </row>
    <row r="94" spans="2:21">
      <c r="B94" s="34" t="s">
        <v>372</v>
      </c>
      <c r="C94" s="34" t="s">
        <v>218</v>
      </c>
      <c r="D94" s="34" t="s">
        <v>232</v>
      </c>
      <c r="E94">
        <v>2021</v>
      </c>
      <c r="F94">
        <v>1</v>
      </c>
      <c r="G94">
        <v>0.1</v>
      </c>
      <c r="H94">
        <v>400</v>
      </c>
      <c r="I94">
        <v>20</v>
      </c>
      <c r="J94">
        <f t="shared" si="2"/>
        <v>400</v>
      </c>
      <c r="K94">
        <f t="shared" si="3"/>
        <v>20</v>
      </c>
      <c r="L94">
        <v>15</v>
      </c>
      <c r="M94" s="35">
        <v>1</v>
      </c>
      <c r="R94" s="34" t="s">
        <v>372</v>
      </c>
      <c r="T94" s="34" t="s">
        <v>104</v>
      </c>
      <c r="U94" s="34" t="s">
        <v>481</v>
      </c>
    </row>
    <row r="95" spans="2:21">
      <c r="B95" s="34" t="s">
        <v>402</v>
      </c>
      <c r="C95" s="34" t="s">
        <v>219</v>
      </c>
      <c r="D95" s="34" t="s">
        <v>232</v>
      </c>
      <c r="E95">
        <v>2021</v>
      </c>
      <c r="F95">
        <v>1</v>
      </c>
      <c r="G95">
        <v>0.1</v>
      </c>
      <c r="H95">
        <v>400</v>
      </c>
      <c r="I95">
        <v>20</v>
      </c>
      <c r="J95">
        <f t="shared" si="2"/>
        <v>400</v>
      </c>
      <c r="K95">
        <f t="shared" si="3"/>
        <v>20</v>
      </c>
      <c r="L95">
        <v>15</v>
      </c>
      <c r="M95" s="35">
        <v>1</v>
      </c>
      <c r="R95" s="34" t="s">
        <v>402</v>
      </c>
      <c r="T95" s="34" t="s">
        <v>104</v>
      </c>
      <c r="U95" s="34" t="s">
        <v>481</v>
      </c>
    </row>
    <row r="96" spans="2:21">
      <c r="B96" s="34" t="s">
        <v>432</v>
      </c>
      <c r="C96" s="34" t="s">
        <v>220</v>
      </c>
      <c r="D96" s="34" t="s">
        <v>232</v>
      </c>
      <c r="E96">
        <v>2021</v>
      </c>
      <c r="F96">
        <v>1</v>
      </c>
      <c r="G96">
        <v>0.1</v>
      </c>
      <c r="H96">
        <v>400</v>
      </c>
      <c r="I96">
        <v>20</v>
      </c>
      <c r="J96">
        <f t="shared" si="2"/>
        <v>400</v>
      </c>
      <c r="K96">
        <f t="shared" si="3"/>
        <v>20</v>
      </c>
      <c r="L96">
        <v>15</v>
      </c>
      <c r="M96" s="35">
        <v>1</v>
      </c>
      <c r="R96" s="34" t="s">
        <v>432</v>
      </c>
      <c r="T96" s="34" t="s">
        <v>104</v>
      </c>
      <c r="U96" s="34" t="s">
        <v>481</v>
      </c>
    </row>
    <row r="97" spans="2:21">
      <c r="B97" s="34" t="s">
        <v>462</v>
      </c>
      <c r="C97" s="34" t="s">
        <v>221</v>
      </c>
      <c r="D97" s="34" t="s">
        <v>232</v>
      </c>
      <c r="E97">
        <v>2021</v>
      </c>
      <c r="F97">
        <v>1</v>
      </c>
      <c r="G97">
        <v>0.1</v>
      </c>
      <c r="H97">
        <v>400</v>
      </c>
      <c r="I97">
        <v>20</v>
      </c>
      <c r="J97">
        <f t="shared" si="2"/>
        <v>400</v>
      </c>
      <c r="K97">
        <f t="shared" si="3"/>
        <v>20</v>
      </c>
      <c r="L97">
        <v>15</v>
      </c>
      <c r="M97" s="35">
        <v>1</v>
      </c>
      <c r="R97" s="34" t="s">
        <v>462</v>
      </c>
      <c r="T97" s="34" t="s">
        <v>104</v>
      </c>
      <c r="U97" s="34" t="s">
        <v>481</v>
      </c>
    </row>
    <row r="98" spans="2:21">
      <c r="B98" s="34" t="s">
        <v>293</v>
      </c>
      <c r="C98" s="34" t="s">
        <v>195</v>
      </c>
      <c r="D98" s="34" t="s">
        <v>233</v>
      </c>
      <c r="E98">
        <v>2021</v>
      </c>
      <c r="F98">
        <v>1</v>
      </c>
      <c r="G98">
        <v>0.1</v>
      </c>
      <c r="H98">
        <v>400</v>
      </c>
      <c r="I98">
        <v>20</v>
      </c>
      <c r="J98">
        <f t="shared" si="2"/>
        <v>400</v>
      </c>
      <c r="K98">
        <f t="shared" si="3"/>
        <v>20</v>
      </c>
      <c r="L98">
        <v>15</v>
      </c>
      <c r="M98" s="35">
        <v>31.54</v>
      </c>
      <c r="R98" s="34" t="s">
        <v>293</v>
      </c>
      <c r="T98" s="34" t="s">
        <v>104</v>
      </c>
      <c r="U98" s="34" t="s">
        <v>105</v>
      </c>
    </row>
    <row r="99" spans="2:21">
      <c r="B99" s="34" t="s">
        <v>333</v>
      </c>
      <c r="C99" s="34" t="s">
        <v>217</v>
      </c>
      <c r="D99" s="34" t="s">
        <v>233</v>
      </c>
      <c r="E99">
        <v>2021</v>
      </c>
      <c r="F99">
        <v>1</v>
      </c>
      <c r="G99">
        <v>0.1</v>
      </c>
      <c r="H99">
        <v>400</v>
      </c>
      <c r="I99">
        <v>20</v>
      </c>
      <c r="J99">
        <f t="shared" si="2"/>
        <v>400</v>
      </c>
      <c r="K99">
        <f t="shared" si="3"/>
        <v>20</v>
      </c>
      <c r="L99">
        <v>15</v>
      </c>
      <c r="M99" s="35">
        <v>1</v>
      </c>
      <c r="R99" s="34" t="s">
        <v>333</v>
      </c>
      <c r="T99" s="34" t="s">
        <v>104</v>
      </c>
      <c r="U99" s="34" t="s">
        <v>481</v>
      </c>
    </row>
    <row r="100" spans="2:21">
      <c r="B100" s="34" t="s">
        <v>373</v>
      </c>
      <c r="C100" s="34" t="s">
        <v>218</v>
      </c>
      <c r="D100" s="34" t="s">
        <v>233</v>
      </c>
      <c r="E100">
        <v>2021</v>
      </c>
      <c r="F100">
        <v>1</v>
      </c>
      <c r="G100">
        <v>0.1</v>
      </c>
      <c r="H100">
        <v>400</v>
      </c>
      <c r="I100">
        <v>20</v>
      </c>
      <c r="J100">
        <f t="shared" si="2"/>
        <v>400</v>
      </c>
      <c r="K100">
        <f t="shared" si="3"/>
        <v>20</v>
      </c>
      <c r="L100">
        <v>15</v>
      </c>
      <c r="M100" s="35">
        <v>1</v>
      </c>
      <c r="R100" s="34" t="s">
        <v>373</v>
      </c>
      <c r="T100" s="34" t="s">
        <v>104</v>
      </c>
      <c r="U100" s="34" t="s">
        <v>481</v>
      </c>
    </row>
    <row r="101" spans="2:21">
      <c r="B101" s="34" t="s">
        <v>403</v>
      </c>
      <c r="C101" s="34" t="s">
        <v>219</v>
      </c>
      <c r="D101" s="34" t="s">
        <v>233</v>
      </c>
      <c r="E101">
        <v>2021</v>
      </c>
      <c r="F101">
        <v>1</v>
      </c>
      <c r="G101">
        <v>0.1</v>
      </c>
      <c r="H101">
        <v>400</v>
      </c>
      <c r="I101">
        <v>20</v>
      </c>
      <c r="J101">
        <f t="shared" si="2"/>
        <v>400</v>
      </c>
      <c r="K101">
        <f t="shared" si="3"/>
        <v>20</v>
      </c>
      <c r="L101">
        <v>15</v>
      </c>
      <c r="M101" s="35">
        <v>1</v>
      </c>
      <c r="R101" s="34" t="s">
        <v>403</v>
      </c>
      <c r="T101" s="34" t="s">
        <v>104</v>
      </c>
      <c r="U101" s="34" t="s">
        <v>481</v>
      </c>
    </row>
    <row r="102" spans="2:21">
      <c r="B102" s="34" t="s">
        <v>433</v>
      </c>
      <c r="C102" s="34" t="s">
        <v>220</v>
      </c>
      <c r="D102" s="34" t="s">
        <v>233</v>
      </c>
      <c r="E102">
        <v>2021</v>
      </c>
      <c r="F102">
        <v>1</v>
      </c>
      <c r="G102">
        <v>0.1</v>
      </c>
      <c r="H102">
        <v>400</v>
      </c>
      <c r="I102">
        <v>20</v>
      </c>
      <c r="J102">
        <f t="shared" si="2"/>
        <v>400</v>
      </c>
      <c r="K102">
        <f t="shared" si="3"/>
        <v>20</v>
      </c>
      <c r="L102">
        <v>15</v>
      </c>
      <c r="M102" s="35">
        <v>1</v>
      </c>
      <c r="R102" s="34" t="s">
        <v>433</v>
      </c>
      <c r="T102" s="34" t="s">
        <v>104</v>
      </c>
      <c r="U102" s="34" t="s">
        <v>481</v>
      </c>
    </row>
    <row r="103" spans="2:21">
      <c r="B103" s="34" t="s">
        <v>463</v>
      </c>
      <c r="C103" s="34" t="s">
        <v>221</v>
      </c>
      <c r="D103" s="34" t="s">
        <v>233</v>
      </c>
      <c r="E103">
        <v>2021</v>
      </c>
      <c r="F103">
        <v>1</v>
      </c>
      <c r="G103">
        <v>0.1</v>
      </c>
      <c r="H103">
        <v>400</v>
      </c>
      <c r="I103">
        <v>20</v>
      </c>
      <c r="J103">
        <f t="shared" si="2"/>
        <v>400</v>
      </c>
      <c r="K103">
        <f t="shared" si="3"/>
        <v>20</v>
      </c>
      <c r="L103">
        <v>15</v>
      </c>
      <c r="M103" s="35">
        <v>1</v>
      </c>
      <c r="R103" s="34" t="s">
        <v>463</v>
      </c>
      <c r="T103" s="34" t="s">
        <v>104</v>
      </c>
      <c r="U103" s="34" t="s">
        <v>481</v>
      </c>
    </row>
    <row r="104" spans="2:21">
      <c r="B104" s="34" t="s">
        <v>294</v>
      </c>
      <c r="C104" s="34" t="s">
        <v>195</v>
      </c>
      <c r="D104" s="34" t="s">
        <v>234</v>
      </c>
      <c r="E104">
        <v>2021</v>
      </c>
      <c r="F104">
        <v>1</v>
      </c>
      <c r="G104">
        <v>0.1</v>
      </c>
      <c r="H104">
        <v>400</v>
      </c>
      <c r="I104">
        <v>20</v>
      </c>
      <c r="J104">
        <f t="shared" si="2"/>
        <v>400</v>
      </c>
      <c r="K104">
        <f t="shared" si="3"/>
        <v>20</v>
      </c>
      <c r="L104">
        <v>15</v>
      </c>
      <c r="M104" s="35">
        <v>31.54</v>
      </c>
      <c r="R104" s="34" t="s">
        <v>294</v>
      </c>
      <c r="T104" s="34" t="s">
        <v>104</v>
      </c>
      <c r="U104" s="34" t="s">
        <v>105</v>
      </c>
    </row>
    <row r="105" spans="2:21">
      <c r="B105" s="34" t="s">
        <v>334</v>
      </c>
      <c r="C105" s="34" t="s">
        <v>217</v>
      </c>
      <c r="D105" s="34" t="s">
        <v>234</v>
      </c>
      <c r="E105">
        <v>2021</v>
      </c>
      <c r="F105">
        <v>1</v>
      </c>
      <c r="G105">
        <v>0.1</v>
      </c>
      <c r="H105">
        <v>400</v>
      </c>
      <c r="I105">
        <v>20</v>
      </c>
      <c r="J105">
        <f t="shared" si="2"/>
        <v>400</v>
      </c>
      <c r="K105">
        <f t="shared" si="3"/>
        <v>20</v>
      </c>
      <c r="L105">
        <v>15</v>
      </c>
      <c r="M105" s="35">
        <v>1</v>
      </c>
      <c r="R105" s="34" t="s">
        <v>334</v>
      </c>
      <c r="T105" s="34" t="s">
        <v>104</v>
      </c>
      <c r="U105" s="34" t="s">
        <v>481</v>
      </c>
    </row>
    <row r="106" spans="2:21">
      <c r="B106" s="34" t="s">
        <v>374</v>
      </c>
      <c r="C106" s="34" t="s">
        <v>218</v>
      </c>
      <c r="D106" s="34" t="s">
        <v>234</v>
      </c>
      <c r="E106">
        <v>2021</v>
      </c>
      <c r="F106">
        <v>1</v>
      </c>
      <c r="G106">
        <v>0.1</v>
      </c>
      <c r="H106">
        <v>400</v>
      </c>
      <c r="I106">
        <v>20</v>
      </c>
      <c r="J106">
        <f t="shared" si="2"/>
        <v>400</v>
      </c>
      <c r="K106">
        <f t="shared" si="3"/>
        <v>20</v>
      </c>
      <c r="L106">
        <v>15</v>
      </c>
      <c r="M106" s="35">
        <v>1</v>
      </c>
      <c r="R106" s="34" t="s">
        <v>374</v>
      </c>
      <c r="T106" s="34" t="s">
        <v>104</v>
      </c>
      <c r="U106" s="34" t="s">
        <v>481</v>
      </c>
    </row>
    <row r="107" spans="2:21">
      <c r="B107" s="34" t="s">
        <v>404</v>
      </c>
      <c r="C107" s="34" t="s">
        <v>219</v>
      </c>
      <c r="D107" s="34" t="s">
        <v>234</v>
      </c>
      <c r="E107">
        <v>2021</v>
      </c>
      <c r="F107">
        <v>1</v>
      </c>
      <c r="G107">
        <v>0.1</v>
      </c>
      <c r="H107">
        <v>400</v>
      </c>
      <c r="I107">
        <v>20</v>
      </c>
      <c r="J107">
        <f t="shared" si="2"/>
        <v>400</v>
      </c>
      <c r="K107">
        <f t="shared" si="3"/>
        <v>20</v>
      </c>
      <c r="L107">
        <v>15</v>
      </c>
      <c r="M107" s="35">
        <v>1</v>
      </c>
      <c r="R107" s="34" t="s">
        <v>404</v>
      </c>
      <c r="T107" s="34" t="s">
        <v>104</v>
      </c>
      <c r="U107" s="34" t="s">
        <v>481</v>
      </c>
    </row>
    <row r="108" spans="2:21">
      <c r="B108" s="34" t="s">
        <v>434</v>
      </c>
      <c r="C108" s="34" t="s">
        <v>220</v>
      </c>
      <c r="D108" s="34" t="s">
        <v>234</v>
      </c>
      <c r="E108">
        <v>2021</v>
      </c>
      <c r="F108">
        <v>1</v>
      </c>
      <c r="G108">
        <v>0.1</v>
      </c>
      <c r="H108">
        <v>400</v>
      </c>
      <c r="I108">
        <v>20</v>
      </c>
      <c r="J108">
        <f t="shared" si="2"/>
        <v>400</v>
      </c>
      <c r="K108">
        <f t="shared" si="3"/>
        <v>20</v>
      </c>
      <c r="L108">
        <v>15</v>
      </c>
      <c r="M108" s="35">
        <v>1</v>
      </c>
      <c r="R108" s="34" t="s">
        <v>434</v>
      </c>
      <c r="T108" s="34" t="s">
        <v>104</v>
      </c>
      <c r="U108" s="34" t="s">
        <v>481</v>
      </c>
    </row>
    <row r="109" spans="2:21">
      <c r="B109" s="34" t="s">
        <v>464</v>
      </c>
      <c r="C109" s="34" t="s">
        <v>221</v>
      </c>
      <c r="D109" s="34" t="s">
        <v>234</v>
      </c>
      <c r="E109">
        <v>2021</v>
      </c>
      <c r="F109">
        <v>1</v>
      </c>
      <c r="G109">
        <v>0.1</v>
      </c>
      <c r="H109">
        <v>400</v>
      </c>
      <c r="I109">
        <v>20</v>
      </c>
      <c r="J109">
        <f t="shared" si="2"/>
        <v>400</v>
      </c>
      <c r="K109">
        <f t="shared" si="3"/>
        <v>20</v>
      </c>
      <c r="L109">
        <v>15</v>
      </c>
      <c r="M109" s="35">
        <v>1</v>
      </c>
      <c r="R109" s="34" t="s">
        <v>464</v>
      </c>
      <c r="T109" s="34" t="s">
        <v>104</v>
      </c>
      <c r="U109" s="34" t="s">
        <v>481</v>
      </c>
    </row>
    <row r="110" spans="2:21">
      <c r="B110" s="34" t="s">
        <v>295</v>
      </c>
      <c r="C110" s="34" t="s">
        <v>195</v>
      </c>
      <c r="D110" s="34" t="s">
        <v>235</v>
      </c>
      <c r="E110">
        <v>2021</v>
      </c>
      <c r="F110">
        <v>1</v>
      </c>
      <c r="G110">
        <v>0.1</v>
      </c>
      <c r="H110">
        <v>400</v>
      </c>
      <c r="I110">
        <v>20</v>
      </c>
      <c r="J110">
        <f t="shared" si="2"/>
        <v>400</v>
      </c>
      <c r="K110">
        <f t="shared" si="3"/>
        <v>20</v>
      </c>
      <c r="L110">
        <v>15</v>
      </c>
      <c r="M110" s="35">
        <v>31.54</v>
      </c>
      <c r="R110" s="34" t="s">
        <v>295</v>
      </c>
      <c r="T110" s="34" t="s">
        <v>104</v>
      </c>
      <c r="U110" s="34" t="s">
        <v>105</v>
      </c>
    </row>
    <row r="111" spans="2:21">
      <c r="B111" s="34" t="s">
        <v>335</v>
      </c>
      <c r="C111" s="34" t="s">
        <v>217</v>
      </c>
      <c r="D111" s="34" t="s">
        <v>235</v>
      </c>
      <c r="E111">
        <v>2021</v>
      </c>
      <c r="F111">
        <v>1</v>
      </c>
      <c r="G111">
        <v>0.1</v>
      </c>
      <c r="H111">
        <v>400</v>
      </c>
      <c r="I111">
        <v>20</v>
      </c>
      <c r="J111">
        <f t="shared" si="2"/>
        <v>400</v>
      </c>
      <c r="K111">
        <f t="shared" si="3"/>
        <v>20</v>
      </c>
      <c r="L111">
        <v>15</v>
      </c>
      <c r="M111" s="35">
        <v>1</v>
      </c>
      <c r="R111" s="34" t="s">
        <v>335</v>
      </c>
      <c r="T111" s="34" t="s">
        <v>104</v>
      </c>
      <c r="U111" s="34" t="s">
        <v>481</v>
      </c>
    </row>
    <row r="112" spans="2:21">
      <c r="B112" s="34" t="s">
        <v>375</v>
      </c>
      <c r="C112" s="34" t="s">
        <v>218</v>
      </c>
      <c r="D112" s="34" t="s">
        <v>235</v>
      </c>
      <c r="E112">
        <v>2021</v>
      </c>
      <c r="F112">
        <v>1</v>
      </c>
      <c r="G112">
        <v>0.1</v>
      </c>
      <c r="H112">
        <v>400</v>
      </c>
      <c r="I112">
        <v>20</v>
      </c>
      <c r="J112">
        <f t="shared" si="2"/>
        <v>400</v>
      </c>
      <c r="K112">
        <f t="shared" si="3"/>
        <v>20</v>
      </c>
      <c r="L112">
        <v>15</v>
      </c>
      <c r="M112" s="35">
        <v>1</v>
      </c>
      <c r="R112" s="34" t="s">
        <v>375</v>
      </c>
      <c r="T112" s="34" t="s">
        <v>104</v>
      </c>
      <c r="U112" s="34" t="s">
        <v>481</v>
      </c>
    </row>
    <row r="113" spans="2:21">
      <c r="B113" s="34" t="s">
        <v>405</v>
      </c>
      <c r="C113" s="34" t="s">
        <v>219</v>
      </c>
      <c r="D113" s="34" t="s">
        <v>235</v>
      </c>
      <c r="E113">
        <v>2021</v>
      </c>
      <c r="F113">
        <v>1</v>
      </c>
      <c r="G113">
        <v>0.1</v>
      </c>
      <c r="H113">
        <v>400</v>
      </c>
      <c r="I113">
        <v>20</v>
      </c>
      <c r="J113">
        <f t="shared" si="2"/>
        <v>400</v>
      </c>
      <c r="K113">
        <f t="shared" si="3"/>
        <v>20</v>
      </c>
      <c r="L113">
        <v>15</v>
      </c>
      <c r="M113" s="35">
        <v>1</v>
      </c>
      <c r="R113" s="34" t="s">
        <v>405</v>
      </c>
      <c r="T113" s="34" t="s">
        <v>104</v>
      </c>
      <c r="U113" s="34" t="s">
        <v>481</v>
      </c>
    </row>
    <row r="114" spans="2:21">
      <c r="B114" s="34" t="s">
        <v>435</v>
      </c>
      <c r="C114" s="34" t="s">
        <v>220</v>
      </c>
      <c r="D114" s="34" t="s">
        <v>235</v>
      </c>
      <c r="E114">
        <v>2021</v>
      </c>
      <c r="F114">
        <v>1</v>
      </c>
      <c r="G114">
        <v>0.1</v>
      </c>
      <c r="H114">
        <v>400</v>
      </c>
      <c r="I114">
        <v>20</v>
      </c>
      <c r="J114">
        <f t="shared" si="2"/>
        <v>400</v>
      </c>
      <c r="K114">
        <f t="shared" si="3"/>
        <v>20</v>
      </c>
      <c r="L114">
        <v>15</v>
      </c>
      <c r="M114" s="35">
        <v>1</v>
      </c>
      <c r="R114" s="34" t="s">
        <v>435</v>
      </c>
      <c r="T114" s="34" t="s">
        <v>104</v>
      </c>
      <c r="U114" s="34" t="s">
        <v>481</v>
      </c>
    </row>
    <row r="115" spans="2:21">
      <c r="B115" s="34" t="s">
        <v>465</v>
      </c>
      <c r="C115" s="34" t="s">
        <v>221</v>
      </c>
      <c r="D115" s="34" t="s">
        <v>235</v>
      </c>
      <c r="E115">
        <v>2021</v>
      </c>
      <c r="F115">
        <v>1</v>
      </c>
      <c r="G115">
        <v>0.1</v>
      </c>
      <c r="H115">
        <v>400</v>
      </c>
      <c r="I115">
        <v>20</v>
      </c>
      <c r="J115">
        <f t="shared" si="2"/>
        <v>400</v>
      </c>
      <c r="K115">
        <f t="shared" si="3"/>
        <v>20</v>
      </c>
      <c r="L115">
        <v>15</v>
      </c>
      <c r="M115" s="35">
        <v>1</v>
      </c>
      <c r="R115" s="34" t="s">
        <v>465</v>
      </c>
      <c r="T115" s="34" t="s">
        <v>104</v>
      </c>
      <c r="U115" s="34" t="s">
        <v>481</v>
      </c>
    </row>
    <row r="116" spans="2:21">
      <c r="B116" s="34" t="s">
        <v>296</v>
      </c>
      <c r="C116" s="34" t="s">
        <v>195</v>
      </c>
      <c r="D116" s="34" t="s">
        <v>236</v>
      </c>
      <c r="E116">
        <v>2021</v>
      </c>
      <c r="F116">
        <v>1</v>
      </c>
      <c r="G116">
        <v>0.1</v>
      </c>
      <c r="H116">
        <v>400</v>
      </c>
      <c r="I116">
        <v>20</v>
      </c>
      <c r="J116">
        <f t="shared" si="2"/>
        <v>400</v>
      </c>
      <c r="K116">
        <f t="shared" si="3"/>
        <v>20</v>
      </c>
      <c r="L116">
        <v>15</v>
      </c>
      <c r="M116" s="35">
        <v>31.54</v>
      </c>
      <c r="R116" s="34" t="s">
        <v>296</v>
      </c>
      <c r="T116" s="34" t="s">
        <v>104</v>
      </c>
      <c r="U116" s="34" t="s">
        <v>105</v>
      </c>
    </row>
    <row r="117" spans="2:21">
      <c r="B117" s="34" t="s">
        <v>336</v>
      </c>
      <c r="C117" s="34" t="s">
        <v>217</v>
      </c>
      <c r="D117" s="34" t="s">
        <v>236</v>
      </c>
      <c r="E117">
        <v>2021</v>
      </c>
      <c r="F117">
        <v>1</v>
      </c>
      <c r="G117">
        <v>0.1</v>
      </c>
      <c r="H117">
        <v>400</v>
      </c>
      <c r="I117">
        <v>20</v>
      </c>
      <c r="J117">
        <f t="shared" si="2"/>
        <v>400</v>
      </c>
      <c r="K117">
        <f t="shared" si="3"/>
        <v>20</v>
      </c>
      <c r="L117">
        <v>15</v>
      </c>
      <c r="M117" s="35">
        <v>1</v>
      </c>
      <c r="R117" s="34" t="s">
        <v>336</v>
      </c>
      <c r="T117" s="34" t="s">
        <v>104</v>
      </c>
      <c r="U117" s="34" t="s">
        <v>481</v>
      </c>
    </row>
    <row r="118" spans="2:21">
      <c r="B118" s="34" t="s">
        <v>376</v>
      </c>
      <c r="C118" s="34" t="s">
        <v>218</v>
      </c>
      <c r="D118" s="34" t="s">
        <v>236</v>
      </c>
      <c r="E118">
        <v>2021</v>
      </c>
      <c r="F118">
        <v>1</v>
      </c>
      <c r="G118">
        <v>0.1</v>
      </c>
      <c r="H118">
        <v>400</v>
      </c>
      <c r="I118">
        <v>20</v>
      </c>
      <c r="J118">
        <f t="shared" si="2"/>
        <v>400</v>
      </c>
      <c r="K118">
        <f t="shared" si="3"/>
        <v>20</v>
      </c>
      <c r="L118">
        <v>15</v>
      </c>
      <c r="M118" s="35">
        <v>1</v>
      </c>
      <c r="R118" s="34" t="s">
        <v>376</v>
      </c>
      <c r="T118" s="34" t="s">
        <v>104</v>
      </c>
      <c r="U118" s="34" t="s">
        <v>481</v>
      </c>
    </row>
    <row r="119" spans="2:21">
      <c r="B119" s="34" t="s">
        <v>406</v>
      </c>
      <c r="C119" s="34" t="s">
        <v>219</v>
      </c>
      <c r="D119" s="34" t="s">
        <v>236</v>
      </c>
      <c r="E119">
        <v>2021</v>
      </c>
      <c r="F119">
        <v>1</v>
      </c>
      <c r="G119">
        <v>0.1</v>
      </c>
      <c r="H119">
        <v>400</v>
      </c>
      <c r="I119">
        <v>20</v>
      </c>
      <c r="J119">
        <f t="shared" si="2"/>
        <v>400</v>
      </c>
      <c r="K119">
        <f t="shared" si="3"/>
        <v>20</v>
      </c>
      <c r="L119">
        <v>15</v>
      </c>
      <c r="M119" s="35">
        <v>1</v>
      </c>
      <c r="R119" s="34" t="s">
        <v>406</v>
      </c>
      <c r="T119" s="34" t="s">
        <v>104</v>
      </c>
      <c r="U119" s="34" t="s">
        <v>481</v>
      </c>
    </row>
    <row r="120" spans="2:21">
      <c r="B120" s="34" t="s">
        <v>436</v>
      </c>
      <c r="C120" s="34" t="s">
        <v>220</v>
      </c>
      <c r="D120" s="34" t="s">
        <v>236</v>
      </c>
      <c r="E120">
        <v>2021</v>
      </c>
      <c r="F120">
        <v>1</v>
      </c>
      <c r="G120">
        <v>0.1</v>
      </c>
      <c r="H120">
        <v>400</v>
      </c>
      <c r="I120">
        <v>20</v>
      </c>
      <c r="J120">
        <f t="shared" si="2"/>
        <v>400</v>
      </c>
      <c r="K120">
        <f t="shared" si="3"/>
        <v>20</v>
      </c>
      <c r="L120">
        <v>15</v>
      </c>
      <c r="M120" s="35">
        <v>1</v>
      </c>
      <c r="R120" s="34" t="s">
        <v>436</v>
      </c>
      <c r="T120" s="34" t="s">
        <v>104</v>
      </c>
      <c r="U120" s="34" t="s">
        <v>481</v>
      </c>
    </row>
    <row r="121" spans="2:21">
      <c r="B121" s="34" t="s">
        <v>466</v>
      </c>
      <c r="C121" s="34" t="s">
        <v>221</v>
      </c>
      <c r="D121" s="34" t="s">
        <v>236</v>
      </c>
      <c r="E121">
        <v>2021</v>
      </c>
      <c r="F121">
        <v>1</v>
      </c>
      <c r="G121">
        <v>0.1</v>
      </c>
      <c r="H121">
        <v>400</v>
      </c>
      <c r="I121">
        <v>20</v>
      </c>
      <c r="J121">
        <f t="shared" si="2"/>
        <v>400</v>
      </c>
      <c r="K121">
        <f t="shared" si="3"/>
        <v>20</v>
      </c>
      <c r="L121">
        <v>15</v>
      </c>
      <c r="M121" s="35">
        <v>1</v>
      </c>
      <c r="R121" s="34" t="s">
        <v>466</v>
      </c>
      <c r="T121" s="34" t="s">
        <v>104</v>
      </c>
      <c r="U121" s="34" t="s">
        <v>481</v>
      </c>
    </row>
    <row r="122" spans="2:21">
      <c r="B122" s="34" t="s">
        <v>297</v>
      </c>
      <c r="C122" s="34" t="s">
        <v>195</v>
      </c>
      <c r="D122" s="34" t="s">
        <v>237</v>
      </c>
      <c r="E122">
        <v>2021</v>
      </c>
      <c r="F122">
        <v>1</v>
      </c>
      <c r="G122">
        <v>0.1</v>
      </c>
      <c r="H122">
        <v>400</v>
      </c>
      <c r="I122">
        <v>20</v>
      </c>
      <c r="J122">
        <f t="shared" si="2"/>
        <v>400</v>
      </c>
      <c r="K122">
        <f t="shared" si="3"/>
        <v>20</v>
      </c>
      <c r="L122">
        <v>15</v>
      </c>
      <c r="M122" s="35">
        <v>31.54</v>
      </c>
      <c r="R122" s="34" t="s">
        <v>297</v>
      </c>
      <c r="T122" s="34" t="s">
        <v>104</v>
      </c>
      <c r="U122" s="34" t="s">
        <v>105</v>
      </c>
    </row>
    <row r="123" spans="2:21">
      <c r="B123" s="34" t="s">
        <v>337</v>
      </c>
      <c r="C123" s="34" t="s">
        <v>217</v>
      </c>
      <c r="D123" s="34" t="s">
        <v>237</v>
      </c>
      <c r="E123">
        <v>2021</v>
      </c>
      <c r="F123">
        <v>1</v>
      </c>
      <c r="G123">
        <v>0.1</v>
      </c>
      <c r="H123">
        <v>400</v>
      </c>
      <c r="I123">
        <v>20</v>
      </c>
      <c r="J123">
        <f t="shared" si="2"/>
        <v>400</v>
      </c>
      <c r="K123">
        <f t="shared" si="3"/>
        <v>20</v>
      </c>
      <c r="L123">
        <v>15</v>
      </c>
      <c r="M123" s="35">
        <v>1</v>
      </c>
      <c r="R123" s="34" t="s">
        <v>337</v>
      </c>
      <c r="T123" s="34" t="s">
        <v>104</v>
      </c>
      <c r="U123" s="34" t="s">
        <v>481</v>
      </c>
    </row>
    <row r="124" spans="2:21">
      <c r="B124" s="34" t="s">
        <v>377</v>
      </c>
      <c r="C124" s="34" t="s">
        <v>218</v>
      </c>
      <c r="D124" s="34" t="s">
        <v>237</v>
      </c>
      <c r="E124">
        <v>2021</v>
      </c>
      <c r="F124">
        <v>1</v>
      </c>
      <c r="G124">
        <v>0.1</v>
      </c>
      <c r="H124">
        <v>400</v>
      </c>
      <c r="I124">
        <v>20</v>
      </c>
      <c r="J124">
        <f t="shared" si="2"/>
        <v>400</v>
      </c>
      <c r="K124">
        <f t="shared" si="3"/>
        <v>20</v>
      </c>
      <c r="L124">
        <v>15</v>
      </c>
      <c r="M124" s="35">
        <v>1</v>
      </c>
      <c r="R124" s="34" t="s">
        <v>377</v>
      </c>
      <c r="T124" s="34" t="s">
        <v>104</v>
      </c>
      <c r="U124" s="34" t="s">
        <v>481</v>
      </c>
    </row>
    <row r="125" spans="2:21">
      <c r="B125" s="34" t="s">
        <v>407</v>
      </c>
      <c r="C125" s="34" t="s">
        <v>219</v>
      </c>
      <c r="D125" s="34" t="s">
        <v>237</v>
      </c>
      <c r="E125">
        <v>2021</v>
      </c>
      <c r="F125">
        <v>1</v>
      </c>
      <c r="G125">
        <v>0.1</v>
      </c>
      <c r="H125">
        <v>400</v>
      </c>
      <c r="I125">
        <v>20</v>
      </c>
      <c r="J125">
        <f t="shared" si="2"/>
        <v>400</v>
      </c>
      <c r="K125">
        <f t="shared" si="3"/>
        <v>20</v>
      </c>
      <c r="L125">
        <v>15</v>
      </c>
      <c r="M125" s="35">
        <v>1</v>
      </c>
      <c r="R125" s="34" t="s">
        <v>407</v>
      </c>
      <c r="T125" s="34" t="s">
        <v>104</v>
      </c>
      <c r="U125" s="34" t="s">
        <v>481</v>
      </c>
    </row>
    <row r="126" spans="2:21">
      <c r="B126" s="34" t="s">
        <v>437</v>
      </c>
      <c r="C126" s="34" t="s">
        <v>220</v>
      </c>
      <c r="D126" s="34" t="s">
        <v>237</v>
      </c>
      <c r="E126">
        <v>2021</v>
      </c>
      <c r="F126">
        <v>1</v>
      </c>
      <c r="G126">
        <v>0.1</v>
      </c>
      <c r="H126">
        <v>400</v>
      </c>
      <c r="I126">
        <v>20</v>
      </c>
      <c r="J126">
        <f t="shared" si="2"/>
        <v>400</v>
      </c>
      <c r="K126">
        <f t="shared" si="3"/>
        <v>20</v>
      </c>
      <c r="L126">
        <v>15</v>
      </c>
      <c r="M126" s="35">
        <v>1</v>
      </c>
      <c r="R126" s="34" t="s">
        <v>437</v>
      </c>
      <c r="T126" s="34" t="s">
        <v>104</v>
      </c>
      <c r="U126" s="34" t="s">
        <v>481</v>
      </c>
    </row>
    <row r="127" spans="2:21">
      <c r="B127" s="34" t="s">
        <v>467</v>
      </c>
      <c r="C127" s="34" t="s">
        <v>221</v>
      </c>
      <c r="D127" s="34" t="s">
        <v>237</v>
      </c>
      <c r="E127">
        <v>2021</v>
      </c>
      <c r="F127">
        <v>1</v>
      </c>
      <c r="G127">
        <v>0.1</v>
      </c>
      <c r="H127">
        <v>400</v>
      </c>
      <c r="I127">
        <v>20</v>
      </c>
      <c r="J127">
        <f t="shared" si="2"/>
        <v>400</v>
      </c>
      <c r="K127">
        <f t="shared" si="3"/>
        <v>20</v>
      </c>
      <c r="L127">
        <v>15</v>
      </c>
      <c r="M127" s="35">
        <v>1</v>
      </c>
      <c r="R127" s="34" t="s">
        <v>467</v>
      </c>
      <c r="T127" s="34" t="s">
        <v>104</v>
      </c>
      <c r="U127" s="34" t="s">
        <v>481</v>
      </c>
    </row>
    <row r="128" spans="2:21">
      <c r="B128" s="34" t="s">
        <v>298</v>
      </c>
      <c r="C128" s="34" t="s">
        <v>195</v>
      </c>
      <c r="D128" s="34" t="s">
        <v>238</v>
      </c>
      <c r="E128">
        <v>2021</v>
      </c>
      <c r="F128">
        <v>1</v>
      </c>
      <c r="G128">
        <v>0.1</v>
      </c>
      <c r="H128">
        <v>400</v>
      </c>
      <c r="I128">
        <v>20</v>
      </c>
      <c r="J128">
        <f t="shared" si="2"/>
        <v>400</v>
      </c>
      <c r="K128">
        <f t="shared" si="3"/>
        <v>20</v>
      </c>
      <c r="L128">
        <v>15</v>
      </c>
      <c r="M128" s="35">
        <v>31.54</v>
      </c>
      <c r="R128" s="34" t="s">
        <v>298</v>
      </c>
      <c r="T128" s="34" t="s">
        <v>104</v>
      </c>
      <c r="U128" s="34" t="s">
        <v>105</v>
      </c>
    </row>
    <row r="129" spans="2:21">
      <c r="B129" s="34" t="s">
        <v>338</v>
      </c>
      <c r="C129" s="34" t="s">
        <v>217</v>
      </c>
      <c r="D129" s="34" t="s">
        <v>238</v>
      </c>
      <c r="E129">
        <v>2021</v>
      </c>
      <c r="F129">
        <v>1</v>
      </c>
      <c r="G129">
        <v>0.1</v>
      </c>
      <c r="H129">
        <v>400</v>
      </c>
      <c r="I129">
        <v>20</v>
      </c>
      <c r="J129">
        <f t="shared" si="2"/>
        <v>400</v>
      </c>
      <c r="K129">
        <f t="shared" si="3"/>
        <v>20</v>
      </c>
      <c r="L129">
        <v>15</v>
      </c>
      <c r="M129" s="35">
        <v>1</v>
      </c>
      <c r="R129" s="34" t="s">
        <v>338</v>
      </c>
      <c r="T129" s="34" t="s">
        <v>104</v>
      </c>
      <c r="U129" s="34" t="s">
        <v>481</v>
      </c>
    </row>
    <row r="130" spans="2:21">
      <c r="B130" s="34" t="s">
        <v>378</v>
      </c>
      <c r="C130" s="34" t="s">
        <v>218</v>
      </c>
      <c r="D130" s="34" t="s">
        <v>238</v>
      </c>
      <c r="E130">
        <v>2021</v>
      </c>
      <c r="F130">
        <v>1</v>
      </c>
      <c r="G130">
        <v>0.1</v>
      </c>
      <c r="H130">
        <v>400</v>
      </c>
      <c r="I130">
        <v>20</v>
      </c>
      <c r="J130">
        <f t="shared" si="2"/>
        <v>400</v>
      </c>
      <c r="K130">
        <f t="shared" si="3"/>
        <v>20</v>
      </c>
      <c r="L130">
        <v>15</v>
      </c>
      <c r="M130" s="35">
        <v>1</v>
      </c>
      <c r="R130" s="34" t="s">
        <v>378</v>
      </c>
      <c r="T130" s="34" t="s">
        <v>104</v>
      </c>
      <c r="U130" s="34" t="s">
        <v>481</v>
      </c>
    </row>
    <row r="131" spans="2:21">
      <c r="B131" s="34" t="s">
        <v>408</v>
      </c>
      <c r="C131" s="34" t="s">
        <v>219</v>
      </c>
      <c r="D131" s="34" t="s">
        <v>238</v>
      </c>
      <c r="E131">
        <v>2021</v>
      </c>
      <c r="F131">
        <v>1</v>
      </c>
      <c r="G131">
        <v>0.1</v>
      </c>
      <c r="H131">
        <v>400</v>
      </c>
      <c r="I131">
        <v>20</v>
      </c>
      <c r="J131">
        <f t="shared" si="2"/>
        <v>400</v>
      </c>
      <c r="K131">
        <f t="shared" si="3"/>
        <v>20</v>
      </c>
      <c r="L131">
        <v>15</v>
      </c>
      <c r="M131" s="35">
        <v>1</v>
      </c>
      <c r="R131" s="34" t="s">
        <v>408</v>
      </c>
      <c r="T131" s="34" t="s">
        <v>104</v>
      </c>
      <c r="U131" s="34" t="s">
        <v>481</v>
      </c>
    </row>
    <row r="132" spans="2:21">
      <c r="B132" s="34" t="s">
        <v>438</v>
      </c>
      <c r="C132" s="34" t="s">
        <v>220</v>
      </c>
      <c r="D132" s="34" t="s">
        <v>238</v>
      </c>
      <c r="E132">
        <v>2021</v>
      </c>
      <c r="F132">
        <v>1</v>
      </c>
      <c r="G132">
        <v>0.1</v>
      </c>
      <c r="H132">
        <v>400</v>
      </c>
      <c r="I132">
        <v>20</v>
      </c>
      <c r="J132">
        <f t="shared" si="2"/>
        <v>400</v>
      </c>
      <c r="K132">
        <f t="shared" si="3"/>
        <v>20</v>
      </c>
      <c r="L132">
        <v>15</v>
      </c>
      <c r="M132" s="35">
        <v>1</v>
      </c>
      <c r="R132" s="34" t="s">
        <v>438</v>
      </c>
      <c r="T132" s="34" t="s">
        <v>104</v>
      </c>
      <c r="U132" s="34" t="s">
        <v>481</v>
      </c>
    </row>
    <row r="133" spans="2:21">
      <c r="B133" s="34" t="s">
        <v>468</v>
      </c>
      <c r="C133" s="34" t="s">
        <v>221</v>
      </c>
      <c r="D133" s="34" t="s">
        <v>238</v>
      </c>
      <c r="E133">
        <v>2021</v>
      </c>
      <c r="F133">
        <v>1</v>
      </c>
      <c r="G133">
        <v>0.1</v>
      </c>
      <c r="H133">
        <v>400</v>
      </c>
      <c r="I133">
        <v>20</v>
      </c>
      <c r="J133">
        <f t="shared" si="2"/>
        <v>400</v>
      </c>
      <c r="K133">
        <f t="shared" si="3"/>
        <v>20</v>
      </c>
      <c r="L133">
        <v>15</v>
      </c>
      <c r="M133" s="35">
        <v>1</v>
      </c>
      <c r="R133" s="34" t="s">
        <v>468</v>
      </c>
      <c r="T133" s="34" t="s">
        <v>104</v>
      </c>
      <c r="U133" s="34" t="s">
        <v>481</v>
      </c>
    </row>
    <row r="134" spans="2:21">
      <c r="B134" s="34" t="s">
        <v>299</v>
      </c>
      <c r="C134" s="34" t="s">
        <v>195</v>
      </c>
      <c r="D134" s="34" t="s">
        <v>239</v>
      </c>
      <c r="E134">
        <v>2021</v>
      </c>
      <c r="F134">
        <v>1</v>
      </c>
      <c r="G134">
        <v>0.1</v>
      </c>
      <c r="H134">
        <v>400</v>
      </c>
      <c r="I134">
        <v>20</v>
      </c>
      <c r="J134">
        <f t="shared" si="2"/>
        <v>400</v>
      </c>
      <c r="K134">
        <f t="shared" si="3"/>
        <v>20</v>
      </c>
      <c r="L134">
        <v>15</v>
      </c>
      <c r="M134" s="35">
        <v>31.54</v>
      </c>
      <c r="R134" s="34" t="s">
        <v>299</v>
      </c>
      <c r="T134" s="34" t="s">
        <v>104</v>
      </c>
      <c r="U134" s="34" t="s">
        <v>105</v>
      </c>
    </row>
    <row r="135" spans="2:21">
      <c r="B135" s="34" t="s">
        <v>339</v>
      </c>
      <c r="C135" s="34" t="s">
        <v>217</v>
      </c>
      <c r="D135" s="34" t="s">
        <v>239</v>
      </c>
      <c r="E135">
        <v>2021</v>
      </c>
      <c r="F135">
        <v>1</v>
      </c>
      <c r="G135">
        <v>0.1</v>
      </c>
      <c r="H135">
        <v>400</v>
      </c>
      <c r="I135">
        <v>20</v>
      </c>
      <c r="J135">
        <f t="shared" ref="J135:J198" si="4">H135</f>
        <v>400</v>
      </c>
      <c r="K135">
        <f t="shared" ref="K135:K198" si="5">I135</f>
        <v>20</v>
      </c>
      <c r="L135">
        <v>15</v>
      </c>
      <c r="M135" s="35">
        <v>1</v>
      </c>
      <c r="R135" s="34" t="s">
        <v>339</v>
      </c>
      <c r="T135" s="34" t="s">
        <v>104</v>
      </c>
      <c r="U135" s="34" t="s">
        <v>481</v>
      </c>
    </row>
    <row r="136" spans="2:21">
      <c r="B136" s="34" t="s">
        <v>379</v>
      </c>
      <c r="C136" s="34" t="s">
        <v>218</v>
      </c>
      <c r="D136" s="34" t="s">
        <v>239</v>
      </c>
      <c r="E136">
        <v>2021</v>
      </c>
      <c r="F136">
        <v>1</v>
      </c>
      <c r="G136">
        <v>0.1</v>
      </c>
      <c r="H136">
        <v>400</v>
      </c>
      <c r="I136">
        <v>20</v>
      </c>
      <c r="J136">
        <f t="shared" si="4"/>
        <v>400</v>
      </c>
      <c r="K136">
        <f t="shared" si="5"/>
        <v>20</v>
      </c>
      <c r="L136">
        <v>15</v>
      </c>
      <c r="M136" s="35">
        <v>1</v>
      </c>
      <c r="R136" s="34" t="s">
        <v>379</v>
      </c>
      <c r="T136" s="34" t="s">
        <v>104</v>
      </c>
      <c r="U136" s="34" t="s">
        <v>481</v>
      </c>
    </row>
    <row r="137" spans="2:21">
      <c r="B137" s="34" t="s">
        <v>409</v>
      </c>
      <c r="C137" s="34" t="s">
        <v>219</v>
      </c>
      <c r="D137" s="34" t="s">
        <v>239</v>
      </c>
      <c r="E137">
        <v>2021</v>
      </c>
      <c r="F137">
        <v>1</v>
      </c>
      <c r="G137">
        <v>0.1</v>
      </c>
      <c r="H137">
        <v>400</v>
      </c>
      <c r="I137">
        <v>20</v>
      </c>
      <c r="J137">
        <f t="shared" si="4"/>
        <v>400</v>
      </c>
      <c r="K137">
        <f t="shared" si="5"/>
        <v>20</v>
      </c>
      <c r="L137">
        <v>15</v>
      </c>
      <c r="M137" s="35">
        <v>1</v>
      </c>
      <c r="R137" s="34" t="s">
        <v>409</v>
      </c>
      <c r="T137" s="34" t="s">
        <v>104</v>
      </c>
      <c r="U137" s="34" t="s">
        <v>481</v>
      </c>
    </row>
    <row r="138" spans="2:21">
      <c r="B138" s="34" t="s">
        <v>439</v>
      </c>
      <c r="C138" s="34" t="s">
        <v>220</v>
      </c>
      <c r="D138" s="34" t="s">
        <v>239</v>
      </c>
      <c r="E138">
        <v>2021</v>
      </c>
      <c r="F138">
        <v>1</v>
      </c>
      <c r="G138">
        <v>0.1</v>
      </c>
      <c r="H138">
        <v>400</v>
      </c>
      <c r="I138">
        <v>20</v>
      </c>
      <c r="J138">
        <f t="shared" si="4"/>
        <v>400</v>
      </c>
      <c r="K138">
        <f t="shared" si="5"/>
        <v>20</v>
      </c>
      <c r="L138">
        <v>15</v>
      </c>
      <c r="M138" s="35">
        <v>1</v>
      </c>
      <c r="R138" s="34" t="s">
        <v>439</v>
      </c>
      <c r="T138" s="34" t="s">
        <v>104</v>
      </c>
      <c r="U138" s="34" t="s">
        <v>481</v>
      </c>
    </row>
    <row r="139" spans="2:21">
      <c r="B139" s="34" t="s">
        <v>469</v>
      </c>
      <c r="C139" s="34" t="s">
        <v>221</v>
      </c>
      <c r="D139" s="34" t="s">
        <v>239</v>
      </c>
      <c r="E139">
        <v>2021</v>
      </c>
      <c r="F139">
        <v>1</v>
      </c>
      <c r="G139">
        <v>0.1</v>
      </c>
      <c r="H139">
        <v>400</v>
      </c>
      <c r="I139">
        <v>20</v>
      </c>
      <c r="J139">
        <f t="shared" si="4"/>
        <v>400</v>
      </c>
      <c r="K139">
        <f t="shared" si="5"/>
        <v>20</v>
      </c>
      <c r="L139">
        <v>15</v>
      </c>
      <c r="M139" s="35">
        <v>1</v>
      </c>
      <c r="R139" s="34" t="s">
        <v>469</v>
      </c>
      <c r="T139" s="34" t="s">
        <v>104</v>
      </c>
      <c r="U139" s="34" t="s">
        <v>481</v>
      </c>
    </row>
    <row r="140" spans="2:21">
      <c r="B140" s="34" t="s">
        <v>300</v>
      </c>
      <c r="C140" s="34" t="s">
        <v>195</v>
      </c>
      <c r="D140" s="34" t="s">
        <v>240</v>
      </c>
      <c r="E140">
        <v>2021</v>
      </c>
      <c r="F140">
        <v>1</v>
      </c>
      <c r="G140">
        <v>0.1</v>
      </c>
      <c r="H140">
        <v>400</v>
      </c>
      <c r="I140">
        <v>20</v>
      </c>
      <c r="J140">
        <f t="shared" si="4"/>
        <v>400</v>
      </c>
      <c r="K140">
        <f t="shared" si="5"/>
        <v>20</v>
      </c>
      <c r="L140">
        <v>15</v>
      </c>
      <c r="M140" s="35">
        <v>31.54</v>
      </c>
      <c r="R140" s="34" t="s">
        <v>300</v>
      </c>
      <c r="T140" s="34" t="s">
        <v>104</v>
      </c>
      <c r="U140" s="34" t="s">
        <v>105</v>
      </c>
    </row>
    <row r="141" spans="2:21">
      <c r="B141" s="34" t="s">
        <v>340</v>
      </c>
      <c r="C141" s="34" t="s">
        <v>217</v>
      </c>
      <c r="D141" s="34" t="s">
        <v>240</v>
      </c>
      <c r="E141">
        <v>2021</v>
      </c>
      <c r="F141">
        <v>1</v>
      </c>
      <c r="G141">
        <v>0.1</v>
      </c>
      <c r="H141">
        <v>400</v>
      </c>
      <c r="I141">
        <v>20</v>
      </c>
      <c r="J141">
        <f t="shared" si="4"/>
        <v>400</v>
      </c>
      <c r="K141">
        <f t="shared" si="5"/>
        <v>20</v>
      </c>
      <c r="L141">
        <v>15</v>
      </c>
      <c r="M141" s="35">
        <v>1</v>
      </c>
      <c r="R141" s="34" t="s">
        <v>340</v>
      </c>
      <c r="T141" s="34" t="s">
        <v>104</v>
      </c>
      <c r="U141" s="34" t="s">
        <v>481</v>
      </c>
    </row>
    <row r="142" spans="2:21">
      <c r="B142" s="34" t="s">
        <v>380</v>
      </c>
      <c r="C142" s="34" t="s">
        <v>218</v>
      </c>
      <c r="D142" s="34" t="s">
        <v>240</v>
      </c>
      <c r="E142">
        <v>2021</v>
      </c>
      <c r="F142">
        <v>1</v>
      </c>
      <c r="G142">
        <v>0.1</v>
      </c>
      <c r="H142">
        <v>400</v>
      </c>
      <c r="I142">
        <v>20</v>
      </c>
      <c r="J142">
        <f t="shared" si="4"/>
        <v>400</v>
      </c>
      <c r="K142">
        <f t="shared" si="5"/>
        <v>20</v>
      </c>
      <c r="L142">
        <v>15</v>
      </c>
      <c r="M142" s="35">
        <v>1</v>
      </c>
      <c r="R142" s="34" t="s">
        <v>380</v>
      </c>
      <c r="T142" s="34" t="s">
        <v>104</v>
      </c>
      <c r="U142" s="34" t="s">
        <v>481</v>
      </c>
    </row>
    <row r="143" spans="2:21">
      <c r="B143" s="34" t="s">
        <v>410</v>
      </c>
      <c r="C143" s="34" t="s">
        <v>219</v>
      </c>
      <c r="D143" s="34" t="s">
        <v>240</v>
      </c>
      <c r="E143">
        <v>2021</v>
      </c>
      <c r="F143">
        <v>1</v>
      </c>
      <c r="G143">
        <v>0.1</v>
      </c>
      <c r="H143">
        <v>400</v>
      </c>
      <c r="I143">
        <v>20</v>
      </c>
      <c r="J143">
        <f t="shared" si="4"/>
        <v>400</v>
      </c>
      <c r="K143">
        <f t="shared" si="5"/>
        <v>20</v>
      </c>
      <c r="L143">
        <v>15</v>
      </c>
      <c r="M143" s="35">
        <v>1</v>
      </c>
      <c r="R143" s="34" t="s">
        <v>410</v>
      </c>
      <c r="T143" s="34" t="s">
        <v>104</v>
      </c>
      <c r="U143" s="34" t="s">
        <v>481</v>
      </c>
    </row>
    <row r="144" spans="2:21">
      <c r="B144" s="34" t="s">
        <v>440</v>
      </c>
      <c r="C144" s="34" t="s">
        <v>220</v>
      </c>
      <c r="D144" s="34" t="s">
        <v>240</v>
      </c>
      <c r="E144">
        <v>2021</v>
      </c>
      <c r="F144">
        <v>1</v>
      </c>
      <c r="G144">
        <v>0.1</v>
      </c>
      <c r="H144">
        <v>400</v>
      </c>
      <c r="I144">
        <v>20</v>
      </c>
      <c r="J144">
        <f t="shared" si="4"/>
        <v>400</v>
      </c>
      <c r="K144">
        <f t="shared" si="5"/>
        <v>20</v>
      </c>
      <c r="L144">
        <v>15</v>
      </c>
      <c r="M144" s="35">
        <v>1</v>
      </c>
      <c r="R144" s="34" t="s">
        <v>440</v>
      </c>
      <c r="T144" s="34" t="s">
        <v>104</v>
      </c>
      <c r="U144" s="34" t="s">
        <v>481</v>
      </c>
    </row>
    <row r="145" spans="2:21">
      <c r="B145" s="34" t="s">
        <v>470</v>
      </c>
      <c r="C145" s="34" t="s">
        <v>221</v>
      </c>
      <c r="D145" s="34" t="s">
        <v>240</v>
      </c>
      <c r="E145">
        <v>2021</v>
      </c>
      <c r="F145">
        <v>1</v>
      </c>
      <c r="G145">
        <v>0.1</v>
      </c>
      <c r="H145">
        <v>400</v>
      </c>
      <c r="I145">
        <v>20</v>
      </c>
      <c r="J145">
        <f t="shared" si="4"/>
        <v>400</v>
      </c>
      <c r="K145">
        <f t="shared" si="5"/>
        <v>20</v>
      </c>
      <c r="L145">
        <v>15</v>
      </c>
      <c r="M145" s="35">
        <v>1</v>
      </c>
      <c r="R145" s="34" t="s">
        <v>470</v>
      </c>
      <c r="T145" s="34" t="s">
        <v>104</v>
      </c>
      <c r="U145" s="34" t="s">
        <v>481</v>
      </c>
    </row>
    <row r="146" spans="2:21">
      <c r="B146" s="34" t="s">
        <v>301</v>
      </c>
      <c r="C146" s="34" t="s">
        <v>195</v>
      </c>
      <c r="D146" s="34" t="s">
        <v>241</v>
      </c>
      <c r="E146">
        <v>2021</v>
      </c>
      <c r="F146">
        <v>1</v>
      </c>
      <c r="G146">
        <v>0.15</v>
      </c>
      <c r="H146">
        <v>400</v>
      </c>
      <c r="I146">
        <v>20</v>
      </c>
      <c r="J146">
        <f t="shared" si="4"/>
        <v>400</v>
      </c>
      <c r="K146">
        <f t="shared" si="5"/>
        <v>20</v>
      </c>
      <c r="L146">
        <v>15</v>
      </c>
      <c r="M146" s="35">
        <v>31.54</v>
      </c>
      <c r="R146" s="34" t="s">
        <v>301</v>
      </c>
      <c r="T146" s="34" t="s">
        <v>104</v>
      </c>
      <c r="U146" s="34" t="s">
        <v>105</v>
      </c>
    </row>
    <row r="147" spans="2:21">
      <c r="B147" s="34" t="s">
        <v>341</v>
      </c>
      <c r="C147" s="34" t="s">
        <v>217</v>
      </c>
      <c r="D147" s="34" t="s">
        <v>241</v>
      </c>
      <c r="E147">
        <v>2021</v>
      </c>
      <c r="F147">
        <v>1</v>
      </c>
      <c r="G147">
        <v>0.15</v>
      </c>
      <c r="H147">
        <v>400</v>
      </c>
      <c r="I147">
        <v>20</v>
      </c>
      <c r="J147">
        <f t="shared" si="4"/>
        <v>400</v>
      </c>
      <c r="K147">
        <f t="shared" si="5"/>
        <v>20</v>
      </c>
      <c r="L147">
        <v>15</v>
      </c>
      <c r="M147" s="35">
        <v>1</v>
      </c>
      <c r="R147" s="34" t="s">
        <v>341</v>
      </c>
      <c r="T147" s="34" t="s">
        <v>104</v>
      </c>
      <c r="U147" s="34" t="s">
        <v>481</v>
      </c>
    </row>
    <row r="148" spans="2:21">
      <c r="B148" s="34" t="s">
        <v>381</v>
      </c>
      <c r="C148" s="34" t="s">
        <v>218</v>
      </c>
      <c r="D148" s="34" t="s">
        <v>241</v>
      </c>
      <c r="E148">
        <v>2021</v>
      </c>
      <c r="F148">
        <v>1</v>
      </c>
      <c r="G148">
        <v>0.15</v>
      </c>
      <c r="H148">
        <v>400</v>
      </c>
      <c r="I148">
        <v>20</v>
      </c>
      <c r="J148">
        <f t="shared" si="4"/>
        <v>400</v>
      </c>
      <c r="K148">
        <f t="shared" si="5"/>
        <v>20</v>
      </c>
      <c r="L148">
        <v>15</v>
      </c>
      <c r="M148" s="35">
        <v>1</v>
      </c>
      <c r="R148" s="34" t="s">
        <v>381</v>
      </c>
      <c r="T148" s="34" t="s">
        <v>104</v>
      </c>
      <c r="U148" s="34" t="s">
        <v>481</v>
      </c>
    </row>
    <row r="149" spans="2:21">
      <c r="B149" s="34" t="s">
        <v>411</v>
      </c>
      <c r="C149" s="34" t="s">
        <v>219</v>
      </c>
      <c r="D149" s="34" t="s">
        <v>241</v>
      </c>
      <c r="E149">
        <v>2021</v>
      </c>
      <c r="F149">
        <v>1</v>
      </c>
      <c r="G149">
        <v>0.15</v>
      </c>
      <c r="H149">
        <v>400</v>
      </c>
      <c r="I149">
        <v>20</v>
      </c>
      <c r="J149">
        <f t="shared" si="4"/>
        <v>400</v>
      </c>
      <c r="K149">
        <f t="shared" si="5"/>
        <v>20</v>
      </c>
      <c r="L149">
        <v>15</v>
      </c>
      <c r="M149" s="35">
        <v>1</v>
      </c>
      <c r="R149" s="34" t="s">
        <v>411</v>
      </c>
      <c r="T149" s="34" t="s">
        <v>104</v>
      </c>
      <c r="U149" s="34" t="s">
        <v>481</v>
      </c>
    </row>
    <row r="150" spans="2:21">
      <c r="B150" s="34" t="s">
        <v>441</v>
      </c>
      <c r="C150" s="34" t="s">
        <v>220</v>
      </c>
      <c r="D150" s="34" t="s">
        <v>241</v>
      </c>
      <c r="E150">
        <v>2021</v>
      </c>
      <c r="F150">
        <v>1</v>
      </c>
      <c r="G150">
        <v>0.15</v>
      </c>
      <c r="H150">
        <v>400</v>
      </c>
      <c r="I150">
        <v>20</v>
      </c>
      <c r="J150">
        <f t="shared" si="4"/>
        <v>400</v>
      </c>
      <c r="K150">
        <f t="shared" si="5"/>
        <v>20</v>
      </c>
      <c r="L150">
        <v>15</v>
      </c>
      <c r="M150" s="35">
        <v>1</v>
      </c>
      <c r="R150" s="34" t="s">
        <v>441</v>
      </c>
      <c r="T150" s="34" t="s">
        <v>104</v>
      </c>
      <c r="U150" s="34" t="s">
        <v>481</v>
      </c>
    </row>
    <row r="151" spans="2:21">
      <c r="B151" s="34" t="s">
        <v>471</v>
      </c>
      <c r="C151" s="34" t="s">
        <v>221</v>
      </c>
      <c r="D151" s="34" t="s">
        <v>241</v>
      </c>
      <c r="E151">
        <v>2021</v>
      </c>
      <c r="F151">
        <v>1</v>
      </c>
      <c r="G151">
        <v>0.15</v>
      </c>
      <c r="H151">
        <v>400</v>
      </c>
      <c r="I151">
        <v>20</v>
      </c>
      <c r="J151">
        <f t="shared" si="4"/>
        <v>400</v>
      </c>
      <c r="K151">
        <f t="shared" si="5"/>
        <v>20</v>
      </c>
      <c r="L151">
        <v>15</v>
      </c>
      <c r="M151" s="35">
        <v>1</v>
      </c>
      <c r="R151" s="34" t="s">
        <v>471</v>
      </c>
      <c r="T151" s="34" t="s">
        <v>104</v>
      </c>
      <c r="U151" s="34" t="s">
        <v>481</v>
      </c>
    </row>
    <row r="152" spans="2:21">
      <c r="B152" s="34" t="s">
        <v>302</v>
      </c>
      <c r="C152" s="34" t="s">
        <v>195</v>
      </c>
      <c r="D152" s="34" t="s">
        <v>242</v>
      </c>
      <c r="E152">
        <v>2021</v>
      </c>
      <c r="F152">
        <v>1</v>
      </c>
      <c r="G152">
        <v>0.15</v>
      </c>
      <c r="H152">
        <v>400</v>
      </c>
      <c r="I152">
        <v>20</v>
      </c>
      <c r="J152">
        <f t="shared" si="4"/>
        <v>400</v>
      </c>
      <c r="K152">
        <f t="shared" si="5"/>
        <v>20</v>
      </c>
      <c r="L152">
        <v>15</v>
      </c>
      <c r="M152" s="35">
        <v>31.54</v>
      </c>
      <c r="R152" s="34" t="s">
        <v>302</v>
      </c>
      <c r="T152" s="34" t="s">
        <v>104</v>
      </c>
      <c r="U152" s="34" t="s">
        <v>105</v>
      </c>
    </row>
    <row r="153" spans="2:21">
      <c r="B153" s="34" t="s">
        <v>342</v>
      </c>
      <c r="C153" s="34" t="s">
        <v>217</v>
      </c>
      <c r="D153" s="34" t="s">
        <v>242</v>
      </c>
      <c r="E153">
        <v>2021</v>
      </c>
      <c r="F153">
        <v>1</v>
      </c>
      <c r="G153">
        <v>0.15</v>
      </c>
      <c r="H153">
        <v>400</v>
      </c>
      <c r="I153">
        <v>20</v>
      </c>
      <c r="J153">
        <f t="shared" si="4"/>
        <v>400</v>
      </c>
      <c r="K153">
        <f t="shared" si="5"/>
        <v>20</v>
      </c>
      <c r="L153">
        <v>15</v>
      </c>
      <c r="M153" s="35">
        <v>1</v>
      </c>
      <c r="R153" s="34" t="s">
        <v>342</v>
      </c>
      <c r="T153" s="34" t="s">
        <v>104</v>
      </c>
      <c r="U153" s="34" t="s">
        <v>481</v>
      </c>
    </row>
    <row r="154" spans="2:21">
      <c r="B154" s="34" t="s">
        <v>382</v>
      </c>
      <c r="C154" s="34" t="s">
        <v>218</v>
      </c>
      <c r="D154" s="34" t="s">
        <v>242</v>
      </c>
      <c r="E154">
        <v>2021</v>
      </c>
      <c r="F154">
        <v>1</v>
      </c>
      <c r="G154">
        <v>0.15</v>
      </c>
      <c r="H154">
        <v>400</v>
      </c>
      <c r="I154">
        <v>20</v>
      </c>
      <c r="J154">
        <f t="shared" si="4"/>
        <v>400</v>
      </c>
      <c r="K154">
        <f t="shared" si="5"/>
        <v>20</v>
      </c>
      <c r="L154">
        <v>15</v>
      </c>
      <c r="M154" s="35">
        <v>1</v>
      </c>
      <c r="R154" s="34" t="s">
        <v>382</v>
      </c>
      <c r="T154" s="34" t="s">
        <v>104</v>
      </c>
      <c r="U154" s="34" t="s">
        <v>481</v>
      </c>
    </row>
    <row r="155" spans="2:21">
      <c r="B155" s="34" t="s">
        <v>412</v>
      </c>
      <c r="C155" s="34" t="s">
        <v>219</v>
      </c>
      <c r="D155" s="34" t="s">
        <v>242</v>
      </c>
      <c r="E155">
        <v>2021</v>
      </c>
      <c r="F155">
        <v>1</v>
      </c>
      <c r="G155">
        <v>0.15</v>
      </c>
      <c r="H155">
        <v>400</v>
      </c>
      <c r="I155">
        <v>20</v>
      </c>
      <c r="J155">
        <f t="shared" si="4"/>
        <v>400</v>
      </c>
      <c r="K155">
        <f t="shared" si="5"/>
        <v>20</v>
      </c>
      <c r="L155">
        <v>15</v>
      </c>
      <c r="M155" s="35">
        <v>1</v>
      </c>
      <c r="R155" s="34" t="s">
        <v>412</v>
      </c>
      <c r="T155" s="34" t="s">
        <v>104</v>
      </c>
      <c r="U155" s="34" t="s">
        <v>481</v>
      </c>
    </row>
    <row r="156" spans="2:21">
      <c r="B156" s="34" t="s">
        <v>442</v>
      </c>
      <c r="C156" s="34" t="s">
        <v>220</v>
      </c>
      <c r="D156" s="34" t="s">
        <v>242</v>
      </c>
      <c r="E156">
        <v>2021</v>
      </c>
      <c r="F156">
        <v>1</v>
      </c>
      <c r="G156">
        <v>0.15</v>
      </c>
      <c r="H156">
        <v>400</v>
      </c>
      <c r="I156">
        <v>20</v>
      </c>
      <c r="J156">
        <f t="shared" si="4"/>
        <v>400</v>
      </c>
      <c r="K156">
        <f t="shared" si="5"/>
        <v>20</v>
      </c>
      <c r="L156">
        <v>15</v>
      </c>
      <c r="M156" s="35">
        <v>1</v>
      </c>
      <c r="R156" s="34" t="s">
        <v>442</v>
      </c>
      <c r="T156" s="34" t="s">
        <v>104</v>
      </c>
      <c r="U156" s="34" t="s">
        <v>481</v>
      </c>
    </row>
    <row r="157" spans="2:21">
      <c r="B157" s="34" t="s">
        <v>472</v>
      </c>
      <c r="C157" s="34" t="s">
        <v>221</v>
      </c>
      <c r="D157" s="34" t="s">
        <v>242</v>
      </c>
      <c r="E157">
        <v>2021</v>
      </c>
      <c r="F157">
        <v>1</v>
      </c>
      <c r="G157">
        <v>0.15</v>
      </c>
      <c r="H157">
        <v>400</v>
      </c>
      <c r="I157">
        <v>20</v>
      </c>
      <c r="J157">
        <f t="shared" si="4"/>
        <v>400</v>
      </c>
      <c r="K157">
        <f t="shared" si="5"/>
        <v>20</v>
      </c>
      <c r="L157">
        <v>15</v>
      </c>
      <c r="M157" s="35">
        <v>1</v>
      </c>
      <c r="R157" s="34" t="s">
        <v>472</v>
      </c>
      <c r="T157" s="34" t="s">
        <v>104</v>
      </c>
      <c r="U157" s="34" t="s">
        <v>481</v>
      </c>
    </row>
    <row r="158" spans="2:21">
      <c r="B158" s="34" t="s">
        <v>303</v>
      </c>
      <c r="C158" s="34" t="s">
        <v>195</v>
      </c>
      <c r="D158" s="34" t="s">
        <v>243</v>
      </c>
      <c r="E158">
        <v>2021</v>
      </c>
      <c r="F158">
        <v>1</v>
      </c>
      <c r="G158">
        <v>0.15</v>
      </c>
      <c r="H158">
        <v>400</v>
      </c>
      <c r="I158">
        <v>20</v>
      </c>
      <c r="J158">
        <f t="shared" si="4"/>
        <v>400</v>
      </c>
      <c r="K158">
        <f t="shared" si="5"/>
        <v>20</v>
      </c>
      <c r="L158">
        <v>15</v>
      </c>
      <c r="M158" s="35">
        <v>31.54</v>
      </c>
      <c r="R158" s="34" t="s">
        <v>303</v>
      </c>
      <c r="T158" s="34" t="s">
        <v>104</v>
      </c>
      <c r="U158" s="34" t="s">
        <v>105</v>
      </c>
    </row>
    <row r="159" spans="2:21">
      <c r="B159" s="34" t="s">
        <v>343</v>
      </c>
      <c r="C159" s="34" t="s">
        <v>217</v>
      </c>
      <c r="D159" s="34" t="s">
        <v>243</v>
      </c>
      <c r="E159">
        <v>2021</v>
      </c>
      <c r="F159">
        <v>1</v>
      </c>
      <c r="G159">
        <v>0.15</v>
      </c>
      <c r="H159">
        <v>400</v>
      </c>
      <c r="I159">
        <v>20</v>
      </c>
      <c r="J159">
        <f t="shared" si="4"/>
        <v>400</v>
      </c>
      <c r="K159">
        <f t="shared" si="5"/>
        <v>20</v>
      </c>
      <c r="L159">
        <v>15</v>
      </c>
      <c r="M159" s="35">
        <v>1</v>
      </c>
      <c r="R159" s="34" t="s">
        <v>343</v>
      </c>
      <c r="T159" s="34" t="s">
        <v>104</v>
      </c>
      <c r="U159" s="34" t="s">
        <v>481</v>
      </c>
    </row>
    <row r="160" spans="2:21">
      <c r="B160" s="34" t="s">
        <v>383</v>
      </c>
      <c r="C160" s="34" t="s">
        <v>218</v>
      </c>
      <c r="D160" s="34" t="s">
        <v>243</v>
      </c>
      <c r="E160">
        <v>2021</v>
      </c>
      <c r="F160">
        <v>1</v>
      </c>
      <c r="G160">
        <v>0.15</v>
      </c>
      <c r="H160">
        <v>400</v>
      </c>
      <c r="I160">
        <v>20</v>
      </c>
      <c r="J160">
        <f t="shared" si="4"/>
        <v>400</v>
      </c>
      <c r="K160">
        <f t="shared" si="5"/>
        <v>20</v>
      </c>
      <c r="L160">
        <v>15</v>
      </c>
      <c r="M160" s="35">
        <v>1</v>
      </c>
      <c r="R160" s="34" t="s">
        <v>383</v>
      </c>
      <c r="T160" s="34" t="s">
        <v>104</v>
      </c>
      <c r="U160" s="34" t="s">
        <v>481</v>
      </c>
    </row>
    <row r="161" spans="2:21">
      <c r="B161" s="34" t="s">
        <v>413</v>
      </c>
      <c r="C161" s="34" t="s">
        <v>219</v>
      </c>
      <c r="D161" s="34" t="s">
        <v>243</v>
      </c>
      <c r="E161">
        <v>2021</v>
      </c>
      <c r="F161">
        <v>1</v>
      </c>
      <c r="G161">
        <v>0.15</v>
      </c>
      <c r="H161">
        <v>400</v>
      </c>
      <c r="I161">
        <v>20</v>
      </c>
      <c r="J161">
        <f t="shared" si="4"/>
        <v>400</v>
      </c>
      <c r="K161">
        <f t="shared" si="5"/>
        <v>20</v>
      </c>
      <c r="L161">
        <v>15</v>
      </c>
      <c r="M161" s="35">
        <v>1</v>
      </c>
      <c r="R161" s="34" t="s">
        <v>413</v>
      </c>
      <c r="T161" s="34" t="s">
        <v>104</v>
      </c>
      <c r="U161" s="34" t="s">
        <v>481</v>
      </c>
    </row>
    <row r="162" spans="2:21">
      <c r="B162" s="34" t="s">
        <v>443</v>
      </c>
      <c r="C162" s="34" t="s">
        <v>220</v>
      </c>
      <c r="D162" s="34" t="s">
        <v>243</v>
      </c>
      <c r="E162">
        <v>2021</v>
      </c>
      <c r="F162">
        <v>1</v>
      </c>
      <c r="G162">
        <v>0.15</v>
      </c>
      <c r="H162">
        <v>400</v>
      </c>
      <c r="I162">
        <v>20</v>
      </c>
      <c r="J162">
        <f t="shared" si="4"/>
        <v>400</v>
      </c>
      <c r="K162">
        <f t="shared" si="5"/>
        <v>20</v>
      </c>
      <c r="L162">
        <v>15</v>
      </c>
      <c r="M162" s="35">
        <v>1</v>
      </c>
      <c r="R162" s="34" t="s">
        <v>443</v>
      </c>
      <c r="T162" s="34" t="s">
        <v>104</v>
      </c>
      <c r="U162" s="34" t="s">
        <v>481</v>
      </c>
    </row>
    <row r="163" spans="2:21">
      <c r="B163" s="34" t="s">
        <v>473</v>
      </c>
      <c r="C163" s="34" t="s">
        <v>221</v>
      </c>
      <c r="D163" s="34" t="s">
        <v>243</v>
      </c>
      <c r="E163">
        <v>2021</v>
      </c>
      <c r="F163">
        <v>1</v>
      </c>
      <c r="G163">
        <v>0.15</v>
      </c>
      <c r="H163">
        <v>400</v>
      </c>
      <c r="I163">
        <v>20</v>
      </c>
      <c r="J163">
        <f t="shared" si="4"/>
        <v>400</v>
      </c>
      <c r="K163">
        <f t="shared" si="5"/>
        <v>20</v>
      </c>
      <c r="L163">
        <v>15</v>
      </c>
      <c r="M163" s="35">
        <v>1</v>
      </c>
      <c r="R163" s="34" t="s">
        <v>473</v>
      </c>
      <c r="T163" s="34" t="s">
        <v>104</v>
      </c>
      <c r="U163" s="34" t="s">
        <v>481</v>
      </c>
    </row>
    <row r="164" spans="2:21">
      <c r="B164" s="34" t="s">
        <v>304</v>
      </c>
      <c r="C164" s="34" t="s">
        <v>195</v>
      </c>
      <c r="D164" s="34" t="s">
        <v>244</v>
      </c>
      <c r="E164">
        <v>2021</v>
      </c>
      <c r="F164">
        <v>1</v>
      </c>
      <c r="G164">
        <v>0.15</v>
      </c>
      <c r="H164">
        <v>400</v>
      </c>
      <c r="I164">
        <v>20</v>
      </c>
      <c r="J164">
        <f t="shared" si="4"/>
        <v>400</v>
      </c>
      <c r="K164">
        <f t="shared" si="5"/>
        <v>20</v>
      </c>
      <c r="L164">
        <v>15</v>
      </c>
      <c r="M164" s="35">
        <v>31.54</v>
      </c>
      <c r="R164" s="34" t="s">
        <v>304</v>
      </c>
      <c r="T164" s="34" t="s">
        <v>104</v>
      </c>
      <c r="U164" s="34" t="s">
        <v>105</v>
      </c>
    </row>
    <row r="165" spans="2:21">
      <c r="B165" s="34" t="s">
        <v>344</v>
      </c>
      <c r="C165" s="34" t="s">
        <v>217</v>
      </c>
      <c r="D165" s="34" t="s">
        <v>244</v>
      </c>
      <c r="E165">
        <v>2021</v>
      </c>
      <c r="F165">
        <v>1</v>
      </c>
      <c r="G165">
        <v>0.15</v>
      </c>
      <c r="H165">
        <v>400</v>
      </c>
      <c r="I165">
        <v>20</v>
      </c>
      <c r="J165">
        <f t="shared" si="4"/>
        <v>400</v>
      </c>
      <c r="K165">
        <f t="shared" si="5"/>
        <v>20</v>
      </c>
      <c r="L165">
        <v>15</v>
      </c>
      <c r="M165" s="35">
        <v>1</v>
      </c>
      <c r="R165" s="34" t="s">
        <v>344</v>
      </c>
      <c r="T165" s="34" t="s">
        <v>104</v>
      </c>
      <c r="U165" s="34" t="s">
        <v>481</v>
      </c>
    </row>
    <row r="166" spans="2:21">
      <c r="B166" s="34" t="s">
        <v>384</v>
      </c>
      <c r="C166" s="34" t="s">
        <v>218</v>
      </c>
      <c r="D166" s="34" t="s">
        <v>244</v>
      </c>
      <c r="E166">
        <v>2021</v>
      </c>
      <c r="F166">
        <v>1</v>
      </c>
      <c r="G166">
        <v>0.15</v>
      </c>
      <c r="H166">
        <v>400</v>
      </c>
      <c r="I166">
        <v>20</v>
      </c>
      <c r="J166">
        <f t="shared" si="4"/>
        <v>400</v>
      </c>
      <c r="K166">
        <f t="shared" si="5"/>
        <v>20</v>
      </c>
      <c r="L166">
        <v>15</v>
      </c>
      <c r="M166" s="35">
        <v>1</v>
      </c>
      <c r="R166" s="34" t="s">
        <v>384</v>
      </c>
      <c r="T166" s="34" t="s">
        <v>104</v>
      </c>
      <c r="U166" s="34" t="s">
        <v>481</v>
      </c>
    </row>
    <row r="167" spans="2:21">
      <c r="B167" s="34" t="s">
        <v>414</v>
      </c>
      <c r="C167" s="34" t="s">
        <v>219</v>
      </c>
      <c r="D167" s="34" t="s">
        <v>244</v>
      </c>
      <c r="E167">
        <v>2021</v>
      </c>
      <c r="F167">
        <v>1</v>
      </c>
      <c r="G167">
        <v>0.15</v>
      </c>
      <c r="H167">
        <v>400</v>
      </c>
      <c r="I167">
        <v>20</v>
      </c>
      <c r="J167">
        <f t="shared" si="4"/>
        <v>400</v>
      </c>
      <c r="K167">
        <f t="shared" si="5"/>
        <v>20</v>
      </c>
      <c r="L167">
        <v>15</v>
      </c>
      <c r="M167" s="35">
        <v>1</v>
      </c>
      <c r="R167" s="34" t="s">
        <v>414</v>
      </c>
      <c r="T167" s="34" t="s">
        <v>104</v>
      </c>
      <c r="U167" s="34" t="s">
        <v>481</v>
      </c>
    </row>
    <row r="168" spans="2:21">
      <c r="B168" s="34" t="s">
        <v>444</v>
      </c>
      <c r="C168" s="34" t="s">
        <v>220</v>
      </c>
      <c r="D168" s="34" t="s">
        <v>244</v>
      </c>
      <c r="E168">
        <v>2021</v>
      </c>
      <c r="F168">
        <v>1</v>
      </c>
      <c r="G168">
        <v>0.15</v>
      </c>
      <c r="H168">
        <v>400</v>
      </c>
      <c r="I168">
        <v>20</v>
      </c>
      <c r="J168">
        <f t="shared" si="4"/>
        <v>400</v>
      </c>
      <c r="K168">
        <f t="shared" si="5"/>
        <v>20</v>
      </c>
      <c r="L168">
        <v>15</v>
      </c>
      <c r="M168" s="35">
        <v>1</v>
      </c>
      <c r="R168" s="34" t="s">
        <v>444</v>
      </c>
      <c r="T168" s="34" t="s">
        <v>104</v>
      </c>
      <c r="U168" s="34" t="s">
        <v>481</v>
      </c>
    </row>
    <row r="169" spans="2:21">
      <c r="B169" s="34" t="s">
        <v>474</v>
      </c>
      <c r="C169" s="34" t="s">
        <v>221</v>
      </c>
      <c r="D169" s="34" t="s">
        <v>244</v>
      </c>
      <c r="E169">
        <v>2021</v>
      </c>
      <c r="F169">
        <v>1</v>
      </c>
      <c r="G169">
        <v>0.15</v>
      </c>
      <c r="H169">
        <v>400</v>
      </c>
      <c r="I169">
        <v>20</v>
      </c>
      <c r="J169">
        <f t="shared" si="4"/>
        <v>400</v>
      </c>
      <c r="K169">
        <f t="shared" si="5"/>
        <v>20</v>
      </c>
      <c r="L169">
        <v>15</v>
      </c>
      <c r="M169" s="35">
        <v>1</v>
      </c>
      <c r="R169" s="34" t="s">
        <v>474</v>
      </c>
      <c r="T169" s="34" t="s">
        <v>104</v>
      </c>
      <c r="U169" s="34" t="s">
        <v>481</v>
      </c>
    </row>
    <row r="170" spans="2:21">
      <c r="B170" s="34" t="s">
        <v>305</v>
      </c>
      <c r="C170" s="34" t="s">
        <v>195</v>
      </c>
      <c r="D170" s="34" t="s">
        <v>245</v>
      </c>
      <c r="E170">
        <v>2021</v>
      </c>
      <c r="F170">
        <v>1</v>
      </c>
      <c r="G170">
        <v>0.15</v>
      </c>
      <c r="H170">
        <v>400</v>
      </c>
      <c r="I170">
        <v>20</v>
      </c>
      <c r="J170">
        <f t="shared" si="4"/>
        <v>400</v>
      </c>
      <c r="K170">
        <f t="shared" si="5"/>
        <v>20</v>
      </c>
      <c r="L170">
        <v>15</v>
      </c>
      <c r="M170" s="35">
        <v>31.54</v>
      </c>
      <c r="R170" s="34" t="s">
        <v>305</v>
      </c>
      <c r="T170" s="34" t="s">
        <v>104</v>
      </c>
      <c r="U170" s="34" t="s">
        <v>105</v>
      </c>
    </row>
    <row r="171" spans="2:21">
      <c r="B171" s="34" t="s">
        <v>345</v>
      </c>
      <c r="C171" s="34" t="s">
        <v>217</v>
      </c>
      <c r="D171" s="34" t="s">
        <v>245</v>
      </c>
      <c r="E171">
        <v>2021</v>
      </c>
      <c r="F171">
        <v>1</v>
      </c>
      <c r="G171">
        <v>0.15</v>
      </c>
      <c r="H171">
        <v>400</v>
      </c>
      <c r="I171">
        <v>20</v>
      </c>
      <c r="J171">
        <f t="shared" si="4"/>
        <v>400</v>
      </c>
      <c r="K171">
        <f t="shared" si="5"/>
        <v>20</v>
      </c>
      <c r="L171">
        <v>15</v>
      </c>
      <c r="M171" s="35">
        <v>1</v>
      </c>
      <c r="R171" s="34" t="s">
        <v>345</v>
      </c>
      <c r="T171" s="34" t="s">
        <v>104</v>
      </c>
      <c r="U171" s="34" t="s">
        <v>481</v>
      </c>
    </row>
    <row r="172" spans="2:21">
      <c r="B172" s="34" t="s">
        <v>385</v>
      </c>
      <c r="C172" s="34" t="s">
        <v>218</v>
      </c>
      <c r="D172" s="34" t="s">
        <v>245</v>
      </c>
      <c r="E172">
        <v>2021</v>
      </c>
      <c r="F172">
        <v>1</v>
      </c>
      <c r="G172">
        <v>0.15</v>
      </c>
      <c r="H172">
        <v>400</v>
      </c>
      <c r="I172">
        <v>20</v>
      </c>
      <c r="J172">
        <f t="shared" si="4"/>
        <v>400</v>
      </c>
      <c r="K172">
        <f t="shared" si="5"/>
        <v>20</v>
      </c>
      <c r="L172">
        <v>15</v>
      </c>
      <c r="M172" s="35">
        <v>1</v>
      </c>
      <c r="R172" s="34" t="s">
        <v>385</v>
      </c>
      <c r="T172" s="34" t="s">
        <v>104</v>
      </c>
      <c r="U172" s="34" t="s">
        <v>481</v>
      </c>
    </row>
    <row r="173" spans="2:21">
      <c r="B173" s="34" t="s">
        <v>415</v>
      </c>
      <c r="C173" s="34" t="s">
        <v>219</v>
      </c>
      <c r="D173" s="34" t="s">
        <v>245</v>
      </c>
      <c r="E173">
        <v>2021</v>
      </c>
      <c r="F173">
        <v>1</v>
      </c>
      <c r="G173">
        <v>0.15</v>
      </c>
      <c r="H173">
        <v>400</v>
      </c>
      <c r="I173">
        <v>20</v>
      </c>
      <c r="J173">
        <f t="shared" si="4"/>
        <v>400</v>
      </c>
      <c r="K173">
        <f t="shared" si="5"/>
        <v>20</v>
      </c>
      <c r="L173">
        <v>15</v>
      </c>
      <c r="M173" s="35">
        <v>1</v>
      </c>
      <c r="R173" s="34" t="s">
        <v>415</v>
      </c>
      <c r="T173" s="34" t="s">
        <v>104</v>
      </c>
      <c r="U173" s="34" t="s">
        <v>481</v>
      </c>
    </row>
    <row r="174" spans="2:21">
      <c r="B174" s="34" t="s">
        <v>445</v>
      </c>
      <c r="C174" s="34" t="s">
        <v>220</v>
      </c>
      <c r="D174" s="34" t="s">
        <v>245</v>
      </c>
      <c r="E174">
        <v>2021</v>
      </c>
      <c r="F174">
        <v>1</v>
      </c>
      <c r="G174">
        <v>0.15</v>
      </c>
      <c r="H174">
        <v>400</v>
      </c>
      <c r="I174">
        <v>20</v>
      </c>
      <c r="J174">
        <f t="shared" si="4"/>
        <v>400</v>
      </c>
      <c r="K174">
        <f t="shared" si="5"/>
        <v>20</v>
      </c>
      <c r="L174">
        <v>15</v>
      </c>
      <c r="M174" s="35">
        <v>1</v>
      </c>
      <c r="R174" s="34" t="s">
        <v>445</v>
      </c>
      <c r="T174" s="34" t="s">
        <v>104</v>
      </c>
      <c r="U174" s="34" t="s">
        <v>481</v>
      </c>
    </row>
    <row r="175" spans="2:21">
      <c r="B175" s="34" t="s">
        <v>475</v>
      </c>
      <c r="C175" s="34" t="s">
        <v>221</v>
      </c>
      <c r="D175" s="34" t="s">
        <v>245</v>
      </c>
      <c r="E175">
        <v>2021</v>
      </c>
      <c r="F175">
        <v>1</v>
      </c>
      <c r="G175">
        <v>0.15</v>
      </c>
      <c r="H175">
        <v>400</v>
      </c>
      <c r="I175">
        <v>20</v>
      </c>
      <c r="J175">
        <f t="shared" si="4"/>
        <v>400</v>
      </c>
      <c r="K175">
        <f t="shared" si="5"/>
        <v>20</v>
      </c>
      <c r="L175">
        <v>15</v>
      </c>
      <c r="M175" s="35">
        <v>1</v>
      </c>
      <c r="R175" s="34" t="s">
        <v>475</v>
      </c>
      <c r="T175" s="34" t="s">
        <v>104</v>
      </c>
      <c r="U175" s="34" t="s">
        <v>481</v>
      </c>
    </row>
    <row r="176" spans="2:21">
      <c r="B176" s="34" t="s">
        <v>306</v>
      </c>
      <c r="C176" s="34" t="s">
        <v>195</v>
      </c>
      <c r="D176" s="34" t="s">
        <v>246</v>
      </c>
      <c r="E176">
        <v>2021</v>
      </c>
      <c r="F176">
        <v>1</v>
      </c>
      <c r="G176">
        <v>0.15</v>
      </c>
      <c r="H176">
        <v>400</v>
      </c>
      <c r="I176">
        <v>20</v>
      </c>
      <c r="J176">
        <f t="shared" si="4"/>
        <v>400</v>
      </c>
      <c r="K176">
        <f t="shared" si="5"/>
        <v>20</v>
      </c>
      <c r="L176">
        <v>15</v>
      </c>
      <c r="M176" s="35">
        <v>31.54</v>
      </c>
      <c r="R176" s="34" t="s">
        <v>306</v>
      </c>
      <c r="T176" s="34" t="s">
        <v>104</v>
      </c>
      <c r="U176" s="34" t="s">
        <v>105</v>
      </c>
    </row>
    <row r="177" spans="2:21">
      <c r="B177" s="34" t="s">
        <v>346</v>
      </c>
      <c r="C177" s="34" t="s">
        <v>217</v>
      </c>
      <c r="D177" s="34" t="s">
        <v>246</v>
      </c>
      <c r="E177">
        <v>2021</v>
      </c>
      <c r="F177">
        <v>1</v>
      </c>
      <c r="G177">
        <v>0.15</v>
      </c>
      <c r="H177">
        <v>400</v>
      </c>
      <c r="I177">
        <v>20</v>
      </c>
      <c r="J177">
        <f t="shared" si="4"/>
        <v>400</v>
      </c>
      <c r="K177">
        <f t="shared" si="5"/>
        <v>20</v>
      </c>
      <c r="L177">
        <v>15</v>
      </c>
      <c r="M177" s="35">
        <v>1</v>
      </c>
      <c r="R177" s="34" t="s">
        <v>346</v>
      </c>
      <c r="T177" s="34" t="s">
        <v>104</v>
      </c>
      <c r="U177" s="34" t="s">
        <v>481</v>
      </c>
    </row>
    <row r="178" spans="2:21">
      <c r="B178" s="34" t="s">
        <v>386</v>
      </c>
      <c r="C178" s="34" t="s">
        <v>218</v>
      </c>
      <c r="D178" s="34" t="s">
        <v>246</v>
      </c>
      <c r="E178">
        <v>2021</v>
      </c>
      <c r="F178">
        <v>1</v>
      </c>
      <c r="G178">
        <v>0.15</v>
      </c>
      <c r="H178">
        <v>400</v>
      </c>
      <c r="I178">
        <v>20</v>
      </c>
      <c r="J178">
        <f t="shared" si="4"/>
        <v>400</v>
      </c>
      <c r="K178">
        <f t="shared" si="5"/>
        <v>20</v>
      </c>
      <c r="L178">
        <v>15</v>
      </c>
      <c r="M178" s="35">
        <v>1</v>
      </c>
      <c r="R178" s="34" t="s">
        <v>386</v>
      </c>
      <c r="T178" s="34" t="s">
        <v>104</v>
      </c>
      <c r="U178" s="34" t="s">
        <v>481</v>
      </c>
    </row>
    <row r="179" spans="2:21">
      <c r="B179" s="34" t="s">
        <v>416</v>
      </c>
      <c r="C179" s="34" t="s">
        <v>219</v>
      </c>
      <c r="D179" s="34" t="s">
        <v>246</v>
      </c>
      <c r="E179">
        <v>2021</v>
      </c>
      <c r="F179">
        <v>1</v>
      </c>
      <c r="G179">
        <v>0.15</v>
      </c>
      <c r="H179">
        <v>400</v>
      </c>
      <c r="I179">
        <v>20</v>
      </c>
      <c r="J179">
        <f t="shared" si="4"/>
        <v>400</v>
      </c>
      <c r="K179">
        <f t="shared" si="5"/>
        <v>20</v>
      </c>
      <c r="L179">
        <v>15</v>
      </c>
      <c r="M179" s="35">
        <v>1</v>
      </c>
      <c r="R179" s="34" t="s">
        <v>416</v>
      </c>
      <c r="T179" s="34" t="s">
        <v>104</v>
      </c>
      <c r="U179" s="34" t="s">
        <v>481</v>
      </c>
    </row>
    <row r="180" spans="2:21">
      <c r="B180" s="34" t="s">
        <v>446</v>
      </c>
      <c r="C180" s="34" t="s">
        <v>220</v>
      </c>
      <c r="D180" s="34" t="s">
        <v>246</v>
      </c>
      <c r="E180">
        <v>2021</v>
      </c>
      <c r="F180">
        <v>1</v>
      </c>
      <c r="G180">
        <v>0.15</v>
      </c>
      <c r="H180">
        <v>400</v>
      </c>
      <c r="I180">
        <v>20</v>
      </c>
      <c r="J180">
        <f t="shared" si="4"/>
        <v>400</v>
      </c>
      <c r="K180">
        <f t="shared" si="5"/>
        <v>20</v>
      </c>
      <c r="L180">
        <v>15</v>
      </c>
      <c r="M180" s="35">
        <v>1</v>
      </c>
      <c r="R180" s="34" t="s">
        <v>446</v>
      </c>
      <c r="T180" s="34" t="s">
        <v>104</v>
      </c>
      <c r="U180" s="34" t="s">
        <v>481</v>
      </c>
    </row>
    <row r="181" spans="2:21">
      <c r="B181" s="34" t="s">
        <v>476</v>
      </c>
      <c r="C181" s="34" t="s">
        <v>221</v>
      </c>
      <c r="D181" s="34" t="s">
        <v>246</v>
      </c>
      <c r="E181">
        <v>2021</v>
      </c>
      <c r="F181">
        <v>1</v>
      </c>
      <c r="G181">
        <v>0.15</v>
      </c>
      <c r="H181">
        <v>400</v>
      </c>
      <c r="I181">
        <v>20</v>
      </c>
      <c r="J181">
        <f t="shared" si="4"/>
        <v>400</v>
      </c>
      <c r="K181">
        <f t="shared" si="5"/>
        <v>20</v>
      </c>
      <c r="L181">
        <v>15</v>
      </c>
      <c r="M181" s="35">
        <v>1</v>
      </c>
      <c r="R181" s="34" t="s">
        <v>476</v>
      </c>
      <c r="T181" s="34" t="s">
        <v>104</v>
      </c>
      <c r="U181" s="34" t="s">
        <v>481</v>
      </c>
    </row>
    <row r="182" spans="2:21">
      <c r="B182" s="34" t="s">
        <v>307</v>
      </c>
      <c r="C182" s="34" t="s">
        <v>195</v>
      </c>
      <c r="D182" s="34" t="s">
        <v>247</v>
      </c>
      <c r="E182">
        <v>2021</v>
      </c>
      <c r="F182">
        <v>1</v>
      </c>
      <c r="G182">
        <v>0.15</v>
      </c>
      <c r="H182">
        <v>400</v>
      </c>
      <c r="I182">
        <v>20</v>
      </c>
      <c r="J182">
        <f t="shared" si="4"/>
        <v>400</v>
      </c>
      <c r="K182">
        <f t="shared" si="5"/>
        <v>20</v>
      </c>
      <c r="L182">
        <v>15</v>
      </c>
      <c r="M182" s="35">
        <v>31.54</v>
      </c>
      <c r="R182" s="34" t="s">
        <v>307</v>
      </c>
      <c r="T182" s="34" t="s">
        <v>104</v>
      </c>
      <c r="U182" s="34" t="s">
        <v>105</v>
      </c>
    </row>
    <row r="183" spans="2:21">
      <c r="B183" s="34" t="s">
        <v>347</v>
      </c>
      <c r="C183" s="34" t="s">
        <v>217</v>
      </c>
      <c r="D183" s="34" t="s">
        <v>247</v>
      </c>
      <c r="E183">
        <v>2021</v>
      </c>
      <c r="F183">
        <v>1</v>
      </c>
      <c r="G183">
        <v>0.15</v>
      </c>
      <c r="H183">
        <v>400</v>
      </c>
      <c r="I183">
        <v>20</v>
      </c>
      <c r="J183">
        <f t="shared" si="4"/>
        <v>400</v>
      </c>
      <c r="K183">
        <f t="shared" si="5"/>
        <v>20</v>
      </c>
      <c r="L183">
        <v>15</v>
      </c>
      <c r="M183" s="35">
        <v>1</v>
      </c>
      <c r="R183" s="34" t="s">
        <v>347</v>
      </c>
      <c r="T183" s="34" t="s">
        <v>104</v>
      </c>
      <c r="U183" s="34" t="s">
        <v>481</v>
      </c>
    </row>
    <row r="184" spans="2:21">
      <c r="B184" s="34" t="s">
        <v>387</v>
      </c>
      <c r="C184" s="34" t="s">
        <v>218</v>
      </c>
      <c r="D184" s="34" t="s">
        <v>247</v>
      </c>
      <c r="E184">
        <v>2021</v>
      </c>
      <c r="F184">
        <v>1</v>
      </c>
      <c r="G184">
        <v>0.15</v>
      </c>
      <c r="H184">
        <v>400</v>
      </c>
      <c r="I184">
        <v>20</v>
      </c>
      <c r="J184">
        <f t="shared" si="4"/>
        <v>400</v>
      </c>
      <c r="K184">
        <f t="shared" si="5"/>
        <v>20</v>
      </c>
      <c r="L184">
        <v>15</v>
      </c>
      <c r="M184" s="35">
        <v>1</v>
      </c>
      <c r="R184" s="34" t="s">
        <v>387</v>
      </c>
      <c r="T184" s="34" t="s">
        <v>104</v>
      </c>
      <c r="U184" s="34" t="s">
        <v>481</v>
      </c>
    </row>
    <row r="185" spans="2:21">
      <c r="B185" s="34" t="s">
        <v>417</v>
      </c>
      <c r="C185" s="34" t="s">
        <v>219</v>
      </c>
      <c r="D185" s="34" t="s">
        <v>247</v>
      </c>
      <c r="E185">
        <v>2021</v>
      </c>
      <c r="F185">
        <v>1</v>
      </c>
      <c r="G185">
        <v>0.15</v>
      </c>
      <c r="H185">
        <v>400</v>
      </c>
      <c r="I185">
        <v>20</v>
      </c>
      <c r="J185">
        <f t="shared" si="4"/>
        <v>400</v>
      </c>
      <c r="K185">
        <f t="shared" si="5"/>
        <v>20</v>
      </c>
      <c r="L185">
        <v>15</v>
      </c>
      <c r="M185" s="35">
        <v>1</v>
      </c>
      <c r="R185" s="34" t="s">
        <v>417</v>
      </c>
      <c r="T185" s="34" t="s">
        <v>104</v>
      </c>
      <c r="U185" s="34" t="s">
        <v>481</v>
      </c>
    </row>
    <row r="186" spans="2:21">
      <c r="B186" s="34" t="s">
        <v>447</v>
      </c>
      <c r="C186" s="34" t="s">
        <v>220</v>
      </c>
      <c r="D186" s="34" t="s">
        <v>247</v>
      </c>
      <c r="E186">
        <v>2021</v>
      </c>
      <c r="F186">
        <v>1</v>
      </c>
      <c r="G186">
        <v>0.15</v>
      </c>
      <c r="H186">
        <v>400</v>
      </c>
      <c r="I186">
        <v>20</v>
      </c>
      <c r="J186">
        <f t="shared" si="4"/>
        <v>400</v>
      </c>
      <c r="K186">
        <f t="shared" si="5"/>
        <v>20</v>
      </c>
      <c r="L186">
        <v>15</v>
      </c>
      <c r="M186" s="35">
        <v>1</v>
      </c>
      <c r="R186" s="34" t="s">
        <v>447</v>
      </c>
      <c r="T186" s="34" t="s">
        <v>104</v>
      </c>
      <c r="U186" s="34" t="s">
        <v>481</v>
      </c>
    </row>
    <row r="187" spans="2:21">
      <c r="B187" s="34" t="s">
        <v>477</v>
      </c>
      <c r="C187" s="34" t="s">
        <v>221</v>
      </c>
      <c r="D187" s="34" t="s">
        <v>247</v>
      </c>
      <c r="E187">
        <v>2021</v>
      </c>
      <c r="F187">
        <v>1</v>
      </c>
      <c r="G187">
        <v>0.15</v>
      </c>
      <c r="H187">
        <v>400</v>
      </c>
      <c r="I187">
        <v>20</v>
      </c>
      <c r="J187">
        <f t="shared" si="4"/>
        <v>400</v>
      </c>
      <c r="K187">
        <f t="shared" si="5"/>
        <v>20</v>
      </c>
      <c r="L187">
        <v>15</v>
      </c>
      <c r="M187" s="35">
        <v>1</v>
      </c>
      <c r="R187" s="34" t="s">
        <v>477</v>
      </c>
      <c r="T187" s="34" t="s">
        <v>104</v>
      </c>
      <c r="U187" s="34" t="s">
        <v>481</v>
      </c>
    </row>
    <row r="188" spans="2:21">
      <c r="B188" s="34" t="s">
        <v>308</v>
      </c>
      <c r="C188" s="34" t="s">
        <v>195</v>
      </c>
      <c r="D188" s="34" t="s">
        <v>248</v>
      </c>
      <c r="E188">
        <v>2021</v>
      </c>
      <c r="F188">
        <v>1</v>
      </c>
      <c r="G188">
        <v>0.15</v>
      </c>
      <c r="H188">
        <v>400</v>
      </c>
      <c r="I188">
        <v>20</v>
      </c>
      <c r="J188">
        <f t="shared" si="4"/>
        <v>400</v>
      </c>
      <c r="K188">
        <f t="shared" si="5"/>
        <v>20</v>
      </c>
      <c r="L188">
        <v>15</v>
      </c>
      <c r="M188" s="35">
        <v>31.54</v>
      </c>
      <c r="R188" s="34" t="s">
        <v>308</v>
      </c>
      <c r="T188" s="34" t="s">
        <v>104</v>
      </c>
      <c r="U188" s="34" t="s">
        <v>105</v>
      </c>
    </row>
    <row r="189" spans="2:21">
      <c r="B189" s="34" t="s">
        <v>348</v>
      </c>
      <c r="C189" s="34" t="s">
        <v>217</v>
      </c>
      <c r="D189" s="34" t="s">
        <v>248</v>
      </c>
      <c r="E189">
        <v>2021</v>
      </c>
      <c r="F189">
        <v>1</v>
      </c>
      <c r="G189">
        <v>0.15</v>
      </c>
      <c r="H189">
        <v>400</v>
      </c>
      <c r="I189">
        <v>20</v>
      </c>
      <c r="J189">
        <f t="shared" si="4"/>
        <v>400</v>
      </c>
      <c r="K189">
        <f t="shared" si="5"/>
        <v>20</v>
      </c>
      <c r="L189">
        <v>15</v>
      </c>
      <c r="M189" s="35">
        <v>1</v>
      </c>
      <c r="R189" s="34" t="s">
        <v>348</v>
      </c>
      <c r="T189" s="34" t="s">
        <v>104</v>
      </c>
      <c r="U189" s="34" t="s">
        <v>481</v>
      </c>
    </row>
    <row r="190" spans="2:21">
      <c r="B190" s="34" t="s">
        <v>388</v>
      </c>
      <c r="C190" s="34" t="s">
        <v>218</v>
      </c>
      <c r="D190" s="34" t="s">
        <v>248</v>
      </c>
      <c r="E190">
        <v>2021</v>
      </c>
      <c r="F190">
        <v>1</v>
      </c>
      <c r="G190">
        <v>0.15</v>
      </c>
      <c r="H190">
        <v>400</v>
      </c>
      <c r="I190">
        <v>20</v>
      </c>
      <c r="J190">
        <f t="shared" si="4"/>
        <v>400</v>
      </c>
      <c r="K190">
        <f t="shared" si="5"/>
        <v>20</v>
      </c>
      <c r="L190">
        <v>15</v>
      </c>
      <c r="M190" s="35">
        <v>1</v>
      </c>
      <c r="R190" s="34" t="s">
        <v>388</v>
      </c>
      <c r="T190" s="34" t="s">
        <v>104</v>
      </c>
      <c r="U190" s="34" t="s">
        <v>481</v>
      </c>
    </row>
    <row r="191" spans="2:21">
      <c r="B191" s="34" t="s">
        <v>418</v>
      </c>
      <c r="C191" s="34" t="s">
        <v>219</v>
      </c>
      <c r="D191" s="34" t="s">
        <v>248</v>
      </c>
      <c r="E191">
        <v>2021</v>
      </c>
      <c r="F191">
        <v>1</v>
      </c>
      <c r="G191">
        <v>0.15</v>
      </c>
      <c r="H191">
        <v>400</v>
      </c>
      <c r="I191">
        <v>20</v>
      </c>
      <c r="J191">
        <f t="shared" si="4"/>
        <v>400</v>
      </c>
      <c r="K191">
        <f t="shared" si="5"/>
        <v>20</v>
      </c>
      <c r="L191">
        <v>15</v>
      </c>
      <c r="M191" s="35">
        <v>1</v>
      </c>
      <c r="R191" s="34" t="s">
        <v>418</v>
      </c>
      <c r="T191" s="34" t="s">
        <v>104</v>
      </c>
      <c r="U191" s="34" t="s">
        <v>481</v>
      </c>
    </row>
    <row r="192" spans="2:21">
      <c r="B192" s="34" t="s">
        <v>448</v>
      </c>
      <c r="C192" s="34" t="s">
        <v>220</v>
      </c>
      <c r="D192" s="34" t="s">
        <v>248</v>
      </c>
      <c r="E192">
        <v>2021</v>
      </c>
      <c r="F192">
        <v>1</v>
      </c>
      <c r="G192">
        <v>0.15</v>
      </c>
      <c r="H192">
        <v>400</v>
      </c>
      <c r="I192">
        <v>20</v>
      </c>
      <c r="J192">
        <f t="shared" si="4"/>
        <v>400</v>
      </c>
      <c r="K192">
        <f t="shared" si="5"/>
        <v>20</v>
      </c>
      <c r="L192">
        <v>15</v>
      </c>
      <c r="M192" s="35">
        <v>1</v>
      </c>
      <c r="R192" s="34" t="s">
        <v>448</v>
      </c>
      <c r="T192" s="34" t="s">
        <v>104</v>
      </c>
      <c r="U192" s="34" t="s">
        <v>481</v>
      </c>
    </row>
    <row r="193" spans="2:21">
      <c r="B193" s="34" t="s">
        <v>478</v>
      </c>
      <c r="C193" s="34" t="s">
        <v>221</v>
      </c>
      <c r="D193" s="34" t="s">
        <v>248</v>
      </c>
      <c r="E193">
        <v>2021</v>
      </c>
      <c r="F193">
        <v>1</v>
      </c>
      <c r="G193">
        <v>0.15</v>
      </c>
      <c r="H193">
        <v>400</v>
      </c>
      <c r="I193">
        <v>20</v>
      </c>
      <c r="J193">
        <f t="shared" si="4"/>
        <v>400</v>
      </c>
      <c r="K193">
        <f t="shared" si="5"/>
        <v>20</v>
      </c>
      <c r="L193">
        <v>15</v>
      </c>
      <c r="M193" s="35">
        <v>1</v>
      </c>
      <c r="R193" s="34" t="s">
        <v>478</v>
      </c>
      <c r="T193" s="34" t="s">
        <v>104</v>
      </c>
      <c r="U193" s="34" t="s">
        <v>481</v>
      </c>
    </row>
    <row r="194" spans="2:21">
      <c r="B194" s="34" t="s">
        <v>309</v>
      </c>
      <c r="C194" s="34" t="s">
        <v>195</v>
      </c>
      <c r="D194" s="34" t="s">
        <v>249</v>
      </c>
      <c r="E194">
        <v>2021</v>
      </c>
      <c r="F194">
        <v>1</v>
      </c>
      <c r="G194">
        <v>0.15</v>
      </c>
      <c r="H194">
        <v>400</v>
      </c>
      <c r="I194">
        <v>20</v>
      </c>
      <c r="J194">
        <f t="shared" si="4"/>
        <v>400</v>
      </c>
      <c r="K194">
        <f t="shared" si="5"/>
        <v>20</v>
      </c>
      <c r="L194">
        <v>15</v>
      </c>
      <c r="M194" s="35">
        <v>31.54</v>
      </c>
      <c r="R194" s="34" t="s">
        <v>309</v>
      </c>
      <c r="T194" s="34" t="s">
        <v>104</v>
      </c>
      <c r="U194" s="34" t="s">
        <v>105</v>
      </c>
    </row>
    <row r="195" spans="2:21">
      <c r="B195" s="34" t="s">
        <v>349</v>
      </c>
      <c r="C195" s="34" t="s">
        <v>217</v>
      </c>
      <c r="D195" s="34" t="s">
        <v>249</v>
      </c>
      <c r="E195">
        <v>2021</v>
      </c>
      <c r="F195">
        <v>1</v>
      </c>
      <c r="G195">
        <v>0.15</v>
      </c>
      <c r="H195">
        <v>400</v>
      </c>
      <c r="I195">
        <v>20</v>
      </c>
      <c r="J195">
        <f t="shared" si="4"/>
        <v>400</v>
      </c>
      <c r="K195">
        <f t="shared" si="5"/>
        <v>20</v>
      </c>
      <c r="L195">
        <v>15</v>
      </c>
      <c r="M195" s="35">
        <v>1</v>
      </c>
      <c r="R195" s="34" t="s">
        <v>349</v>
      </c>
      <c r="T195" s="34" t="s">
        <v>104</v>
      </c>
      <c r="U195" s="34" t="s">
        <v>481</v>
      </c>
    </row>
    <row r="196" spans="2:21">
      <c r="B196" s="34" t="s">
        <v>389</v>
      </c>
      <c r="C196" s="34" t="s">
        <v>218</v>
      </c>
      <c r="D196" s="34" t="s">
        <v>249</v>
      </c>
      <c r="E196">
        <v>2021</v>
      </c>
      <c r="F196">
        <v>1</v>
      </c>
      <c r="G196">
        <v>0.15</v>
      </c>
      <c r="H196">
        <v>400</v>
      </c>
      <c r="I196">
        <v>20</v>
      </c>
      <c r="J196">
        <f t="shared" si="4"/>
        <v>400</v>
      </c>
      <c r="K196">
        <f t="shared" si="5"/>
        <v>20</v>
      </c>
      <c r="L196">
        <v>15</v>
      </c>
      <c r="M196" s="35">
        <v>1</v>
      </c>
      <c r="R196" s="34" t="s">
        <v>389</v>
      </c>
      <c r="T196" s="34" t="s">
        <v>104</v>
      </c>
      <c r="U196" s="34" t="s">
        <v>481</v>
      </c>
    </row>
    <row r="197" spans="2:21">
      <c r="B197" s="34" t="s">
        <v>419</v>
      </c>
      <c r="C197" s="34" t="s">
        <v>219</v>
      </c>
      <c r="D197" s="34" t="s">
        <v>249</v>
      </c>
      <c r="E197">
        <v>2021</v>
      </c>
      <c r="F197">
        <v>1</v>
      </c>
      <c r="G197">
        <v>0.15</v>
      </c>
      <c r="H197">
        <v>400</v>
      </c>
      <c r="I197">
        <v>20</v>
      </c>
      <c r="J197">
        <f t="shared" si="4"/>
        <v>400</v>
      </c>
      <c r="K197">
        <f t="shared" si="5"/>
        <v>20</v>
      </c>
      <c r="L197">
        <v>15</v>
      </c>
      <c r="M197" s="35">
        <v>1</v>
      </c>
      <c r="R197" s="34" t="s">
        <v>419</v>
      </c>
      <c r="T197" s="34" t="s">
        <v>104</v>
      </c>
      <c r="U197" s="34" t="s">
        <v>481</v>
      </c>
    </row>
    <row r="198" spans="2:21">
      <c r="B198" s="34" t="s">
        <v>449</v>
      </c>
      <c r="C198" s="34" t="s">
        <v>220</v>
      </c>
      <c r="D198" s="34" t="s">
        <v>249</v>
      </c>
      <c r="E198">
        <v>2021</v>
      </c>
      <c r="F198">
        <v>1</v>
      </c>
      <c r="G198">
        <v>0.15</v>
      </c>
      <c r="H198">
        <v>400</v>
      </c>
      <c r="I198">
        <v>20</v>
      </c>
      <c r="J198">
        <f t="shared" si="4"/>
        <v>400</v>
      </c>
      <c r="K198">
        <f t="shared" si="5"/>
        <v>20</v>
      </c>
      <c r="L198">
        <v>15</v>
      </c>
      <c r="M198" s="35">
        <v>1</v>
      </c>
      <c r="R198" s="34" t="s">
        <v>449</v>
      </c>
      <c r="T198" s="34" t="s">
        <v>104</v>
      </c>
      <c r="U198" s="34" t="s">
        <v>481</v>
      </c>
    </row>
    <row r="199" spans="2:21">
      <c r="B199" s="34" t="s">
        <v>479</v>
      </c>
      <c r="C199" s="34" t="s">
        <v>221</v>
      </c>
      <c r="D199" s="34" t="s">
        <v>249</v>
      </c>
      <c r="E199">
        <v>2021</v>
      </c>
      <c r="F199">
        <v>1</v>
      </c>
      <c r="G199">
        <v>0.15</v>
      </c>
      <c r="H199">
        <v>400</v>
      </c>
      <c r="I199">
        <v>20</v>
      </c>
      <c r="J199">
        <f t="shared" ref="J199:J225" si="6">H199</f>
        <v>400</v>
      </c>
      <c r="K199">
        <f t="shared" ref="K199:K225" si="7">I199</f>
        <v>20</v>
      </c>
      <c r="L199">
        <v>15</v>
      </c>
      <c r="M199" s="35">
        <v>1</v>
      </c>
      <c r="R199" s="34" t="s">
        <v>479</v>
      </c>
      <c r="T199" s="34" t="s">
        <v>104</v>
      </c>
      <c r="U199" s="34" t="s">
        <v>481</v>
      </c>
    </row>
    <row r="200" spans="2:21">
      <c r="B200" s="34" t="s">
        <v>310</v>
      </c>
      <c r="C200" s="34" t="s">
        <v>195</v>
      </c>
      <c r="D200" s="34" t="s">
        <v>250</v>
      </c>
      <c r="E200">
        <v>2021</v>
      </c>
      <c r="F200">
        <v>1</v>
      </c>
      <c r="G200">
        <v>0.15</v>
      </c>
      <c r="H200">
        <v>400</v>
      </c>
      <c r="I200">
        <v>20</v>
      </c>
      <c r="J200">
        <f t="shared" si="6"/>
        <v>400</v>
      </c>
      <c r="K200">
        <f t="shared" si="7"/>
        <v>20</v>
      </c>
      <c r="L200">
        <v>15</v>
      </c>
      <c r="M200" s="35">
        <v>31.54</v>
      </c>
      <c r="R200" s="34" t="s">
        <v>310</v>
      </c>
      <c r="T200" s="34" t="s">
        <v>104</v>
      </c>
      <c r="U200" s="34" t="s">
        <v>105</v>
      </c>
    </row>
    <row r="201" spans="2:21">
      <c r="B201" s="34" t="s">
        <v>350</v>
      </c>
      <c r="C201" s="34" t="s">
        <v>217</v>
      </c>
      <c r="D201" s="34" t="s">
        <v>250</v>
      </c>
      <c r="E201">
        <v>2021</v>
      </c>
      <c r="F201">
        <v>1</v>
      </c>
      <c r="G201">
        <v>0.15</v>
      </c>
      <c r="H201">
        <v>400</v>
      </c>
      <c r="I201">
        <v>20</v>
      </c>
      <c r="J201">
        <f t="shared" si="6"/>
        <v>400</v>
      </c>
      <c r="K201">
        <f t="shared" si="7"/>
        <v>20</v>
      </c>
      <c r="L201">
        <v>15</v>
      </c>
      <c r="M201" s="35">
        <v>1</v>
      </c>
      <c r="R201" s="34" t="s">
        <v>350</v>
      </c>
      <c r="T201" s="34" t="s">
        <v>104</v>
      </c>
      <c r="U201" s="34" t="s">
        <v>481</v>
      </c>
    </row>
    <row r="202" spans="2:21">
      <c r="B202" s="34" t="s">
        <v>390</v>
      </c>
      <c r="C202" s="34" t="s">
        <v>218</v>
      </c>
      <c r="D202" s="34" t="s">
        <v>250</v>
      </c>
      <c r="E202">
        <v>2021</v>
      </c>
      <c r="F202">
        <v>1</v>
      </c>
      <c r="G202">
        <v>0.15</v>
      </c>
      <c r="H202">
        <v>400</v>
      </c>
      <c r="I202">
        <v>20</v>
      </c>
      <c r="J202">
        <f t="shared" si="6"/>
        <v>400</v>
      </c>
      <c r="K202">
        <f t="shared" si="7"/>
        <v>20</v>
      </c>
      <c r="L202">
        <v>15</v>
      </c>
      <c r="M202" s="35">
        <v>1</v>
      </c>
      <c r="R202" s="34" t="s">
        <v>390</v>
      </c>
      <c r="T202" s="34" t="s">
        <v>104</v>
      </c>
      <c r="U202" s="34" t="s">
        <v>481</v>
      </c>
    </row>
    <row r="203" spans="2:21">
      <c r="B203" s="34" t="s">
        <v>420</v>
      </c>
      <c r="C203" s="34" t="s">
        <v>219</v>
      </c>
      <c r="D203" s="34" t="s">
        <v>250</v>
      </c>
      <c r="E203">
        <v>2021</v>
      </c>
      <c r="F203">
        <v>1</v>
      </c>
      <c r="G203">
        <v>0.15</v>
      </c>
      <c r="H203">
        <v>400</v>
      </c>
      <c r="I203">
        <v>20</v>
      </c>
      <c r="J203">
        <f t="shared" si="6"/>
        <v>400</v>
      </c>
      <c r="K203">
        <f t="shared" si="7"/>
        <v>20</v>
      </c>
      <c r="L203">
        <v>15</v>
      </c>
      <c r="M203" s="35">
        <v>1</v>
      </c>
      <c r="R203" s="34" t="s">
        <v>420</v>
      </c>
      <c r="T203" s="34" t="s">
        <v>104</v>
      </c>
      <c r="U203" s="34" t="s">
        <v>481</v>
      </c>
    </row>
    <row r="204" spans="2:21">
      <c r="B204" s="34" t="s">
        <v>450</v>
      </c>
      <c r="C204" s="34" t="s">
        <v>220</v>
      </c>
      <c r="D204" s="34" t="s">
        <v>250</v>
      </c>
      <c r="E204">
        <v>2021</v>
      </c>
      <c r="F204">
        <v>1</v>
      </c>
      <c r="G204">
        <v>0.15</v>
      </c>
      <c r="H204">
        <v>400</v>
      </c>
      <c r="I204">
        <v>20</v>
      </c>
      <c r="J204">
        <f t="shared" si="6"/>
        <v>400</v>
      </c>
      <c r="K204">
        <f t="shared" si="7"/>
        <v>20</v>
      </c>
      <c r="L204">
        <v>15</v>
      </c>
      <c r="M204" s="35">
        <v>1</v>
      </c>
      <c r="R204" s="34" t="s">
        <v>450</v>
      </c>
      <c r="T204" s="34" t="s">
        <v>104</v>
      </c>
      <c r="U204" s="34" t="s">
        <v>481</v>
      </c>
    </row>
    <row r="205" spans="2:21">
      <c r="B205" s="34" t="s">
        <v>480</v>
      </c>
      <c r="C205" s="34" t="s">
        <v>221</v>
      </c>
      <c r="D205" s="34" t="s">
        <v>250</v>
      </c>
      <c r="E205">
        <v>2021</v>
      </c>
      <c r="F205">
        <v>1</v>
      </c>
      <c r="G205">
        <v>0.15</v>
      </c>
      <c r="H205">
        <v>400</v>
      </c>
      <c r="I205">
        <v>20</v>
      </c>
      <c r="J205">
        <f t="shared" si="6"/>
        <v>400</v>
      </c>
      <c r="K205">
        <f t="shared" si="7"/>
        <v>20</v>
      </c>
      <c r="L205">
        <v>15</v>
      </c>
      <c r="M205" s="35">
        <v>1</v>
      </c>
      <c r="R205" s="34" t="s">
        <v>480</v>
      </c>
      <c r="T205" s="34" t="s">
        <v>104</v>
      </c>
      <c r="U205" s="34" t="s">
        <v>481</v>
      </c>
    </row>
    <row r="206" spans="2:21">
      <c r="B206" s="34" t="s">
        <v>311</v>
      </c>
      <c r="C206" s="34" t="s">
        <v>195</v>
      </c>
      <c r="D206" s="34" t="s">
        <v>251</v>
      </c>
      <c r="E206">
        <v>2021</v>
      </c>
      <c r="F206">
        <v>1</v>
      </c>
      <c r="G206">
        <v>0.1</v>
      </c>
      <c r="H206">
        <v>400</v>
      </c>
      <c r="I206">
        <v>20</v>
      </c>
      <c r="J206">
        <f t="shared" si="6"/>
        <v>400</v>
      </c>
      <c r="K206">
        <f t="shared" si="7"/>
        <v>20</v>
      </c>
      <c r="L206">
        <v>10</v>
      </c>
      <c r="M206" s="35">
        <v>31.54</v>
      </c>
      <c r="R206" s="34" t="s">
        <v>311</v>
      </c>
      <c r="T206" s="34" t="s">
        <v>104</v>
      </c>
      <c r="U206" s="34" t="s">
        <v>105</v>
      </c>
    </row>
    <row r="207" spans="2:21">
      <c r="B207" s="34" t="s">
        <v>351</v>
      </c>
      <c r="C207" s="34" t="s">
        <v>217</v>
      </c>
      <c r="D207" s="34" t="s">
        <v>251</v>
      </c>
      <c r="E207">
        <v>2021</v>
      </c>
      <c r="F207">
        <v>1</v>
      </c>
      <c r="G207">
        <v>0.1</v>
      </c>
      <c r="H207">
        <v>400</v>
      </c>
      <c r="I207">
        <v>20</v>
      </c>
      <c r="J207">
        <f t="shared" si="6"/>
        <v>400</v>
      </c>
      <c r="K207">
        <f t="shared" si="7"/>
        <v>20</v>
      </c>
      <c r="L207">
        <v>10</v>
      </c>
      <c r="M207" s="35">
        <v>1</v>
      </c>
      <c r="R207" s="34" t="s">
        <v>351</v>
      </c>
      <c r="T207" s="34" t="s">
        <v>104</v>
      </c>
      <c r="U207" s="34" t="s">
        <v>481</v>
      </c>
    </row>
    <row r="208" spans="2:21">
      <c r="B208" s="34" t="s">
        <v>312</v>
      </c>
      <c r="C208" s="34" t="s">
        <v>195</v>
      </c>
      <c r="D208" s="34" t="s">
        <v>252</v>
      </c>
      <c r="E208">
        <v>2021</v>
      </c>
      <c r="F208">
        <v>1</v>
      </c>
      <c r="G208">
        <v>0.1</v>
      </c>
      <c r="H208">
        <v>400</v>
      </c>
      <c r="I208">
        <v>20</v>
      </c>
      <c r="J208">
        <f t="shared" si="6"/>
        <v>400</v>
      </c>
      <c r="K208">
        <f t="shared" si="7"/>
        <v>20</v>
      </c>
      <c r="L208">
        <v>10</v>
      </c>
      <c r="M208" s="35">
        <v>31.54</v>
      </c>
      <c r="R208" s="34" t="s">
        <v>312</v>
      </c>
      <c r="T208" s="34" t="s">
        <v>104</v>
      </c>
      <c r="U208" s="34" t="s">
        <v>105</v>
      </c>
    </row>
    <row r="209" spans="2:21">
      <c r="B209" s="34" t="s">
        <v>352</v>
      </c>
      <c r="C209" s="34" t="s">
        <v>217</v>
      </c>
      <c r="D209" s="34" t="s">
        <v>252</v>
      </c>
      <c r="E209">
        <v>2021</v>
      </c>
      <c r="F209">
        <v>1</v>
      </c>
      <c r="G209">
        <v>0.1</v>
      </c>
      <c r="H209">
        <v>400</v>
      </c>
      <c r="I209">
        <v>20</v>
      </c>
      <c r="J209">
        <f t="shared" si="6"/>
        <v>400</v>
      </c>
      <c r="K209">
        <f t="shared" si="7"/>
        <v>20</v>
      </c>
      <c r="L209">
        <v>10</v>
      </c>
      <c r="M209" s="35">
        <v>1</v>
      </c>
      <c r="R209" s="34" t="s">
        <v>352</v>
      </c>
      <c r="T209" s="34" t="s">
        <v>104</v>
      </c>
      <c r="U209" s="34" t="s">
        <v>481</v>
      </c>
    </row>
    <row r="210" spans="2:21">
      <c r="B210" s="34" t="s">
        <v>313</v>
      </c>
      <c r="C210" s="34" t="s">
        <v>195</v>
      </c>
      <c r="D210" s="34" t="s">
        <v>253</v>
      </c>
      <c r="E210">
        <v>2021</v>
      </c>
      <c r="F210">
        <v>1</v>
      </c>
      <c r="G210">
        <v>0.1</v>
      </c>
      <c r="H210">
        <v>400</v>
      </c>
      <c r="I210">
        <v>20</v>
      </c>
      <c r="J210">
        <f t="shared" si="6"/>
        <v>400</v>
      </c>
      <c r="K210">
        <f t="shared" si="7"/>
        <v>20</v>
      </c>
      <c r="L210">
        <v>10</v>
      </c>
      <c r="M210" s="35">
        <v>31.54</v>
      </c>
      <c r="R210" s="34" t="s">
        <v>313</v>
      </c>
      <c r="T210" s="34" t="s">
        <v>104</v>
      </c>
      <c r="U210" s="34" t="s">
        <v>105</v>
      </c>
    </row>
    <row r="211" spans="2:21">
      <c r="B211" s="34" t="s">
        <v>353</v>
      </c>
      <c r="C211" s="34" t="s">
        <v>217</v>
      </c>
      <c r="D211" s="34" t="s">
        <v>253</v>
      </c>
      <c r="E211">
        <v>2021</v>
      </c>
      <c r="F211">
        <v>1</v>
      </c>
      <c r="G211">
        <v>0.1</v>
      </c>
      <c r="H211">
        <v>400</v>
      </c>
      <c r="I211">
        <v>20</v>
      </c>
      <c r="J211">
        <f t="shared" si="6"/>
        <v>400</v>
      </c>
      <c r="K211">
        <f t="shared" si="7"/>
        <v>20</v>
      </c>
      <c r="L211">
        <v>10</v>
      </c>
      <c r="M211" s="35">
        <v>1</v>
      </c>
      <c r="R211" s="34" t="s">
        <v>353</v>
      </c>
      <c r="T211" s="34" t="s">
        <v>104</v>
      </c>
      <c r="U211" s="34" t="s">
        <v>481</v>
      </c>
    </row>
    <row r="212" spans="2:21">
      <c r="B212" s="34" t="s">
        <v>314</v>
      </c>
      <c r="C212" s="34" t="s">
        <v>195</v>
      </c>
      <c r="D212" s="34" t="s">
        <v>254</v>
      </c>
      <c r="E212">
        <v>2021</v>
      </c>
      <c r="F212">
        <v>1</v>
      </c>
      <c r="G212">
        <v>0.1</v>
      </c>
      <c r="H212">
        <v>400</v>
      </c>
      <c r="I212">
        <v>20</v>
      </c>
      <c r="J212">
        <f t="shared" si="6"/>
        <v>400</v>
      </c>
      <c r="K212">
        <f t="shared" si="7"/>
        <v>20</v>
      </c>
      <c r="L212">
        <v>10</v>
      </c>
      <c r="M212" s="35">
        <v>31.54</v>
      </c>
      <c r="R212" s="34" t="s">
        <v>314</v>
      </c>
      <c r="T212" s="34" t="s">
        <v>104</v>
      </c>
      <c r="U212" s="34" t="s">
        <v>105</v>
      </c>
    </row>
    <row r="213" spans="2:21">
      <c r="B213" s="34" t="s">
        <v>354</v>
      </c>
      <c r="C213" s="34" t="s">
        <v>217</v>
      </c>
      <c r="D213" s="34" t="s">
        <v>254</v>
      </c>
      <c r="E213">
        <v>2021</v>
      </c>
      <c r="F213">
        <v>1</v>
      </c>
      <c r="G213">
        <v>0.1</v>
      </c>
      <c r="H213">
        <v>400</v>
      </c>
      <c r="I213">
        <v>20</v>
      </c>
      <c r="J213">
        <f t="shared" si="6"/>
        <v>400</v>
      </c>
      <c r="K213">
        <f t="shared" si="7"/>
        <v>20</v>
      </c>
      <c r="L213">
        <v>10</v>
      </c>
      <c r="M213" s="35">
        <v>1</v>
      </c>
      <c r="R213" s="34" t="s">
        <v>354</v>
      </c>
      <c r="T213" s="34" t="s">
        <v>104</v>
      </c>
      <c r="U213" s="34" t="s">
        <v>481</v>
      </c>
    </row>
    <row r="214" spans="2:21">
      <c r="B214" s="34" t="s">
        <v>315</v>
      </c>
      <c r="C214" s="34" t="s">
        <v>195</v>
      </c>
      <c r="D214" s="34" t="s">
        <v>255</v>
      </c>
      <c r="E214">
        <v>2021</v>
      </c>
      <c r="F214">
        <v>1</v>
      </c>
      <c r="G214">
        <v>0.1</v>
      </c>
      <c r="H214">
        <v>400</v>
      </c>
      <c r="I214">
        <v>20</v>
      </c>
      <c r="J214">
        <f t="shared" si="6"/>
        <v>400</v>
      </c>
      <c r="K214">
        <f t="shared" si="7"/>
        <v>20</v>
      </c>
      <c r="L214">
        <v>10</v>
      </c>
      <c r="M214" s="35">
        <v>31.54</v>
      </c>
      <c r="R214" s="34" t="s">
        <v>315</v>
      </c>
      <c r="T214" s="34" t="s">
        <v>104</v>
      </c>
      <c r="U214" s="34" t="s">
        <v>105</v>
      </c>
    </row>
    <row r="215" spans="2:21">
      <c r="B215" s="34" t="s">
        <v>355</v>
      </c>
      <c r="C215" s="34" t="s">
        <v>217</v>
      </c>
      <c r="D215" s="34" t="s">
        <v>255</v>
      </c>
      <c r="E215">
        <v>2021</v>
      </c>
      <c r="F215">
        <v>1</v>
      </c>
      <c r="G215">
        <v>0.1</v>
      </c>
      <c r="H215">
        <v>400</v>
      </c>
      <c r="I215">
        <v>20</v>
      </c>
      <c r="J215">
        <f t="shared" si="6"/>
        <v>400</v>
      </c>
      <c r="K215">
        <f t="shared" si="7"/>
        <v>20</v>
      </c>
      <c r="L215">
        <v>10</v>
      </c>
      <c r="M215" s="35">
        <v>1</v>
      </c>
      <c r="R215" s="34" t="s">
        <v>355</v>
      </c>
      <c r="T215" s="34" t="s">
        <v>104</v>
      </c>
      <c r="U215" s="34" t="s">
        <v>481</v>
      </c>
    </row>
    <row r="216" spans="2:21">
      <c r="B216" s="34" t="s">
        <v>316</v>
      </c>
      <c r="C216" s="34" t="s">
        <v>195</v>
      </c>
      <c r="D216" s="34" t="s">
        <v>256</v>
      </c>
      <c r="E216">
        <v>2021</v>
      </c>
      <c r="F216">
        <v>1</v>
      </c>
      <c r="G216">
        <v>0.1</v>
      </c>
      <c r="H216">
        <v>400</v>
      </c>
      <c r="I216">
        <v>20</v>
      </c>
      <c r="J216">
        <f t="shared" si="6"/>
        <v>400</v>
      </c>
      <c r="K216">
        <f t="shared" si="7"/>
        <v>20</v>
      </c>
      <c r="L216">
        <v>10</v>
      </c>
      <c r="M216" s="35">
        <v>31.54</v>
      </c>
      <c r="R216" s="34" t="s">
        <v>316</v>
      </c>
      <c r="T216" s="34" t="s">
        <v>104</v>
      </c>
      <c r="U216" s="34" t="s">
        <v>105</v>
      </c>
    </row>
    <row r="217" spans="2:21">
      <c r="B217" s="34" t="s">
        <v>356</v>
      </c>
      <c r="C217" s="34" t="s">
        <v>217</v>
      </c>
      <c r="D217" s="34" t="s">
        <v>256</v>
      </c>
      <c r="E217">
        <v>2021</v>
      </c>
      <c r="F217">
        <v>1</v>
      </c>
      <c r="G217">
        <v>0.1</v>
      </c>
      <c r="H217">
        <v>400</v>
      </c>
      <c r="I217">
        <v>20</v>
      </c>
      <c r="J217">
        <f t="shared" si="6"/>
        <v>400</v>
      </c>
      <c r="K217">
        <f t="shared" si="7"/>
        <v>20</v>
      </c>
      <c r="L217">
        <v>10</v>
      </c>
      <c r="M217" s="35">
        <v>1</v>
      </c>
      <c r="R217" s="34" t="s">
        <v>356</v>
      </c>
      <c r="T217" s="34" t="s">
        <v>104</v>
      </c>
      <c r="U217" s="34" t="s">
        <v>481</v>
      </c>
    </row>
    <row r="218" spans="2:21">
      <c r="B218" s="34" t="s">
        <v>317</v>
      </c>
      <c r="C218" s="34" t="s">
        <v>195</v>
      </c>
      <c r="D218" s="34" t="s">
        <v>257</v>
      </c>
      <c r="E218">
        <v>2021</v>
      </c>
      <c r="F218">
        <v>1</v>
      </c>
      <c r="G218">
        <v>0.1</v>
      </c>
      <c r="H218">
        <v>400</v>
      </c>
      <c r="I218">
        <v>20</v>
      </c>
      <c r="J218">
        <f t="shared" si="6"/>
        <v>400</v>
      </c>
      <c r="K218">
        <f t="shared" si="7"/>
        <v>20</v>
      </c>
      <c r="L218">
        <v>10</v>
      </c>
      <c r="M218" s="35">
        <v>31.54</v>
      </c>
      <c r="R218" s="34" t="s">
        <v>317</v>
      </c>
      <c r="T218" s="34" t="s">
        <v>104</v>
      </c>
      <c r="U218" s="34" t="s">
        <v>105</v>
      </c>
    </row>
    <row r="219" spans="2:21">
      <c r="B219" s="34" t="s">
        <v>357</v>
      </c>
      <c r="C219" s="34" t="s">
        <v>217</v>
      </c>
      <c r="D219" s="34" t="s">
        <v>257</v>
      </c>
      <c r="E219">
        <v>2021</v>
      </c>
      <c r="F219">
        <v>1</v>
      </c>
      <c r="G219">
        <v>0.1</v>
      </c>
      <c r="H219">
        <v>400</v>
      </c>
      <c r="I219">
        <v>20</v>
      </c>
      <c r="J219">
        <f t="shared" si="6"/>
        <v>400</v>
      </c>
      <c r="K219">
        <f t="shared" si="7"/>
        <v>20</v>
      </c>
      <c r="L219">
        <v>10</v>
      </c>
      <c r="M219" s="35">
        <v>1</v>
      </c>
      <c r="R219" s="34" t="s">
        <v>357</v>
      </c>
      <c r="T219" s="34" t="s">
        <v>104</v>
      </c>
      <c r="U219" s="34" t="s">
        <v>481</v>
      </c>
    </row>
    <row r="220" spans="2:21">
      <c r="B220" s="34" t="s">
        <v>318</v>
      </c>
      <c r="C220" s="34" t="s">
        <v>195</v>
      </c>
      <c r="D220" s="34" t="s">
        <v>258</v>
      </c>
      <c r="E220">
        <v>2021</v>
      </c>
      <c r="F220">
        <v>1</v>
      </c>
      <c r="G220">
        <v>0.1</v>
      </c>
      <c r="H220">
        <v>400</v>
      </c>
      <c r="I220">
        <v>20</v>
      </c>
      <c r="J220">
        <f t="shared" si="6"/>
        <v>400</v>
      </c>
      <c r="K220">
        <f t="shared" si="7"/>
        <v>20</v>
      </c>
      <c r="L220">
        <v>10</v>
      </c>
      <c r="M220" s="35">
        <v>31.54</v>
      </c>
      <c r="R220" s="34" t="s">
        <v>318</v>
      </c>
      <c r="T220" s="34" t="s">
        <v>104</v>
      </c>
      <c r="U220" s="34" t="s">
        <v>105</v>
      </c>
    </row>
    <row r="221" spans="2:21">
      <c r="B221" s="34" t="s">
        <v>358</v>
      </c>
      <c r="C221" s="34" t="s">
        <v>217</v>
      </c>
      <c r="D221" s="34" t="s">
        <v>258</v>
      </c>
      <c r="E221">
        <v>2021</v>
      </c>
      <c r="F221">
        <v>1</v>
      </c>
      <c r="G221">
        <v>0.1</v>
      </c>
      <c r="H221">
        <v>400</v>
      </c>
      <c r="I221">
        <v>20</v>
      </c>
      <c r="J221">
        <f t="shared" si="6"/>
        <v>400</v>
      </c>
      <c r="K221">
        <f t="shared" si="7"/>
        <v>20</v>
      </c>
      <c r="L221">
        <v>10</v>
      </c>
      <c r="M221" s="35">
        <v>1</v>
      </c>
      <c r="R221" s="34" t="s">
        <v>358</v>
      </c>
      <c r="T221" s="34" t="s">
        <v>104</v>
      </c>
      <c r="U221" s="34" t="s">
        <v>481</v>
      </c>
    </row>
    <row r="222" spans="2:21">
      <c r="B222" s="34" t="s">
        <v>319</v>
      </c>
      <c r="C222" s="34" t="s">
        <v>195</v>
      </c>
      <c r="D222" s="34" t="s">
        <v>259</v>
      </c>
      <c r="E222">
        <v>2021</v>
      </c>
      <c r="F222">
        <v>1</v>
      </c>
      <c r="G222">
        <v>0.1</v>
      </c>
      <c r="H222">
        <v>400</v>
      </c>
      <c r="I222">
        <v>20</v>
      </c>
      <c r="J222">
        <f t="shared" si="6"/>
        <v>400</v>
      </c>
      <c r="K222">
        <f t="shared" si="7"/>
        <v>20</v>
      </c>
      <c r="L222">
        <v>10</v>
      </c>
      <c r="M222" s="35">
        <v>31.54</v>
      </c>
      <c r="R222" s="34" t="s">
        <v>319</v>
      </c>
      <c r="T222" s="34" t="s">
        <v>104</v>
      </c>
      <c r="U222" s="34" t="s">
        <v>105</v>
      </c>
    </row>
    <row r="223" spans="2:21">
      <c r="B223" s="34" t="s">
        <v>359</v>
      </c>
      <c r="C223" s="34" t="s">
        <v>217</v>
      </c>
      <c r="D223" s="34" t="s">
        <v>259</v>
      </c>
      <c r="E223">
        <v>2021</v>
      </c>
      <c r="F223">
        <v>1</v>
      </c>
      <c r="G223">
        <v>0.1</v>
      </c>
      <c r="H223">
        <v>400</v>
      </c>
      <c r="I223">
        <v>20</v>
      </c>
      <c r="J223">
        <f t="shared" si="6"/>
        <v>400</v>
      </c>
      <c r="K223">
        <f t="shared" si="7"/>
        <v>20</v>
      </c>
      <c r="L223">
        <v>10</v>
      </c>
      <c r="M223" s="35">
        <v>1</v>
      </c>
      <c r="R223" s="34" t="s">
        <v>359</v>
      </c>
      <c r="T223" s="34" t="s">
        <v>104</v>
      </c>
      <c r="U223" s="34" t="s">
        <v>481</v>
      </c>
    </row>
    <row r="224" spans="2:21">
      <c r="B224" s="34" t="s">
        <v>320</v>
      </c>
      <c r="C224" s="34" t="s">
        <v>195</v>
      </c>
      <c r="D224" s="34" t="s">
        <v>260</v>
      </c>
      <c r="E224">
        <v>2021</v>
      </c>
      <c r="F224">
        <v>1</v>
      </c>
      <c r="G224">
        <v>0.1</v>
      </c>
      <c r="H224">
        <v>400</v>
      </c>
      <c r="I224">
        <v>20</v>
      </c>
      <c r="J224">
        <f t="shared" si="6"/>
        <v>400</v>
      </c>
      <c r="K224">
        <f t="shared" si="7"/>
        <v>20</v>
      </c>
      <c r="L224">
        <v>10</v>
      </c>
      <c r="M224" s="35">
        <v>31.54</v>
      </c>
      <c r="R224" s="34" t="s">
        <v>320</v>
      </c>
      <c r="T224" s="34" t="s">
        <v>104</v>
      </c>
      <c r="U224" s="34" t="s">
        <v>105</v>
      </c>
    </row>
    <row r="225" spans="2:21">
      <c r="B225" s="34" t="s">
        <v>360</v>
      </c>
      <c r="C225" s="34" t="s">
        <v>217</v>
      </c>
      <c r="D225" s="34" t="s">
        <v>260</v>
      </c>
      <c r="E225">
        <v>2021</v>
      </c>
      <c r="F225">
        <v>1</v>
      </c>
      <c r="G225">
        <v>0.1</v>
      </c>
      <c r="H225">
        <v>400</v>
      </c>
      <c r="I225">
        <v>20</v>
      </c>
      <c r="J225">
        <f t="shared" si="6"/>
        <v>400</v>
      </c>
      <c r="K225">
        <f t="shared" si="7"/>
        <v>20</v>
      </c>
      <c r="L225">
        <v>10</v>
      </c>
      <c r="M225" s="35">
        <v>1</v>
      </c>
      <c r="R225" s="34" t="s">
        <v>360</v>
      </c>
      <c r="T225" s="34" t="s">
        <v>104</v>
      </c>
      <c r="U225" s="34" t="s">
        <v>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9CB9-15D0-4C93-AE7F-554E6D4DEE97}">
  <dimension ref="C1:Y33"/>
  <sheetViews>
    <sheetView topLeftCell="A7" zoomScale="70" zoomScaleNormal="70" workbookViewId="0">
      <selection activeCell="O25" sqref="O25"/>
    </sheetView>
  </sheetViews>
  <sheetFormatPr defaultRowHeight="14.5"/>
  <cols>
    <col min="3" max="3" width="21.1796875" bestFit="1" customWidth="1"/>
    <col min="4" max="5" width="15.26953125" bestFit="1" customWidth="1"/>
    <col min="7" max="7" width="12" bestFit="1" customWidth="1"/>
    <col min="14" max="14" width="8" bestFit="1" customWidth="1"/>
    <col min="15" max="15" width="33.90625" bestFit="1" customWidth="1"/>
    <col min="19" max="19" width="18" bestFit="1" customWidth="1"/>
  </cols>
  <sheetData>
    <row r="1" spans="3:25">
      <c r="O1" s="8" t="s">
        <v>493</v>
      </c>
    </row>
    <row r="3" spans="3:25">
      <c r="E3" s="10" t="s">
        <v>31</v>
      </c>
      <c r="Q3" s="11" t="s">
        <v>32</v>
      </c>
      <c r="R3" s="11"/>
      <c r="S3" s="12"/>
      <c r="T3" s="12"/>
      <c r="U3" s="12"/>
      <c r="V3" s="12"/>
      <c r="W3" s="12"/>
      <c r="X3" s="12"/>
      <c r="Y3" s="12"/>
    </row>
    <row r="4" spans="3:25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27</v>
      </c>
      <c r="J4" s="5" t="s">
        <v>28</v>
      </c>
      <c r="K4" s="5" t="s">
        <v>515</v>
      </c>
      <c r="L4" s="5" t="s">
        <v>516</v>
      </c>
      <c r="M4" s="6" t="s">
        <v>29</v>
      </c>
      <c r="N4" s="6" t="s">
        <v>30</v>
      </c>
      <c r="O4" s="26"/>
      <c r="Q4" s="13" t="s">
        <v>33</v>
      </c>
      <c r="R4" s="14" t="s">
        <v>34</v>
      </c>
      <c r="S4" s="13" t="s">
        <v>20</v>
      </c>
      <c r="T4" s="13" t="s">
        <v>35</v>
      </c>
      <c r="U4" s="13" t="s">
        <v>36</v>
      </c>
      <c r="V4" s="13" t="s">
        <v>37</v>
      </c>
      <c r="W4" s="13" t="s">
        <v>38</v>
      </c>
      <c r="X4" s="13" t="s">
        <v>39</v>
      </c>
      <c r="Y4" s="13" t="s">
        <v>40</v>
      </c>
    </row>
    <row r="5" spans="3:25" ht="42" thickBot="1">
      <c r="C5" s="41" t="s">
        <v>494</v>
      </c>
      <c r="D5" s="41"/>
      <c r="E5" s="42" t="s">
        <v>482</v>
      </c>
      <c r="F5">
        <v>2021</v>
      </c>
      <c r="G5" s="21">
        <v>1</v>
      </c>
      <c r="H5">
        <v>1</v>
      </c>
      <c r="I5" s="9">
        <v>10</v>
      </c>
      <c r="J5" s="9">
        <v>0.1</v>
      </c>
      <c r="K5" s="9">
        <v>10</v>
      </c>
      <c r="L5" s="9">
        <v>0.1</v>
      </c>
      <c r="M5" s="9">
        <v>20</v>
      </c>
      <c r="N5" s="9">
        <v>1</v>
      </c>
      <c r="Q5" s="15" t="s">
        <v>41</v>
      </c>
      <c r="R5" s="15" t="s">
        <v>42</v>
      </c>
      <c r="S5" s="15" t="s">
        <v>43</v>
      </c>
      <c r="T5" s="15" t="s">
        <v>44</v>
      </c>
      <c r="U5" s="15" t="s">
        <v>45</v>
      </c>
      <c r="V5" s="15" t="s">
        <v>46</v>
      </c>
      <c r="W5" s="15" t="s">
        <v>47</v>
      </c>
      <c r="X5" s="15" t="s">
        <v>48</v>
      </c>
      <c r="Y5" s="15" t="s">
        <v>49</v>
      </c>
    </row>
    <row r="6" spans="3:25">
      <c r="C6" s="43"/>
      <c r="D6" s="44" t="s">
        <v>484</v>
      </c>
      <c r="E6" s="43"/>
      <c r="I6" s="9"/>
      <c r="J6" s="9"/>
      <c r="K6" s="9"/>
      <c r="L6" s="9"/>
      <c r="M6" s="9"/>
      <c r="Q6" s="16" t="s">
        <v>50</v>
      </c>
      <c r="R6" s="17"/>
      <c r="S6" s="17"/>
      <c r="T6" s="17"/>
      <c r="U6" s="17"/>
      <c r="V6" s="17"/>
      <c r="W6" s="17"/>
      <c r="X6" s="17"/>
      <c r="Y6" s="17"/>
    </row>
    <row r="7" spans="3:25">
      <c r="C7" s="39"/>
      <c r="D7" s="45" t="s">
        <v>485</v>
      </c>
      <c r="E7" s="39"/>
      <c r="I7" s="9"/>
      <c r="J7" s="9"/>
      <c r="K7" s="9"/>
      <c r="L7" s="9"/>
      <c r="M7" s="9"/>
      <c r="Q7" s="38" t="s">
        <v>51</v>
      </c>
      <c r="S7" s="38" t="s">
        <v>494</v>
      </c>
      <c r="T7" s="18"/>
      <c r="U7" s="12"/>
      <c r="V7" s="38" t="s">
        <v>104</v>
      </c>
      <c r="W7" s="38" t="s">
        <v>481</v>
      </c>
      <c r="X7" s="12"/>
      <c r="Y7" s="12"/>
    </row>
    <row r="8" spans="3:25">
      <c r="C8" s="39"/>
      <c r="D8" s="40" t="s">
        <v>486</v>
      </c>
      <c r="E8" s="39"/>
      <c r="G8" s="22"/>
      <c r="I8" s="9"/>
      <c r="J8" s="9"/>
      <c r="K8" s="9"/>
      <c r="L8" s="9"/>
      <c r="M8" s="9"/>
      <c r="Q8" s="38"/>
      <c r="S8" s="38" t="s">
        <v>495</v>
      </c>
      <c r="T8" s="18"/>
      <c r="U8" s="12"/>
      <c r="V8" s="38" t="s">
        <v>104</v>
      </c>
      <c r="W8" s="38" t="s">
        <v>481</v>
      </c>
      <c r="X8" s="12"/>
      <c r="Y8" s="12"/>
    </row>
    <row r="9" spans="3:25">
      <c r="C9" s="39"/>
      <c r="D9" s="46" t="s">
        <v>487</v>
      </c>
      <c r="E9" s="39"/>
      <c r="G9" s="22"/>
      <c r="I9" s="9"/>
      <c r="J9" s="9"/>
      <c r="K9" s="9"/>
      <c r="L9" s="9"/>
      <c r="M9" s="9"/>
      <c r="Q9" s="12"/>
      <c r="R9" s="12"/>
      <c r="S9" s="1"/>
      <c r="T9" s="18"/>
      <c r="U9" s="12"/>
      <c r="V9" s="12"/>
      <c r="W9" s="12"/>
      <c r="X9" s="12"/>
      <c r="Y9" s="12"/>
    </row>
    <row r="10" spans="3:25">
      <c r="C10" s="39"/>
      <c r="D10" s="40" t="s">
        <v>488</v>
      </c>
      <c r="E10" s="39"/>
      <c r="H10" s="7"/>
      <c r="I10" s="9"/>
      <c r="J10" s="9"/>
      <c r="K10" s="9"/>
      <c r="L10" s="9"/>
      <c r="M10" s="9"/>
      <c r="Q10" s="12"/>
      <c r="R10" s="12"/>
      <c r="S10" s="1"/>
      <c r="T10" s="18"/>
      <c r="U10" s="12"/>
      <c r="V10" s="12"/>
      <c r="W10" s="12"/>
      <c r="X10" s="12"/>
      <c r="Y10" s="12"/>
    </row>
    <row r="11" spans="3:25">
      <c r="C11" s="39"/>
      <c r="D11" s="40" t="s">
        <v>489</v>
      </c>
      <c r="E11" s="39"/>
      <c r="H11" s="7"/>
      <c r="I11" s="9"/>
      <c r="J11" s="9"/>
      <c r="K11" s="9"/>
      <c r="L11" s="9"/>
      <c r="M11" s="9"/>
      <c r="Q11" s="19"/>
      <c r="R11" s="19"/>
      <c r="S11" s="1"/>
      <c r="T11" s="20"/>
      <c r="U11" s="12"/>
      <c r="V11" s="12"/>
      <c r="W11" s="12"/>
      <c r="X11" s="12"/>
      <c r="Y11" s="19"/>
    </row>
    <row r="12" spans="3:25">
      <c r="C12" s="43"/>
      <c r="D12" s="47" t="s">
        <v>490</v>
      </c>
      <c r="E12" s="43"/>
      <c r="H12" s="7"/>
      <c r="I12" s="9"/>
      <c r="J12" s="9"/>
      <c r="K12" s="9"/>
      <c r="L12" s="9"/>
      <c r="M12" s="9"/>
      <c r="R12" s="1"/>
      <c r="S12" s="1"/>
      <c r="T12" s="18"/>
      <c r="U12" s="12"/>
      <c r="V12" s="12"/>
      <c r="W12" s="12"/>
      <c r="X12" s="12"/>
      <c r="Y12" s="12"/>
    </row>
    <row r="13" spans="3:25">
      <c r="C13" s="39" t="s">
        <v>495</v>
      </c>
      <c r="D13" s="39"/>
      <c r="E13" s="40" t="s">
        <v>483</v>
      </c>
      <c r="F13">
        <v>2021</v>
      </c>
      <c r="G13">
        <v>1</v>
      </c>
      <c r="H13" s="7">
        <v>1</v>
      </c>
      <c r="I13" s="9">
        <v>10</v>
      </c>
      <c r="J13" s="9">
        <v>0.1</v>
      </c>
      <c r="K13" s="9">
        <v>10</v>
      </c>
      <c r="L13" s="9">
        <v>0.1</v>
      </c>
      <c r="M13" s="9">
        <v>20</v>
      </c>
      <c r="N13" s="9">
        <v>1</v>
      </c>
      <c r="R13" s="1"/>
      <c r="S13" s="1"/>
      <c r="T13" s="18"/>
      <c r="U13" s="12"/>
      <c r="V13" s="12"/>
      <c r="W13" s="12"/>
      <c r="X13" s="12"/>
      <c r="Y13" s="12"/>
    </row>
    <row r="14" spans="3:25">
      <c r="C14" s="43"/>
      <c r="D14" s="43" t="s">
        <v>491</v>
      </c>
      <c r="E14" s="43"/>
      <c r="I14" s="9"/>
      <c r="J14" s="9"/>
      <c r="K14" s="9"/>
      <c r="L14" s="9"/>
      <c r="M14" s="9"/>
      <c r="R14" s="1"/>
      <c r="S14" s="1"/>
      <c r="T14" s="18"/>
      <c r="U14" s="12"/>
      <c r="V14" s="12"/>
      <c r="W14" s="12"/>
      <c r="X14" s="12"/>
      <c r="Y14" s="12"/>
    </row>
    <row r="15" spans="3:25">
      <c r="C15" s="48"/>
      <c r="D15" s="49" t="s">
        <v>492</v>
      </c>
      <c r="E15" s="48"/>
      <c r="I15" s="9"/>
      <c r="J15" s="9"/>
      <c r="K15" s="9"/>
      <c r="L15" s="9"/>
      <c r="M15" s="9"/>
      <c r="R15" s="1"/>
      <c r="S15" s="1"/>
      <c r="T15" s="18"/>
      <c r="U15" s="12"/>
      <c r="V15" s="12"/>
      <c r="W15" s="12"/>
      <c r="X15" s="12"/>
      <c r="Y15" s="12"/>
    </row>
    <row r="16" spans="3:25">
      <c r="Q16" s="12"/>
      <c r="R16" s="12"/>
      <c r="S16" s="1"/>
      <c r="T16" s="18"/>
      <c r="U16" s="12"/>
      <c r="V16" s="12"/>
      <c r="W16" s="12"/>
      <c r="X16" s="12"/>
      <c r="Y16" s="12"/>
    </row>
    <row r="17" spans="3:25">
      <c r="Q17" s="12"/>
      <c r="R17" s="12"/>
      <c r="S17" s="1"/>
      <c r="T17" s="18"/>
      <c r="U17" s="12"/>
      <c r="V17" s="12"/>
      <c r="W17" s="12"/>
      <c r="X17" s="12"/>
      <c r="Y17" s="12"/>
    </row>
    <row r="18" spans="3:25">
      <c r="S18" s="1"/>
      <c r="U18" s="12"/>
      <c r="V18" s="12"/>
      <c r="X18" s="12"/>
    </row>
    <row r="19" spans="3:25">
      <c r="S19" s="1"/>
      <c r="U19" s="12"/>
      <c r="V19" s="12"/>
      <c r="X19" s="12"/>
    </row>
    <row r="21" spans="3:25">
      <c r="C21" s="39"/>
      <c r="D21" s="39"/>
      <c r="E21" s="54" t="s">
        <v>518</v>
      </c>
      <c r="F21" s="39"/>
      <c r="G21" s="39"/>
      <c r="H21" s="39"/>
      <c r="I21" s="39"/>
      <c r="J21" s="39"/>
      <c r="K21" s="39"/>
      <c r="L21" s="39"/>
      <c r="M21" s="39"/>
    </row>
    <row r="22" spans="3:25" ht="15" thickBot="1">
      <c r="C22" s="55" t="s">
        <v>20</v>
      </c>
      <c r="D22" s="55" t="s">
        <v>21</v>
      </c>
      <c r="E22" s="55" t="s">
        <v>22</v>
      </c>
      <c r="F22" s="56" t="s">
        <v>519</v>
      </c>
      <c r="G22" s="56" t="s">
        <v>520</v>
      </c>
      <c r="H22" s="56" t="s">
        <v>521</v>
      </c>
      <c r="I22" s="56" t="s">
        <v>522</v>
      </c>
      <c r="J22" s="56" t="s">
        <v>523</v>
      </c>
      <c r="K22" s="56" t="s">
        <v>524</v>
      </c>
      <c r="L22" s="56" t="s">
        <v>525</v>
      </c>
      <c r="M22" s="57"/>
    </row>
    <row r="23" spans="3:25">
      <c r="C23" s="41" t="s">
        <v>494</v>
      </c>
      <c r="D23" s="41"/>
      <c r="E23" s="42" t="s">
        <v>482</v>
      </c>
      <c r="F23" s="41"/>
      <c r="G23" s="41"/>
      <c r="H23" s="41"/>
      <c r="I23" s="41"/>
      <c r="J23" s="41"/>
      <c r="K23" s="41"/>
      <c r="L23" s="41"/>
    </row>
    <row r="24" spans="3:25">
      <c r="C24" s="43"/>
      <c r="D24" s="44" t="s">
        <v>484</v>
      </c>
      <c r="E24" s="43"/>
      <c r="F24" s="43">
        <v>0.4714071769999999</v>
      </c>
      <c r="G24" s="43">
        <v>0.56917635657142851</v>
      </c>
      <c r="H24" s="43">
        <v>0.28251744276190449</v>
      </c>
      <c r="I24" s="43">
        <v>0.82219872142857142</v>
      </c>
      <c r="J24" s="43">
        <v>0.4944794785714286</v>
      </c>
      <c r="K24" s="43">
        <v>0.58090050352380951</v>
      </c>
      <c r="L24" s="43">
        <v>0.37939358323809524</v>
      </c>
      <c r="M24" s="58"/>
    </row>
    <row r="25" spans="3:25">
      <c r="C25" s="39"/>
      <c r="D25" s="45" t="s">
        <v>485</v>
      </c>
      <c r="E25" s="39"/>
      <c r="F25" s="39">
        <v>0</v>
      </c>
      <c r="G25" s="39">
        <v>5.7170322285714281E-2</v>
      </c>
      <c r="H25" s="39">
        <v>0.51383067966666685</v>
      </c>
      <c r="I25" s="39">
        <v>1.2997886571428568E-2</v>
      </c>
      <c r="J25" s="39">
        <v>0.47911041428571427</v>
      </c>
      <c r="K25" s="39">
        <v>0.38089975190476194</v>
      </c>
      <c r="L25" s="39">
        <v>0.54303061466666669</v>
      </c>
    </row>
    <row r="26" spans="3:25">
      <c r="C26" s="39"/>
      <c r="D26" s="40" t="s">
        <v>486</v>
      </c>
      <c r="E26" s="39"/>
      <c r="F26" s="39">
        <v>0.38928204071428574</v>
      </c>
      <c r="G26" s="39">
        <v>3.9560374857142866E-2</v>
      </c>
      <c r="H26" s="39">
        <v>4.8303706666666675E-2</v>
      </c>
      <c r="I26" s="39">
        <v>8.5835100000000043E-3</v>
      </c>
      <c r="J26" s="39">
        <v>1.0874750000000002E-2</v>
      </c>
      <c r="K26" s="39">
        <v>6.8057016190476195E-3</v>
      </c>
      <c r="L26" s="39">
        <v>4.6113170285714287E-2</v>
      </c>
    </row>
    <row r="27" spans="3:25">
      <c r="C27" s="39"/>
      <c r="D27" s="46" t="s">
        <v>487</v>
      </c>
      <c r="E27" s="39"/>
      <c r="F27" s="39">
        <v>5.5383491428571416E-3</v>
      </c>
      <c r="G27" s="39">
        <v>3.7204114285714286E-3</v>
      </c>
      <c r="H27" s="39">
        <v>3.6227780000000001E-3</v>
      </c>
      <c r="I27" s="39">
        <v>2.4524314285714285E-3</v>
      </c>
      <c r="J27" s="39">
        <v>4.3499000000000012E-3</v>
      </c>
      <c r="K27" s="39">
        <v>6.5861628571428578E-4</v>
      </c>
      <c r="L27" s="39">
        <v>5.7641462857142842E-3</v>
      </c>
    </row>
    <row r="28" spans="3:25">
      <c r="C28" s="39"/>
      <c r="D28" s="40" t="s">
        <v>488</v>
      </c>
      <c r="E28" s="39"/>
      <c r="F28" s="39">
        <v>0.10853034185714287</v>
      </c>
      <c r="G28" s="39">
        <v>7.0687817142857153E-3</v>
      </c>
      <c r="H28" s="39">
        <v>5.2012741285714287E-2</v>
      </c>
      <c r="I28" s="39">
        <v>1.618604742857143E-2</v>
      </c>
      <c r="J28" s="39">
        <v>9.3212142857142862E-4</v>
      </c>
      <c r="K28" s="39">
        <v>1.0976938095238094E-3</v>
      </c>
      <c r="L28" s="39">
        <v>2.0414684761904762E-3</v>
      </c>
    </row>
    <row r="29" spans="3:25">
      <c r="C29" s="39"/>
      <c r="D29" s="40" t="s">
        <v>489</v>
      </c>
      <c r="E29" s="39"/>
      <c r="F29" s="39">
        <v>2.524209128571428E-2</v>
      </c>
      <c r="G29" s="39">
        <v>0.32330375314285714</v>
      </c>
      <c r="H29" s="39">
        <v>9.902259866666667E-2</v>
      </c>
      <c r="I29" s="39">
        <v>0.13758140314285716</v>
      </c>
      <c r="J29" s="39">
        <v>1.0253335714285718E-2</v>
      </c>
      <c r="K29" s="39">
        <v>2.9637732857142853E-2</v>
      </c>
      <c r="L29" s="39">
        <v>2.3657017047619047E-2</v>
      </c>
    </row>
    <row r="30" spans="3:25">
      <c r="C30" s="43"/>
      <c r="D30" s="47" t="s">
        <v>490</v>
      </c>
      <c r="E30" s="43"/>
      <c r="F30" s="43">
        <v>0</v>
      </c>
      <c r="G30" s="43">
        <v>0</v>
      </c>
      <c r="H30" s="43">
        <v>6.9005295238095234E-4</v>
      </c>
      <c r="I30" s="43">
        <v>0</v>
      </c>
      <c r="J30" s="43">
        <v>0</v>
      </c>
      <c r="K30" s="43">
        <v>0</v>
      </c>
      <c r="L30" s="43">
        <v>0</v>
      </c>
      <c r="M30" s="58"/>
    </row>
    <row r="31" spans="3:25">
      <c r="C31" s="39" t="s">
        <v>495</v>
      </c>
      <c r="D31" s="39"/>
      <c r="E31" s="40" t="s">
        <v>483</v>
      </c>
      <c r="F31" s="39"/>
      <c r="G31" s="39"/>
      <c r="H31" s="39"/>
      <c r="I31" s="39"/>
      <c r="J31" s="39"/>
      <c r="K31" s="39"/>
      <c r="L31" s="39"/>
    </row>
    <row r="32" spans="3:25">
      <c r="C32" s="43"/>
      <c r="D32" s="43" t="s">
        <v>491</v>
      </c>
      <c r="E32" s="43"/>
      <c r="F32" s="43">
        <v>0.27404556144654957</v>
      </c>
      <c r="G32" s="43">
        <v>0.29725302323409641</v>
      </c>
      <c r="H32" s="43">
        <v>0.42657842823384917</v>
      </c>
      <c r="I32" s="43">
        <v>0.3351421293582898</v>
      </c>
      <c r="J32" s="43">
        <v>0.26178504104161682</v>
      </c>
      <c r="K32" s="43">
        <v>0.32549746819671088</v>
      </c>
      <c r="L32" s="43">
        <v>0.26400908222797081</v>
      </c>
      <c r="M32" s="58"/>
    </row>
    <row r="33" spans="3:12">
      <c r="C33" s="48"/>
      <c r="D33" s="49" t="s">
        <v>492</v>
      </c>
      <c r="E33" s="48"/>
      <c r="F33" s="48">
        <v>0.72595443855345043</v>
      </c>
      <c r="G33" s="48">
        <v>0.70274697676590359</v>
      </c>
      <c r="H33" s="48">
        <v>0.57342157176615083</v>
      </c>
      <c r="I33" s="48">
        <v>0.6648578706417102</v>
      </c>
      <c r="J33" s="48">
        <v>0.73821495895838318</v>
      </c>
      <c r="K33" s="48">
        <v>0.67450253180328912</v>
      </c>
      <c r="L33" s="48">
        <v>0.73599091777202919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66ED-E968-4708-ACA4-2E4DFBD0D961}">
  <dimension ref="E7"/>
  <sheetViews>
    <sheetView workbookViewId="0">
      <selection activeCell="H16" sqref="H16"/>
    </sheetView>
  </sheetViews>
  <sheetFormatPr defaultRowHeight="14.5"/>
  <sheetData>
    <row r="7" spans="5:5">
      <c r="E7" t="s">
        <v>496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6FD1-91F9-4017-99DD-698ED988E670}">
  <dimension ref="E9"/>
  <sheetViews>
    <sheetView workbookViewId="0">
      <selection activeCell="G15" sqref="G15"/>
    </sheetView>
  </sheetViews>
  <sheetFormatPr defaultRowHeight="14.5"/>
  <sheetData>
    <row r="9" spans="5:5">
      <c r="E9" t="s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TRA1</vt:lpstr>
      <vt:lpstr>TRA2</vt:lpstr>
      <vt:lpstr>TRA3</vt:lpstr>
      <vt:lpstr>RSD</vt:lpstr>
      <vt:lpstr>COM</vt:lpstr>
      <vt:lpstr>AGR</vt:lpstr>
      <vt:lpstr>PRIorSUP_VACANT</vt:lpstr>
      <vt:lpstr>ELC_DEFINED_IN_OTHERS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2024-02-28T14:23:00Z</dcterms:created>
  <dcterms:modified xsi:type="dcterms:W3CDTF">2024-04-10T19:05:58Z</dcterms:modified>
</cp:coreProperties>
</file>