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69" documentId="13_ncr:1_{A42C509A-0E59-4510-95AC-426483459C9A}" xr6:coauthVersionLast="47" xr6:coauthVersionMax="47" xr10:uidLastSave="{8D864742-5AE3-46E6-A55C-2CE5535E8B57}"/>
  <bookViews>
    <workbookView xWindow="19090" yWindow="-110" windowWidth="19420" windowHeight="12220" tabRatio="901" activeTab="2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5" i="133" l="1"/>
  <c r="AH25" i="133"/>
  <c r="AI25" i="133"/>
  <c r="AJ25" i="133"/>
  <c r="AK25" i="133"/>
  <c r="AL25" i="133"/>
  <c r="AM25" i="133"/>
  <c r="P13" i="137"/>
  <c r="Q13" i="137"/>
  <c r="R13" i="137"/>
  <c r="S13" i="137"/>
  <c r="T13" i="137"/>
  <c r="U13" i="137"/>
  <c r="V13" i="137"/>
  <c r="P14" i="137"/>
  <c r="F9" i="137" s="1"/>
  <c r="Q14" i="137"/>
  <c r="R14" i="137"/>
  <c r="S14" i="137"/>
  <c r="T14" i="137"/>
  <c r="U14" i="137"/>
  <c r="V14" i="137"/>
  <c r="G9" i="137"/>
  <c r="H9" i="137"/>
  <c r="I9" i="137"/>
  <c r="J9" i="137"/>
  <c r="K9" i="137"/>
  <c r="L9" i="137"/>
  <c r="G8" i="137"/>
  <c r="H8" i="137"/>
  <c r="I8" i="137"/>
  <c r="J8" i="137"/>
  <c r="K8" i="137"/>
  <c r="L8" i="137"/>
  <c r="F8" i="137"/>
  <c r="Y25" i="133"/>
  <c r="AA25" i="133"/>
  <c r="AA26" i="133" s="1"/>
  <c r="AB25" i="133"/>
  <c r="AB26" i="133" s="1"/>
  <c r="V25" i="133"/>
  <c r="V26" i="133" s="1"/>
  <c r="V8" i="137"/>
  <c r="U8" i="137"/>
  <c r="T8" i="137"/>
  <c r="S8" i="137"/>
  <c r="R8" i="137"/>
  <c r="Q8" i="137"/>
  <c r="P8" i="137"/>
  <c r="E7" i="137"/>
  <c r="D5" i="136"/>
  <c r="K21" i="133"/>
  <c r="K20" i="133" s="1"/>
  <c r="J21" i="133"/>
  <c r="J20" i="133" s="1"/>
  <c r="I21" i="133"/>
  <c r="I20" i="133" s="1"/>
  <c r="H21" i="133"/>
  <c r="H20" i="133" s="1"/>
  <c r="G21" i="133"/>
  <c r="G20" i="133" s="1"/>
  <c r="F21" i="133"/>
  <c r="F20" i="133" s="1"/>
  <c r="E21" i="133"/>
  <c r="E20" i="133" s="1"/>
  <c r="M20" i="133" s="1"/>
  <c r="K18" i="133"/>
  <c r="K17" i="133"/>
  <c r="K16" i="133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H18" i="133"/>
  <c r="H17" i="133"/>
  <c r="H16" i="133"/>
  <c r="H15" i="133"/>
  <c r="H14" i="133"/>
  <c r="H13" i="133"/>
  <c r="G18" i="133"/>
  <c r="G17" i="133"/>
  <c r="G16" i="133"/>
  <c r="G15" i="133"/>
  <c r="G14" i="133"/>
  <c r="G13" i="133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Y38" i="134"/>
  <c r="K28" i="133"/>
  <c r="J28" i="133"/>
  <c r="I28" i="133"/>
  <c r="H28" i="133"/>
  <c r="G29" i="133"/>
  <c r="F28" i="133"/>
  <c r="E28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G12" i="133" l="1"/>
  <c r="I12" i="133"/>
  <c r="M16" i="133"/>
  <c r="M15" i="133"/>
  <c r="M18" i="133"/>
  <c r="M14" i="133"/>
  <c r="M17" i="133"/>
  <c r="M13" i="133"/>
  <c r="M21" i="133"/>
  <c r="E12" i="133"/>
  <c r="Y26" i="133"/>
  <c r="Z25" i="133"/>
  <c r="Z26" i="133" s="1"/>
  <c r="X25" i="133"/>
  <c r="X26" i="133" s="1"/>
  <c r="W25" i="133"/>
  <c r="W26" i="133" s="1"/>
  <c r="F12" i="133"/>
  <c r="G28" i="133"/>
  <c r="J12" i="133"/>
  <c r="E29" i="133"/>
  <c r="K12" i="133"/>
  <c r="H12" i="133"/>
  <c r="K29" i="133"/>
  <c r="J29" i="133"/>
  <c r="I29" i="133"/>
  <c r="H29" i="133"/>
  <c r="F29" i="133"/>
  <c r="M12" i="133" l="1"/>
</calcChain>
</file>

<file path=xl/sharedStrings.xml><?xml version="1.0" encoding="utf-8"?>
<sst xmlns="http://schemas.openxmlformats.org/spreadsheetml/2006/main" count="940" uniqueCount="154">
  <si>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</si>
  <si>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</si>
  <si>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</si>
  <si>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</si>
  <si>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</si>
  <si>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</si>
  <si>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</si>
  <si>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</si>
  <si>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</si>
  <si>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</si>
  <si>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</si>
  <si>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</si>
  <si>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</si>
  <si>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</si>
  <si>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</si>
  <si>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</si>
  <si>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</si>
  <si>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</si>
  <si>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</si>
  <si>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</si>
  <si>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</si>
  <si>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</si>
  <si>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</si>
  <si>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</si>
  <si>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</si>
  <si>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</si>
  <si>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</si>
  <si>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</si>
  <si>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</si>
  <si>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</si>
  <si>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</si>
  <si>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</si>
  <si>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</si>
  <si>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</si>
  <si>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</si>
  <si>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</si>
  <si>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</si>
  <si>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</si>
  <si>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</si>
  <si>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</si>
  <si>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</si>
  <si>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</si>
  <si>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</si>
  <si>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</si>
  <si>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</si>
  <si>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</si>
  <si>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</si>
  <si>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</si>
  <si>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</si>
  <si>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</si>
  <si>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</si>
  <si>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</si>
  <si>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</si>
  <si>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</si>
  <si>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</si>
  <si>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</si>
  <si>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</si>
  <si>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</si>
  <si>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</si>
  <si>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</si>
  <si>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</si>
  <si>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</si>
  <si>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</si>
  <si>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</si>
  <si>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</si>
  <si>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</si>
  <si>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</si>
  <si>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</si>
  <si>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</si>
  <si>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</si>
  <si>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</si>
  <si>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</si>
  <si>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</si>
  <si>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</si>
  <si>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</si>
  <si>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</si>
  <si>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</si>
  <si>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</si>
  <si>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</si>
  <si>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</si>
  <si>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</si>
  <si>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</si>
  <si>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</si>
  <si>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</si>
  <si>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</si>
  <si>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</si>
  <si>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</si>
  <si>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</si>
  <si>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</si>
  <si>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</si>
  <si>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</si>
  <si>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</si>
  <si>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</si>
  <si>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</si>
  <si>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</si>
  <si>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</si>
  <si>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</si>
  <si>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</si>
  <si>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</si>
  <si>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</si>
  <si>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</si>
  <si>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</si>
  <si>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</si>
  <si>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</si>
  <si>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</si>
  <si>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</si>
  <si>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</si>
  <si>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</si>
  <si>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</si>
  <si>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</si>
  <si>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</si>
  <si>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</si>
  <si>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</si>
  <si>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</si>
  <si>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</si>
  <si>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</si>
  <si>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</si>
  <si>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</si>
  <si>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</si>
  <si>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</si>
  <si>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</si>
  <si>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</si>
  <si>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</si>
  <si>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</si>
  <si>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</si>
  <si>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</si>
  <si>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</si>
  <si>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</si>
  <si>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</si>
  <si>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</si>
  <si>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</si>
  <si>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</si>
  <si>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</si>
  <si>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</si>
  <si>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</si>
  <si>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</si>
  <si>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</si>
  <si>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</si>
  <si>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</si>
  <si>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</si>
  <si>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</si>
  <si>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</si>
  <si>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</si>
  <si>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</si>
  <si>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</si>
  <si>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</si>
  <si>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</si>
  <si>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</si>
  <si>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~FI_T: STOCK</t>
  </si>
  <si>
    <t>AGRELCSTM00</t>
  </si>
  <si>
    <t>~FI_T: Share-I~FX</t>
  </si>
  <si>
    <t>~FI_T: Share-I~2050~FX</t>
  </si>
  <si>
    <t>**total agriculture energy use PJ</t>
  </si>
  <si>
    <t>*Split energy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</si>
</sst>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39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5" fillId="39" borderId="1" xfId="39" applyFont="1" applyFill="1" applyBorder="1"/>
    <xf numFmtId="0" fontId="4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3" fillId="0" borderId="0" xfId="39" applyFont="1"/>
    <xf numFmtId="0" fontId="5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3" fillId="0" borderId="16" xfId="39" applyFont="1" applyBorder="1"/>
    <xf numFmtId="0" fontId="5" fillId="39" borderId="0" xfId="39" applyFont="1" applyFill="1" applyBorder="1"/>
    <xf numFmtId="0" fontId="12" fillId="39" borderId="16" xfId="39" applyFont="1" applyFill="1" applyBorder="1"/>
    <xf numFmtId="0" fontId="2" fillId="0" borderId="0" xfId="39" applyFont="1"/>
    <xf numFmtId="164" fontId="2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40" fillId="0" borderId="0" xfId="0" applyFont="1"/>
    <xf numFmtId="0" fontId="40" fillId="35" borderId="0" xfId="0" applyFont="1" applyFill="1"/>
    <xf numFmtId="0" fontId="41" fillId="0" borderId="0" xfId="0" applyFont="1"/>
    <xf numFmtId="0" fontId="15" fillId="0" borderId="0" xfId="0" applyFont="1"/>
    <xf numFmtId="0" fontId="17" fillId="0" borderId="0" xfId="0" applyFont="1"/>
    <xf numFmtId="0" fontId="40" fillId="0" borderId="14" xfId="0" applyFont="1" applyBorder="1"/>
    <xf numFmtId="0" fontId="16" fillId="0" borderId="0" xfId="0" applyFont="1" applyAlignment="1">
      <alignment horizontal="left"/>
    </xf>
    <xf numFmtId="0" fontId="1" fillId="39" borderId="1" xfId="39" applyFont="1" applyFill="1" applyBorder="1"/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V44"/>
  <sheetViews>
    <sheetView workbookViewId="0">
      <selection activeCell="C9" sqref="C9"/>
    </sheetView>
  </sheetViews>
  <sheetFormatPr defaultRowHeight="12.75" x14ac:dyDescent="0.2"/>
  <cols>
    <col min="3" max="3" width="15.28515625" bestFit="1" customWidth="1"/>
    <col min="4" max="4" width="10.5703125" bestFit="1" customWidth="1"/>
    <col min="6" max="6" width="12" bestFit="1" customWidth="1"/>
  </cols>
  <sheetData>
    <row r="4" spans="2:22" x14ac:dyDescent="0.2">
      <c r="B4" s="81"/>
      <c r="C4" s="90" t="s">
        <v>6</v>
      </c>
      <c r="D4" s="90"/>
      <c r="E4" s="91"/>
      <c r="H4" s="81"/>
      <c r="I4" s="81"/>
      <c r="J4" s="90"/>
      <c r="K4" s="91"/>
    </row>
    <row r="5" spans="2:22" ht="15" x14ac:dyDescent="0.2">
      <c r="B5" s="92" t="s">
        <v>14</v>
      </c>
      <c r="C5" s="92" t="s">
        <v>0</v>
      </c>
      <c r="D5" s="92" t="s">
        <v>142</v>
      </c>
      <c r="E5" s="93">
        <v>2020</v>
      </c>
      <c r="F5" s="107" t="s">
        <v>15</v>
      </c>
      <c r="G5" s="107" t="s">
        <v>82</v>
      </c>
      <c r="H5" s="107" t="s">
        <v>85</v>
      </c>
      <c r="I5" s="107" t="s">
        <v>89</v>
      </c>
      <c r="J5" s="107" t="s">
        <v>92</v>
      </c>
      <c r="K5" s="107" t="s">
        <v>16</v>
      </c>
      <c r="L5" s="107" t="s">
        <v>127</v>
      </c>
    </row>
    <row r="6" spans="2:22" ht="22.5" x14ac:dyDescent="0.2">
      <c r="B6" s="108" t="s">
        <v>143</v>
      </c>
      <c r="C6" s="108" t="s">
        <v>144</v>
      </c>
      <c r="D6" s="108" t="s">
        <v>145</v>
      </c>
      <c r="E6" s="109" t="s">
        <v>146</v>
      </c>
      <c r="F6" s="110"/>
      <c r="G6" s="110"/>
      <c r="H6" s="110"/>
      <c r="I6" s="110"/>
      <c r="J6" s="110"/>
      <c r="K6" s="110"/>
      <c r="L6" s="110"/>
      <c r="P6" t="s">
        <v>152</v>
      </c>
    </row>
    <row r="7" spans="2:22" x14ac:dyDescent="0.2">
      <c r="B7" s="108" t="s">
        <v>147</v>
      </c>
      <c r="C7" s="108"/>
      <c r="D7" s="108"/>
      <c r="E7" s="109">
        <f>E1</f>
        <v>0</v>
      </c>
      <c r="F7" s="110"/>
      <c r="G7" s="110"/>
      <c r="H7" s="108"/>
      <c r="I7" s="108"/>
      <c r="J7" s="108"/>
      <c r="K7" s="108"/>
      <c r="L7" s="110"/>
    </row>
    <row r="8" spans="2:22" ht="15" x14ac:dyDescent="0.25">
      <c r="B8" s="111" t="s">
        <v>13</v>
      </c>
      <c r="C8" s="112" t="s">
        <v>98</v>
      </c>
      <c r="D8" s="111" t="s">
        <v>18</v>
      </c>
      <c r="E8" s="113"/>
      <c r="F8">
        <f>P8*Demands!P13</f>
        <v>1.67342759629449</v>
      </c>
      <c r="G8" s="81">
        <f>Q8*Demands!Q13</f>
        <v>4.6900662959794666</v>
      </c>
      <c r="H8" s="81">
        <f>R8*Demands!R13</f>
        <v>17.450434052529875</v>
      </c>
      <c r="I8" s="81">
        <f>S8*Demands!S13</f>
        <v>0.87469309562905617</v>
      </c>
      <c r="J8" s="81">
        <f>T8*Demands!T13</f>
        <v>1.3362832669687945</v>
      </c>
      <c r="K8" s="81">
        <f>U8*Demands!U13</f>
        <v>2.6637995113941284</v>
      </c>
      <c r="L8" s="81">
        <f>V8*Demands!V13</f>
        <v>3.2893932988629087</v>
      </c>
      <c r="P8" s="114">
        <f>DATA_SOURCE!Y15</f>
        <v>3.7428571428571424</v>
      </c>
      <c r="Q8" s="114">
        <f>DATA_SOURCE!AX15</f>
        <v>12.214285714285712</v>
      </c>
      <c r="R8" s="114">
        <f>DATA_SOURCE!BW15</f>
        <v>31.609523809523814</v>
      </c>
      <c r="S8" s="114">
        <f>DATA_SOURCE!CV15</f>
        <v>4.5047619047619047</v>
      </c>
      <c r="T8" s="114">
        <f>DATA_SOURCE!DU15</f>
        <v>8.7190476190476183</v>
      </c>
      <c r="U8" s="114">
        <f>DATA_SOURCE!ET15</f>
        <v>12.28095238095238</v>
      </c>
      <c r="V8" s="114">
        <f>DATA_SOURCE!FS15</f>
        <v>8.2952380952380942</v>
      </c>
    </row>
    <row r="9" spans="2:22" ht="15" x14ac:dyDescent="0.25">
      <c r="B9" s="81"/>
      <c r="C9" s="119" t="s">
        <v>99</v>
      </c>
      <c r="D9" s="111" t="s">
        <v>18</v>
      </c>
      <c r="E9" s="96"/>
      <c r="F9">
        <f>P8*Demands!P14</f>
        <v>2.069429546562652</v>
      </c>
      <c r="G9" s="81">
        <f>Q8*Demands!Q14</f>
        <v>7.5242194183062443</v>
      </c>
      <c r="H9" s="81">
        <f>R8*Demands!R14</f>
        <v>14.159089756993941</v>
      </c>
      <c r="I9" s="81">
        <f>S8*Demands!S14</f>
        <v>3.6300688091328488</v>
      </c>
      <c r="J9" s="81">
        <f>T8*Demands!T14</f>
        <v>7.3827643520788238</v>
      </c>
      <c r="K9" s="81">
        <f>U8*Demands!U14</f>
        <v>9.617152869558252</v>
      </c>
      <c r="L9" s="81">
        <f>V8*Demands!V14</f>
        <v>5.005844796375186</v>
      </c>
    </row>
    <row r="10" spans="2:22" ht="15" x14ac:dyDescent="0.25">
      <c r="B10" s="97"/>
      <c r="C10" s="102"/>
      <c r="D10" s="98"/>
      <c r="E10" s="99"/>
      <c r="H10" s="91"/>
      <c r="I10" s="91"/>
      <c r="J10" s="103"/>
      <c r="K10" s="104"/>
    </row>
    <row r="11" spans="2:22" x14ac:dyDescent="0.2">
      <c r="B11" s="91"/>
      <c r="C11" s="91"/>
      <c r="D11" s="91"/>
      <c r="E11" s="96"/>
      <c r="H11" s="98"/>
      <c r="I11" s="98"/>
      <c r="J11" s="105"/>
      <c r="K11" s="106"/>
    </row>
    <row r="12" spans="2:22" x14ac:dyDescent="0.2">
      <c r="B12" s="81"/>
      <c r="C12" s="91"/>
      <c r="D12" s="91"/>
      <c r="E12" s="96"/>
      <c r="H12" s="91"/>
      <c r="I12" s="91"/>
      <c r="J12" s="103"/>
      <c r="K12" s="104"/>
      <c r="P12" t="s">
        <v>153</v>
      </c>
    </row>
    <row r="13" spans="2:22" ht="15" x14ac:dyDescent="0.25">
      <c r="B13" s="97"/>
      <c r="C13" s="98"/>
      <c r="D13" s="98"/>
      <c r="E13" s="99"/>
      <c r="H13" s="91"/>
      <c r="I13" s="91"/>
      <c r="J13" s="103"/>
      <c r="K13" s="104"/>
      <c r="P13" s="25">
        <f>DATA_SOURCE!X15</f>
        <v>0.44709897610921495</v>
      </c>
      <c r="Q13" s="13">
        <f>DATA_SOURCE!AW15</f>
        <v>0.38398203592814356</v>
      </c>
      <c r="R13" s="13">
        <f>DATA_SOURCE!BV15</f>
        <v>0.55206254158349999</v>
      </c>
      <c r="S13" s="13">
        <f>DATA_SOURCE!CU15</f>
        <v>0.19417077175697864</v>
      </c>
      <c r="T13" s="13">
        <f>DATA_SOURCE!DT15</f>
        <v>0.15326023269440026</v>
      </c>
      <c r="U13" s="13">
        <f>DATA_SOURCE!ES15</f>
        <v>0.21690496215306979</v>
      </c>
      <c r="V13" s="13">
        <f>DATA_SOURCE!FR15</f>
        <v>0.39653994992032771</v>
      </c>
    </row>
    <row r="14" spans="2:22" ht="15" x14ac:dyDescent="0.25">
      <c r="B14" s="97"/>
      <c r="C14" s="98"/>
      <c r="D14" s="98"/>
      <c r="E14" s="100"/>
      <c r="H14" s="91"/>
      <c r="I14" s="91"/>
      <c r="J14" s="103"/>
      <c r="K14" s="104"/>
      <c r="P14" s="25">
        <f>1-P13</f>
        <v>0.55290102389078499</v>
      </c>
      <c r="Q14" s="40">
        <f>1-Q13</f>
        <v>0.61601796407185638</v>
      </c>
      <c r="R14" s="40">
        <f>1-R13</f>
        <v>0.44793745841650001</v>
      </c>
      <c r="S14" s="40">
        <f>1-S13</f>
        <v>0.80582922824302139</v>
      </c>
      <c r="T14" s="40">
        <f>1-T13</f>
        <v>0.84673976730559974</v>
      </c>
      <c r="U14" s="40">
        <f>1-U13</f>
        <v>0.78309503784693024</v>
      </c>
      <c r="V14" s="40">
        <f>1-V13</f>
        <v>0.60346005007967229</v>
      </c>
    </row>
    <row r="15" spans="2:22" x14ac:dyDescent="0.2">
      <c r="H15" s="98"/>
      <c r="I15" s="98"/>
      <c r="J15" s="105"/>
      <c r="K15" s="106"/>
    </row>
    <row r="16" spans="2:22" x14ac:dyDescent="0.2">
      <c r="H16" s="91"/>
      <c r="I16" s="91"/>
      <c r="J16" s="103"/>
      <c r="K16" s="104"/>
    </row>
    <row r="17" spans="2:11" x14ac:dyDescent="0.2">
      <c r="B17" s="81"/>
      <c r="C17" s="81"/>
      <c r="D17" s="90"/>
      <c r="E17" s="91"/>
      <c r="H17" s="91"/>
      <c r="I17" s="91"/>
      <c r="J17" s="103"/>
      <c r="K17" s="104"/>
    </row>
    <row r="18" spans="2:11" x14ac:dyDescent="0.2">
      <c r="B18" s="92"/>
      <c r="C18" s="92"/>
      <c r="D18" s="92"/>
      <c r="E18" s="92"/>
      <c r="H18" s="91"/>
      <c r="I18" s="91"/>
      <c r="J18" s="103"/>
      <c r="K18" s="104"/>
    </row>
    <row r="19" spans="2:11" x14ac:dyDescent="0.2">
      <c r="B19" s="94"/>
      <c r="C19" s="94"/>
      <c r="D19" s="94"/>
      <c r="E19" s="94"/>
      <c r="H19" s="98"/>
      <c r="I19" s="98"/>
      <c r="J19" s="105"/>
      <c r="K19" s="106"/>
    </row>
    <row r="20" spans="2:11" ht="13.5" thickBot="1" x14ac:dyDescent="0.25">
      <c r="B20" s="95"/>
      <c r="C20" s="95"/>
      <c r="D20" s="95"/>
      <c r="E20" s="95"/>
      <c r="H20" s="91"/>
      <c r="I20" s="91"/>
      <c r="J20" s="103"/>
      <c r="K20" s="104"/>
    </row>
    <row r="21" spans="2:11" x14ac:dyDescent="0.2">
      <c r="B21" s="91"/>
      <c r="C21" s="112"/>
      <c r="D21" s="103"/>
      <c r="E21" s="104"/>
      <c r="H21" s="91"/>
      <c r="I21" s="91"/>
      <c r="J21" s="103"/>
      <c r="K21" s="104"/>
    </row>
    <row r="22" spans="2:11" x14ac:dyDescent="0.2">
      <c r="B22" s="91"/>
      <c r="C22" s="112"/>
      <c r="D22" s="103"/>
      <c r="E22" s="104"/>
      <c r="H22" s="91"/>
      <c r="I22" s="91"/>
      <c r="J22" s="103"/>
      <c r="K22" s="104"/>
    </row>
    <row r="23" spans="2:11" x14ac:dyDescent="0.2">
      <c r="B23" s="91"/>
      <c r="C23" s="112"/>
      <c r="D23" s="103"/>
      <c r="E23" s="104"/>
      <c r="H23" s="98"/>
      <c r="I23" s="98"/>
      <c r="J23" s="105"/>
      <c r="K23" s="106"/>
    </row>
    <row r="24" spans="2:11" x14ac:dyDescent="0.2">
      <c r="B24" s="98"/>
      <c r="C24" s="112"/>
      <c r="D24" s="103"/>
      <c r="E24" s="104"/>
      <c r="H24" s="91"/>
      <c r="I24" s="91"/>
      <c r="J24" s="103"/>
      <c r="K24" s="104"/>
    </row>
    <row r="25" spans="2:11" x14ac:dyDescent="0.2">
      <c r="B25" s="91"/>
      <c r="C25" s="112"/>
      <c r="D25" s="103"/>
      <c r="E25" s="104"/>
      <c r="H25" s="91"/>
      <c r="I25" s="91"/>
      <c r="J25" s="103"/>
      <c r="K25" s="104"/>
    </row>
    <row r="26" spans="2:11" x14ac:dyDescent="0.2">
      <c r="B26" s="91"/>
      <c r="C26" s="112"/>
      <c r="D26" s="103"/>
      <c r="E26" s="104"/>
      <c r="H26" s="91"/>
      <c r="I26" s="91"/>
      <c r="J26" s="103"/>
      <c r="K26" s="104"/>
    </row>
    <row r="27" spans="2:11" x14ac:dyDescent="0.2">
      <c r="B27" s="91"/>
      <c r="C27" s="112"/>
      <c r="D27" s="103"/>
      <c r="E27" s="104"/>
      <c r="H27" s="98"/>
      <c r="I27" s="98"/>
      <c r="J27" s="105"/>
      <c r="K27" s="106"/>
    </row>
    <row r="28" spans="2:11" x14ac:dyDescent="0.2">
      <c r="B28" s="98"/>
      <c r="C28" s="112"/>
      <c r="D28" s="105"/>
      <c r="E28" s="104"/>
      <c r="H28" s="91"/>
      <c r="I28" s="91"/>
      <c r="J28" s="103"/>
      <c r="K28" s="104"/>
    </row>
    <row r="29" spans="2:11" x14ac:dyDescent="0.2">
      <c r="B29" s="91"/>
      <c r="C29" s="112"/>
      <c r="D29" s="103"/>
      <c r="E29" s="104"/>
      <c r="H29" s="91"/>
      <c r="I29" s="91"/>
      <c r="J29" s="103"/>
      <c r="K29" s="104"/>
    </row>
    <row r="30" spans="2:11" x14ac:dyDescent="0.2">
      <c r="B30" s="91"/>
      <c r="C30" s="112"/>
      <c r="D30" s="103"/>
      <c r="E30" s="104"/>
      <c r="H30" s="91"/>
      <c r="I30" s="91"/>
      <c r="J30" s="103"/>
      <c r="K30" s="104"/>
    </row>
    <row r="31" spans="2:11" x14ac:dyDescent="0.2">
      <c r="B31" s="91"/>
      <c r="C31" s="112"/>
      <c r="D31" s="103"/>
      <c r="E31" s="104"/>
      <c r="H31" s="91"/>
      <c r="I31" s="91"/>
      <c r="J31" s="103"/>
      <c r="K31" s="104"/>
    </row>
    <row r="32" spans="2:11" x14ac:dyDescent="0.2">
      <c r="B32" s="98"/>
      <c r="C32" s="112"/>
      <c r="D32" s="105"/>
      <c r="E32" s="104"/>
    </row>
    <row r="33" spans="2:5" x14ac:dyDescent="0.2">
      <c r="B33" s="91"/>
      <c r="C33" s="91"/>
      <c r="D33" s="103"/>
      <c r="E33" s="104"/>
    </row>
    <row r="34" spans="2:5" x14ac:dyDescent="0.2">
      <c r="B34" s="91"/>
      <c r="C34" s="91"/>
      <c r="D34" s="103"/>
      <c r="E34" s="104"/>
    </row>
    <row r="35" spans="2:5" x14ac:dyDescent="0.2">
      <c r="B35" s="91"/>
      <c r="C35" s="91"/>
      <c r="D35" s="103"/>
      <c r="E35" s="104"/>
    </row>
    <row r="36" spans="2:5" x14ac:dyDescent="0.2">
      <c r="B36" s="98"/>
      <c r="C36" s="98"/>
      <c r="D36" s="105"/>
      <c r="E36" s="106"/>
    </row>
    <row r="37" spans="2:5" x14ac:dyDescent="0.2">
      <c r="B37" s="91"/>
      <c r="C37" s="91"/>
      <c r="D37" s="103"/>
      <c r="E37" s="104"/>
    </row>
    <row r="38" spans="2:5" x14ac:dyDescent="0.2">
      <c r="B38" s="91"/>
      <c r="C38" s="91"/>
      <c r="D38" s="103"/>
      <c r="E38" s="104"/>
    </row>
    <row r="39" spans="2:5" x14ac:dyDescent="0.2">
      <c r="B39" s="91"/>
      <c r="C39" s="91"/>
      <c r="D39" s="103"/>
      <c r="E39" s="104"/>
    </row>
    <row r="40" spans="2:5" x14ac:dyDescent="0.2">
      <c r="B40" s="98"/>
      <c r="C40" s="98"/>
      <c r="D40" s="105"/>
      <c r="E40" s="106"/>
    </row>
    <row r="41" spans="2:5" x14ac:dyDescent="0.2">
      <c r="B41" s="91"/>
      <c r="C41" s="91"/>
      <c r="D41" s="103"/>
      <c r="E41" s="104"/>
    </row>
    <row r="42" spans="2:5" x14ac:dyDescent="0.2">
      <c r="B42" s="91"/>
      <c r="C42" s="91"/>
      <c r="D42" s="103"/>
      <c r="E42" s="104"/>
    </row>
    <row r="43" spans="2:5" x14ac:dyDescent="0.2">
      <c r="B43" s="91"/>
      <c r="C43" s="91"/>
      <c r="D43" s="103"/>
      <c r="E43" s="104"/>
    </row>
    <row r="44" spans="2:5" x14ac:dyDescent="0.2">
      <c r="B44" s="91"/>
      <c r="C44" s="91"/>
      <c r="D44" s="103"/>
      <c r="E44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56"/>
  <sheetViews>
    <sheetView topLeftCell="A46" workbookViewId="0">
      <selection activeCell="V34" sqref="V34"/>
    </sheetView>
  </sheetViews>
  <sheetFormatPr defaultRowHeight="12.75" x14ac:dyDescent="0.2"/>
  <cols>
    <col min="2" max="2" width="27.28515625" bestFit="1" customWidth="1"/>
    <col min="3" max="3" width="22.5703125" bestFit="1" customWidth="1"/>
    <col min="4" max="4" width="38" bestFit="1" customWidth="1"/>
    <col min="18" max="18" width="10.5703125" bestFit="1" customWidth="1"/>
    <col min="19" max="19" width="20.7109375" bestFit="1" customWidth="1"/>
    <col min="20" max="20" width="36.85546875" bestFit="1" customWidth="1"/>
  </cols>
  <sheetData>
    <row r="2" spans="1:54" ht="15" x14ac:dyDescent="0.25">
      <c r="A2" s="13"/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.75" thickBot="1" x14ac:dyDescent="0.3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7"/>
      <c r="M3" s="84"/>
      <c r="N3" s="84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5" x14ac:dyDescent="0.25">
      <c r="A4" s="13"/>
      <c r="B4" s="71"/>
      <c r="C4" s="13"/>
      <c r="D4" s="101"/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17</v>
      </c>
      <c r="S4" s="16" t="s">
        <v>100</v>
      </c>
      <c r="T4" s="16" t="s">
        <v>21</v>
      </c>
      <c r="U4" s="16" t="s">
        <v>18</v>
      </c>
      <c r="V4" s="16" t="s">
        <v>19</v>
      </c>
      <c r="W4" s="16"/>
      <c r="X4" s="16"/>
      <c r="Y4" s="13"/>
    </row>
    <row r="5" spans="1:54" ht="15" x14ac:dyDescent="0.25">
      <c r="A5" s="13"/>
      <c r="B5" s="13"/>
      <c r="C5" s="49"/>
      <c r="D5" s="13"/>
      <c r="L5" s="13"/>
      <c r="M5" s="13"/>
      <c r="N5" s="40"/>
      <c r="O5" s="40"/>
      <c r="P5" s="40"/>
      <c r="Q5" s="40"/>
      <c r="R5" s="16"/>
      <c r="S5" s="16" t="s">
        <v>101</v>
      </c>
      <c r="T5" s="16" t="s">
        <v>22</v>
      </c>
      <c r="U5" s="16" t="s">
        <v>18</v>
      </c>
      <c r="V5" s="16" t="s">
        <v>19</v>
      </c>
      <c r="W5" s="16"/>
      <c r="X5" s="16"/>
      <c r="Y5" s="13"/>
    </row>
    <row r="6" spans="1:54" ht="15" x14ac:dyDescent="0.25">
      <c r="A6" s="13"/>
      <c r="B6" s="13"/>
      <c r="C6" s="49"/>
      <c r="D6" s="13"/>
      <c r="L6" s="13"/>
      <c r="M6" s="40"/>
      <c r="N6" s="40"/>
      <c r="O6" s="40"/>
      <c r="P6" s="40"/>
      <c r="Q6" s="40"/>
    </row>
    <row r="8" spans="1:54" ht="15" x14ac:dyDescent="0.25">
      <c r="R8" s="27"/>
    </row>
    <row r="9" spans="1:54" ht="15" x14ac:dyDescent="0.25">
      <c r="B9" s="27"/>
      <c r="C9" s="27"/>
      <c r="D9" s="28" t="s">
        <v>150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T9" s="28" t="s">
        <v>6</v>
      </c>
    </row>
    <row r="10" spans="1:54" ht="15.75" thickBot="1" x14ac:dyDescent="0.25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82</v>
      </c>
      <c r="G10" s="32" t="s">
        <v>85</v>
      </c>
      <c r="H10" s="32" t="s">
        <v>89</v>
      </c>
      <c r="I10" s="32" t="s">
        <v>92</v>
      </c>
      <c r="J10" s="32" t="s">
        <v>16</v>
      </c>
      <c r="K10" s="32" t="s">
        <v>127</v>
      </c>
      <c r="L10" s="65"/>
      <c r="M10" s="65"/>
      <c r="N10" s="65"/>
      <c r="R10" s="116" t="s">
        <v>14</v>
      </c>
      <c r="S10" s="116" t="s">
        <v>1</v>
      </c>
      <c r="T10" s="116" t="s">
        <v>3</v>
      </c>
      <c r="U10" s="116" t="s">
        <v>4</v>
      </c>
      <c r="V10" s="107" t="s">
        <v>15</v>
      </c>
      <c r="W10" s="107" t="s">
        <v>82</v>
      </c>
      <c r="X10" s="107" t="s">
        <v>85</v>
      </c>
      <c r="Y10" s="107" t="s">
        <v>89</v>
      </c>
      <c r="Z10" s="107" t="s">
        <v>92</v>
      </c>
      <c r="AA10" s="107" t="s">
        <v>16</v>
      </c>
      <c r="AB10" s="107" t="s">
        <v>127</v>
      </c>
    </row>
    <row r="11" spans="1:54" ht="15" x14ac:dyDescent="0.25">
      <c r="B11" s="29" t="s">
        <v>100</v>
      </c>
      <c r="C11" s="29"/>
      <c r="D11" s="138" t="s">
        <v>98</v>
      </c>
      <c r="E11" s="29"/>
      <c r="F11" s="29"/>
      <c r="G11" s="29"/>
      <c r="H11" s="29"/>
      <c r="I11" s="29"/>
      <c r="J11" s="29"/>
      <c r="K11" s="29"/>
      <c r="R11" s="101" t="s">
        <v>7</v>
      </c>
      <c r="S11" s="36" t="s">
        <v>100</v>
      </c>
      <c r="V11" s="81">
        <v>1</v>
      </c>
      <c r="W11" s="81">
        <v>1</v>
      </c>
      <c r="X11" s="81">
        <v>1</v>
      </c>
      <c r="Y11" s="81">
        <v>1</v>
      </c>
      <c r="Z11" s="81">
        <v>1</v>
      </c>
      <c r="AA11" s="81">
        <v>1</v>
      </c>
      <c r="AB11" s="81">
        <v>1</v>
      </c>
      <c r="AC11" s="110"/>
      <c r="AD11" s="110"/>
      <c r="AE11" s="110"/>
      <c r="AF11" s="110"/>
      <c r="AG11" s="110"/>
      <c r="AH11" s="110"/>
      <c r="AI11" s="110"/>
      <c r="AJ11" s="110"/>
    </row>
    <row r="12" spans="1:54" s="110" customFormat="1" ht="15" x14ac:dyDescent="0.25">
      <c r="B12" s="114"/>
      <c r="C12" s="117" t="s">
        <v>24</v>
      </c>
      <c r="D12" s="114"/>
      <c r="E12" s="114">
        <f>1-SUM(E13:E18)</f>
        <v>0.4714071769999999</v>
      </c>
      <c r="F12" s="114">
        <f t="shared" ref="F12:K12" si="0">1-SUM(F13:F18)</f>
        <v>0.56917635657142851</v>
      </c>
      <c r="G12" s="114">
        <f t="shared" si="0"/>
        <v>0.28251744276190449</v>
      </c>
      <c r="H12" s="114">
        <f t="shared" si="0"/>
        <v>0.82219872142857142</v>
      </c>
      <c r="I12" s="114">
        <f t="shared" si="0"/>
        <v>0.4944794785714286</v>
      </c>
      <c r="J12" s="114">
        <f t="shared" si="0"/>
        <v>0.58090050352380951</v>
      </c>
      <c r="K12" s="114">
        <f t="shared" si="0"/>
        <v>0.37939358323809524</v>
      </c>
      <c r="M12" s="40">
        <f>AVERAGE(E12:K12)</f>
        <v>0.51429618044217673</v>
      </c>
      <c r="R12" s="81" t="s">
        <v>139</v>
      </c>
      <c r="S12" s="36" t="s">
        <v>100</v>
      </c>
      <c r="T12"/>
      <c r="U12"/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/>
      <c r="AD12"/>
      <c r="AE12"/>
      <c r="AF12"/>
      <c r="AG12"/>
      <c r="AH12"/>
      <c r="AI12"/>
      <c r="AJ12"/>
    </row>
    <row r="13" spans="1:54" ht="15" x14ac:dyDescent="0.25">
      <c r="B13" s="30"/>
      <c r="C13" s="33" t="s">
        <v>26</v>
      </c>
      <c r="D13" s="30"/>
      <c r="E13" s="30">
        <f>DATA_SOURCE!X30*0.02236641</f>
        <v>0</v>
      </c>
      <c r="F13" s="38">
        <f>DATA_SOURCE!AW30*0.02604288</f>
        <v>5.7170322285714281E-2</v>
      </c>
      <c r="G13" s="38">
        <f>DATA_SOURCE!BV30*0.01811389</f>
        <v>0.51383067966666685</v>
      </c>
      <c r="H13" s="38">
        <f>DATA_SOURCE!CU30*0.05150106</f>
        <v>1.2997886571428568E-2</v>
      </c>
      <c r="I13" s="38">
        <f>DATA_SOURCE!DT30*0.0652485</f>
        <v>0.47911041428571427</v>
      </c>
      <c r="J13" s="38">
        <f>DATA_SOURCE!ES30*0.04610314</f>
        <v>0.38089975190476194</v>
      </c>
      <c r="K13" s="38">
        <f>DATA_SOURCE!FR30*0.02521814</f>
        <v>0.54303061466666669</v>
      </c>
      <c r="M13" s="40">
        <f t="shared" ref="M13:M18" si="1">AVERAGE(E13:K13)</f>
        <v>0.28386280991156465</v>
      </c>
      <c r="R13" s="26" t="s">
        <v>140</v>
      </c>
      <c r="S13" s="36" t="s">
        <v>100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</row>
    <row r="14" spans="1:54" ht="15" x14ac:dyDescent="0.25">
      <c r="B14" s="30"/>
      <c r="C14" s="51" t="s">
        <v>118</v>
      </c>
      <c r="D14" s="30"/>
      <c r="E14" s="30">
        <f>DATA_SOURCE!X33*0.02236641</f>
        <v>0.38928204071428574</v>
      </c>
      <c r="F14" s="38">
        <f>DATA_SOURCE!AW33*0.02604288</f>
        <v>3.9560374857142866E-2</v>
      </c>
      <c r="G14" s="38">
        <f>DATA_SOURCE!BV33*0.01811389</f>
        <v>4.8303706666666675E-2</v>
      </c>
      <c r="H14" s="38">
        <f>DATA_SOURCE!CU33*0.05150106</f>
        <v>8.5835100000000043E-3</v>
      </c>
      <c r="I14" s="38">
        <f>DATA_SOURCE!DT33*0.0652485</f>
        <v>1.0874750000000002E-2</v>
      </c>
      <c r="J14" s="38">
        <f>DATA_SOURCE!ES33*0.04610314</f>
        <v>6.8057016190476195E-3</v>
      </c>
      <c r="K14" s="38">
        <f>DATA_SOURCE!FR33*0.02521814</f>
        <v>4.6113170285714287E-2</v>
      </c>
      <c r="M14" s="40">
        <f t="shared" si="1"/>
        <v>7.8503322020408176E-2</v>
      </c>
      <c r="R14" s="118" t="s">
        <v>7</v>
      </c>
      <c r="S14" s="114" t="s">
        <v>101</v>
      </c>
      <c r="T14" s="110"/>
      <c r="U14" s="110"/>
      <c r="V14" s="110">
        <v>1</v>
      </c>
      <c r="W14" s="110">
        <v>1</v>
      </c>
      <c r="X14" s="110">
        <v>1</v>
      </c>
      <c r="Y14" s="110">
        <v>1</v>
      </c>
      <c r="Z14" s="110">
        <v>1</v>
      </c>
      <c r="AA14" s="110">
        <v>1</v>
      </c>
      <c r="AB14" s="110">
        <v>1</v>
      </c>
    </row>
    <row r="15" spans="1:54" ht="15" x14ac:dyDescent="0.25">
      <c r="B15" s="38"/>
      <c r="C15" s="50" t="s">
        <v>129</v>
      </c>
      <c r="D15" s="38"/>
      <c r="E15" s="38">
        <f>DATA_SOURCE!X34*0.02236641</f>
        <v>5.5383491428571416E-3</v>
      </c>
      <c r="F15" s="38">
        <f>DATA_SOURCE!AW34*0.02604288</f>
        <v>3.7204114285714286E-3</v>
      </c>
      <c r="G15" s="38">
        <f>DATA_SOURCE!BV34*0.01811389</f>
        <v>3.6227780000000001E-3</v>
      </c>
      <c r="H15" s="38">
        <f>DATA_SOURCE!CU34*0.05150106</f>
        <v>2.4524314285714285E-3</v>
      </c>
      <c r="I15" s="38">
        <f>DATA_SOURCE!DT34*0.0652485</f>
        <v>4.3499000000000012E-3</v>
      </c>
      <c r="J15" s="38">
        <f>DATA_SOURCE!ES34*0.04610314</f>
        <v>6.5861628571428578E-4</v>
      </c>
      <c r="K15" s="38">
        <f>DATA_SOURCE!FR34*0.02521814</f>
        <v>5.7641462857142842E-3</v>
      </c>
      <c r="M15" s="40">
        <f t="shared" si="1"/>
        <v>3.7295189387755098E-3</v>
      </c>
      <c r="R15" s="81" t="s">
        <v>139</v>
      </c>
      <c r="S15" s="38" t="s">
        <v>101</v>
      </c>
      <c r="V15" s="81">
        <v>1</v>
      </c>
      <c r="W15" s="81">
        <v>1</v>
      </c>
      <c r="X15" s="81">
        <v>1</v>
      </c>
      <c r="Y15" s="81">
        <v>1</v>
      </c>
      <c r="Z15" s="81">
        <v>1</v>
      </c>
      <c r="AA15" s="81">
        <v>1</v>
      </c>
      <c r="AB15" s="81">
        <v>1</v>
      </c>
    </row>
    <row r="16" spans="1:54" ht="15" x14ac:dyDescent="0.25">
      <c r="B16" s="38"/>
      <c r="C16" s="51" t="s">
        <v>117</v>
      </c>
      <c r="D16" s="38"/>
      <c r="E16" s="38">
        <f>DATA_SOURCE!X35*0.02236641</f>
        <v>0.10853034185714287</v>
      </c>
      <c r="F16" s="38">
        <f>DATA_SOURCE!AW35*0.02604288</f>
        <v>7.0687817142857153E-3</v>
      </c>
      <c r="G16" s="38">
        <f>DATA_SOURCE!BV35*0.01811389</f>
        <v>5.2012741285714287E-2</v>
      </c>
      <c r="H16" s="38">
        <f>DATA_SOURCE!CU35*0.05150106</f>
        <v>1.618604742857143E-2</v>
      </c>
      <c r="I16" s="38">
        <f>DATA_SOURCE!DT35*0.0652485</f>
        <v>9.3212142857142862E-4</v>
      </c>
      <c r="J16" s="38">
        <f>DATA_SOURCE!ES35*0.04610314</f>
        <v>1.0976938095238094E-3</v>
      </c>
      <c r="K16" s="38">
        <f>DATA_SOURCE!FR35*0.02521814</f>
        <v>2.0414684761904762E-3</v>
      </c>
      <c r="M16" s="40">
        <f t="shared" si="1"/>
        <v>2.6838456571428575E-2</v>
      </c>
      <c r="R16" s="115" t="s">
        <v>140</v>
      </c>
      <c r="S16" s="114" t="s">
        <v>101</v>
      </c>
      <c r="T16" s="110"/>
      <c r="U16" s="110"/>
      <c r="V16" s="110">
        <v>20</v>
      </c>
      <c r="W16" s="110">
        <v>20</v>
      </c>
      <c r="X16" s="110">
        <v>20</v>
      </c>
      <c r="Y16" s="110">
        <v>20</v>
      </c>
      <c r="Z16" s="110">
        <v>20</v>
      </c>
      <c r="AA16" s="110">
        <v>20</v>
      </c>
      <c r="AB16" s="110">
        <v>20</v>
      </c>
    </row>
    <row r="17" spans="2:39" ht="15" x14ac:dyDescent="0.25">
      <c r="B17" s="38"/>
      <c r="C17" s="51" t="s">
        <v>120</v>
      </c>
      <c r="D17" s="38"/>
      <c r="E17" s="38">
        <f>DATA_SOURCE!X36*0.02236641</f>
        <v>2.524209128571428E-2</v>
      </c>
      <c r="F17" s="38">
        <f>DATA_SOURCE!AW36*0.02604288</f>
        <v>0.32330375314285714</v>
      </c>
      <c r="G17" s="38">
        <f>DATA_SOURCE!BV36*0.01811389</f>
        <v>9.902259866666667E-2</v>
      </c>
      <c r="H17" s="38">
        <f>DATA_SOURCE!CU36*0.05150106</f>
        <v>0.13758140314285716</v>
      </c>
      <c r="I17" s="38">
        <f>DATA_SOURCE!DT36*0.0652485</f>
        <v>1.0253335714285718E-2</v>
      </c>
      <c r="J17" s="38">
        <f>DATA_SOURCE!ES36*0.04610314</f>
        <v>2.9637732857142853E-2</v>
      </c>
      <c r="K17" s="38">
        <f>DATA_SOURCE!FR36*0.02521814</f>
        <v>2.3657017047619047E-2</v>
      </c>
      <c r="M17" s="40">
        <f t="shared" si="1"/>
        <v>9.2671133122448998E-2</v>
      </c>
      <c r="AC17" s="110"/>
      <c r="AD17" s="110"/>
      <c r="AE17" s="110"/>
      <c r="AF17" s="110"/>
      <c r="AG17" s="110"/>
      <c r="AH17" s="110"/>
      <c r="AI17" s="110"/>
      <c r="AJ17" s="110"/>
    </row>
    <row r="18" spans="2:39" s="110" customFormat="1" ht="15" x14ac:dyDescent="0.25">
      <c r="B18" s="114"/>
      <c r="C18" s="120" t="s">
        <v>119</v>
      </c>
      <c r="D18" s="114"/>
      <c r="E18" s="114">
        <f>DATA_SOURCE!X37*0.02236641</f>
        <v>0</v>
      </c>
      <c r="F18" s="114">
        <f>DATA_SOURCE!AW37*0.02604288</f>
        <v>0</v>
      </c>
      <c r="G18" s="114">
        <f>DATA_SOURCE!BV37*0.01811389</f>
        <v>6.9005295238095234E-4</v>
      </c>
      <c r="H18" s="114">
        <f>DATA_SOURCE!CU37*0.05150106</f>
        <v>0</v>
      </c>
      <c r="I18" s="114">
        <f>DATA_SOURCE!DT37*0.0652485</f>
        <v>0</v>
      </c>
      <c r="J18" s="114">
        <f>DATA_SOURCE!ES37*0.04610314</f>
        <v>0</v>
      </c>
      <c r="K18" s="114">
        <f>DATA_SOURCE!FR37*0.02521814</f>
        <v>0</v>
      </c>
      <c r="M18" s="40">
        <f t="shared" si="1"/>
        <v>9.85789931972789E-5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5" x14ac:dyDescent="0.25">
      <c r="B19" s="38" t="s">
        <v>101</v>
      </c>
      <c r="C19" s="38"/>
      <c r="D19" s="119" t="s">
        <v>99</v>
      </c>
      <c r="E19" s="38"/>
      <c r="F19" s="38"/>
      <c r="G19" s="38"/>
      <c r="H19" s="38"/>
      <c r="I19" s="38"/>
      <c r="J19" s="38"/>
      <c r="K19" s="38"/>
      <c r="AC19" s="110"/>
      <c r="AD19" s="110"/>
      <c r="AE19" s="110"/>
      <c r="AF19" s="110"/>
      <c r="AG19" s="110"/>
      <c r="AH19" s="110"/>
      <c r="AI19" s="110"/>
      <c r="AJ19" s="110"/>
    </row>
    <row r="20" spans="2:39" s="110" customFormat="1" ht="15" x14ac:dyDescent="0.25">
      <c r="B20" s="114"/>
      <c r="C20" s="114" t="s">
        <v>23</v>
      </c>
      <c r="D20" s="114"/>
      <c r="E20" s="114">
        <f>1-E21</f>
        <v>0.27404556144654957</v>
      </c>
      <c r="F20" s="114">
        <f t="shared" ref="F20:K20" si="2">1-F21</f>
        <v>0.29725302323409641</v>
      </c>
      <c r="G20" s="114">
        <f t="shared" si="2"/>
        <v>0.42657842823384917</v>
      </c>
      <c r="H20" s="114">
        <f t="shared" si="2"/>
        <v>0.3351421293582898</v>
      </c>
      <c r="I20" s="114">
        <f t="shared" si="2"/>
        <v>0.26178504104161682</v>
      </c>
      <c r="J20" s="114">
        <f t="shared" si="2"/>
        <v>0.32549746819671088</v>
      </c>
      <c r="K20" s="114">
        <f t="shared" si="2"/>
        <v>0.26400908222797081</v>
      </c>
      <c r="M20" s="40">
        <f>AVERAGE(E20:K20)</f>
        <v>0.31204439053415484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5" x14ac:dyDescent="0.25">
      <c r="B21" s="37"/>
      <c r="C21" s="69" t="s">
        <v>131</v>
      </c>
      <c r="D21" s="37"/>
      <c r="E21" s="37">
        <f>DATA_SOURCE!X32/55.29010239</f>
        <v>0.72595443855345043</v>
      </c>
      <c r="F21" s="37">
        <f>DATA_SOURCE!AW32/61.60179641</f>
        <v>0.70274697676590359</v>
      </c>
      <c r="G21" s="37">
        <f>DATA_SOURCE!BV32/44.81037924</f>
        <v>0.57342157176615083</v>
      </c>
      <c r="H21" s="37">
        <f>DATA_SOURCE!CU32/80.58292282</f>
        <v>0.6648578706417102</v>
      </c>
      <c r="I21" s="37">
        <f>DATA_SOURCE!DT32/84.65723613</f>
        <v>0.73821495895838318</v>
      </c>
      <c r="J21" s="37">
        <f>DATA_SOURCE!ES32/78.30109336</f>
        <v>0.67450253180328912</v>
      </c>
      <c r="K21" s="37">
        <f>DATA_SOURCE!FR32/60.39153198</f>
        <v>0.73599091777202919</v>
      </c>
      <c r="M21" s="40">
        <f>AVERAGE(E21:K21)</f>
        <v>0.68795560946584522</v>
      </c>
    </row>
    <row r="23" spans="2:39" ht="15" x14ac:dyDescent="0.25">
      <c r="B23" s="27"/>
      <c r="C23" s="27"/>
      <c r="D23" s="27"/>
      <c r="E23" s="27"/>
      <c r="F23" s="40"/>
      <c r="G23" s="40"/>
      <c r="H23" s="40"/>
      <c r="I23" s="40"/>
      <c r="J23" s="40"/>
      <c r="K23" s="40"/>
      <c r="R23" s="125"/>
      <c r="S23" s="125"/>
      <c r="T23" s="126" t="s">
        <v>148</v>
      </c>
      <c r="U23" s="125"/>
      <c r="V23" s="125"/>
      <c r="W23" s="125"/>
      <c r="X23" s="125"/>
      <c r="Y23" s="125"/>
      <c r="Z23" s="125"/>
      <c r="AA23" s="125"/>
      <c r="AB23" s="125"/>
    </row>
    <row r="24" spans="2:39" ht="15" x14ac:dyDescent="0.2">
      <c r="R24" s="123"/>
      <c r="S24" s="123" t="s">
        <v>1</v>
      </c>
      <c r="T24" s="123" t="s">
        <v>3</v>
      </c>
      <c r="U24" s="123" t="s">
        <v>4</v>
      </c>
      <c r="V24" s="124" t="s">
        <v>15</v>
      </c>
      <c r="W24" s="124" t="s">
        <v>82</v>
      </c>
      <c r="X24" s="124" t="s">
        <v>85</v>
      </c>
      <c r="Y24" s="124" t="s">
        <v>89</v>
      </c>
      <c r="Z24" s="124" t="s">
        <v>92</v>
      </c>
      <c r="AA24" s="124" t="s">
        <v>16</v>
      </c>
      <c r="AB24" s="124" t="s">
        <v>127</v>
      </c>
    </row>
    <row r="25" spans="2:39" ht="15" x14ac:dyDescent="0.25">
      <c r="R25" s="127"/>
      <c r="S25" s="129" t="s">
        <v>100</v>
      </c>
      <c r="T25" s="125"/>
      <c r="U25" s="125"/>
      <c r="V25" s="125">
        <f>AG25*Demands!P13</f>
        <v>1.67342759629449</v>
      </c>
      <c r="W25" s="125">
        <f>AH25*Demands!Q13</f>
        <v>4.6900662959794666</v>
      </c>
      <c r="X25" s="125">
        <f>AI25*Demands!R13</f>
        <v>17.450434052529875</v>
      </c>
      <c r="Y25" s="125">
        <f>AJ25*Demands!S13</f>
        <v>0.87469309562905617</v>
      </c>
      <c r="Z25" s="125">
        <f>AK25*Demands!T13</f>
        <v>1.3362832669687945</v>
      </c>
      <c r="AA25" s="125">
        <f>AL25*Demands!U13</f>
        <v>2.6637995113941284</v>
      </c>
      <c r="AB25" s="125">
        <f>AM25*Demands!V13</f>
        <v>3.2893932988629087</v>
      </c>
      <c r="AG25" s="128">
        <f>Demands!P8</f>
        <v>3.7428571428571424</v>
      </c>
      <c r="AH25" s="128">
        <f>Demands!Q8</f>
        <v>12.214285714285712</v>
      </c>
      <c r="AI25" s="128">
        <f>Demands!R8</f>
        <v>31.609523809523814</v>
      </c>
      <c r="AJ25" s="128">
        <f>Demands!S8</f>
        <v>4.5047619047619047</v>
      </c>
      <c r="AK25" s="128">
        <f>Demands!T8</f>
        <v>8.7190476190476183</v>
      </c>
      <c r="AL25" s="128">
        <f>Demands!U8</f>
        <v>12.28095238095238</v>
      </c>
      <c r="AM25" s="128">
        <f>Demands!V8</f>
        <v>8.2952380952380942</v>
      </c>
    </row>
    <row r="26" spans="2:39" ht="15" x14ac:dyDescent="0.25">
      <c r="R26" s="125"/>
      <c r="S26" s="127" t="s">
        <v>101</v>
      </c>
      <c r="T26" s="128"/>
      <c r="U26" s="128"/>
      <c r="V26" s="128">
        <f>AG25-V25</f>
        <v>2.0694295465626524</v>
      </c>
      <c r="W26" s="128">
        <f>AH25-W25</f>
        <v>7.5242194183062452</v>
      </c>
      <c r="X26" s="128">
        <f>AI25-X25</f>
        <v>14.159089756993939</v>
      </c>
      <c r="Y26" s="128">
        <f>AJ25-Y25</f>
        <v>3.6300688091328484</v>
      </c>
      <c r="Z26" s="128">
        <f>AK25-Z25</f>
        <v>7.3827643520788238</v>
      </c>
      <c r="AA26" s="128">
        <f>AL25-AA25</f>
        <v>9.617152869558252</v>
      </c>
      <c r="AB26" s="128">
        <f>AM25-AB25</f>
        <v>5.005844796375186</v>
      </c>
    </row>
    <row r="27" spans="2:39" ht="15" x14ac:dyDescent="0.25">
      <c r="R27" s="130"/>
    </row>
    <row r="28" spans="2:39" ht="15" x14ac:dyDescent="0.25">
      <c r="D28" t="s">
        <v>121</v>
      </c>
      <c r="E28" s="7">
        <f>1/Demands!P13</f>
        <v>2.2366412213740463</v>
      </c>
      <c r="F28" s="7">
        <f>1/Demands!Q13</f>
        <v>2.6042884990253423</v>
      </c>
      <c r="G28" s="7">
        <f>1/Demands!R13</f>
        <v>1.811388972582102</v>
      </c>
      <c r="H28" s="7">
        <f>1/Demands!S13</f>
        <v>5.1501057082452437</v>
      </c>
      <c r="I28" s="7">
        <f>1/Demands!T13</f>
        <v>6.524849808847625</v>
      </c>
      <c r="J28" s="7">
        <f>1/Demands!U13</f>
        <v>4.6103140752229548</v>
      </c>
      <c r="K28" s="7">
        <f>1/Demands!V13</f>
        <v>2.5218140068886341</v>
      </c>
      <c r="R28" s="101"/>
    </row>
    <row r="29" spans="2:39" x14ac:dyDescent="0.2">
      <c r="D29" t="s">
        <v>116</v>
      </c>
      <c r="E29" s="7">
        <f>Demands!P14*100</f>
        <v>55.290102389078498</v>
      </c>
      <c r="F29" s="7">
        <f>Demands!Q14*100</f>
        <v>61.601796407185638</v>
      </c>
      <c r="G29" s="7">
        <f>Demands!R14*100</f>
        <v>44.793745841650001</v>
      </c>
      <c r="H29" s="7">
        <f>Demands!S14*100</f>
        <v>80.582922824302145</v>
      </c>
      <c r="I29" s="7">
        <f>Demands!T14*100</f>
        <v>84.673976730559971</v>
      </c>
      <c r="J29" s="7">
        <f>Demands!U14*100</f>
        <v>78.309503784693021</v>
      </c>
      <c r="K29" s="7">
        <f>Demands!V14*100</f>
        <v>60.346005007967229</v>
      </c>
      <c r="R29" s="81"/>
    </row>
    <row r="30" spans="2:39" ht="15" x14ac:dyDescent="0.25">
      <c r="R30" s="26"/>
    </row>
    <row r="31" spans="2:39" ht="15" x14ac:dyDescent="0.25">
      <c r="R31" s="118"/>
    </row>
    <row r="32" spans="2:39" x14ac:dyDescent="0.2">
      <c r="R32" s="81"/>
    </row>
    <row r="33" spans="2:18" ht="15" x14ac:dyDescent="0.25">
      <c r="R33" s="115"/>
    </row>
    <row r="37" spans="2:18" ht="15" x14ac:dyDescent="0.25">
      <c r="B37" s="40"/>
      <c r="C37" s="40"/>
      <c r="D37" s="28"/>
      <c r="E37" s="40"/>
      <c r="F37" s="40"/>
      <c r="G37" s="40"/>
      <c r="H37" s="40"/>
      <c r="I37" s="40"/>
      <c r="J37" s="40"/>
      <c r="K37" s="40"/>
    </row>
    <row r="38" spans="2:18" ht="15.75" thickBot="1" x14ac:dyDescent="0.25">
      <c r="B38" s="39"/>
      <c r="C38" s="39"/>
      <c r="D38" s="39"/>
      <c r="E38" s="32"/>
      <c r="F38" s="32"/>
      <c r="G38" s="32"/>
      <c r="H38" s="32"/>
      <c r="I38" s="32"/>
      <c r="J38" s="32"/>
      <c r="K38" s="32"/>
    </row>
    <row r="39" spans="2:18" ht="15" x14ac:dyDescent="0.25">
      <c r="B39" s="71"/>
      <c r="C39" s="40"/>
      <c r="D39" s="101"/>
      <c r="E39" s="40"/>
      <c r="F39" s="40"/>
      <c r="G39" s="40"/>
      <c r="H39" s="40"/>
      <c r="I39" s="40"/>
      <c r="J39" s="40"/>
      <c r="K39" s="40"/>
    </row>
    <row r="40" spans="2:18" ht="15" x14ac:dyDescent="0.25">
      <c r="B40" s="40"/>
      <c r="C40" s="49"/>
      <c r="D40" s="40"/>
      <c r="E40" s="40"/>
      <c r="F40" s="40"/>
      <c r="G40" s="40"/>
      <c r="H40" s="40"/>
      <c r="I40" s="40"/>
      <c r="J40" s="40"/>
      <c r="K40" s="40"/>
    </row>
    <row r="41" spans="2:18" ht="15" x14ac:dyDescent="0.25">
      <c r="B41" s="40"/>
      <c r="C41" s="49"/>
      <c r="D41" s="40"/>
      <c r="E41" s="40"/>
      <c r="F41" s="40"/>
      <c r="G41" s="40"/>
      <c r="H41" s="40"/>
      <c r="I41" s="40"/>
      <c r="J41" s="40"/>
      <c r="K41" s="40"/>
    </row>
    <row r="42" spans="2:18" x14ac:dyDescent="0.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8" x14ac:dyDescent="0.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8" ht="15" x14ac:dyDescent="0.25">
      <c r="B44" s="40"/>
      <c r="C44" s="40"/>
      <c r="D44" s="28" t="s">
        <v>151</v>
      </c>
      <c r="E44" s="40"/>
      <c r="F44" s="40"/>
      <c r="G44" s="40"/>
      <c r="H44" s="40"/>
      <c r="I44" s="40"/>
      <c r="J44" s="40"/>
      <c r="K44" s="40"/>
    </row>
    <row r="45" spans="2:18" ht="15.75" thickBot="1" x14ac:dyDescent="0.25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82</v>
      </c>
      <c r="G45" s="32" t="s">
        <v>85</v>
      </c>
      <c r="H45" s="32" t="s">
        <v>89</v>
      </c>
      <c r="I45" s="32" t="s">
        <v>92</v>
      </c>
      <c r="J45" s="32" t="s">
        <v>16</v>
      </c>
      <c r="K45" s="32" t="s">
        <v>127</v>
      </c>
    </row>
    <row r="46" spans="2:18" ht="15" x14ac:dyDescent="0.25">
      <c r="B46" s="36" t="s">
        <v>100</v>
      </c>
      <c r="C46" s="36"/>
      <c r="D46" s="83" t="s">
        <v>98</v>
      </c>
      <c r="E46" s="36"/>
      <c r="F46" s="36"/>
      <c r="G46" s="36"/>
      <c r="H46" s="36"/>
      <c r="I46" s="36"/>
      <c r="J46" s="36"/>
      <c r="K46" s="36"/>
    </row>
    <row r="47" spans="2:18" ht="15" x14ac:dyDescent="0.25">
      <c r="B47" s="38"/>
      <c r="C47" s="33" t="s">
        <v>24</v>
      </c>
      <c r="D47" s="38"/>
      <c r="E47" s="38">
        <v>0.4714071769999999</v>
      </c>
      <c r="F47" s="38">
        <v>0.56917635657142851</v>
      </c>
      <c r="G47" s="38">
        <v>0.28251744276190449</v>
      </c>
      <c r="H47" s="38">
        <v>0.82219872142857142</v>
      </c>
      <c r="I47" s="38">
        <v>0.4944794785714286</v>
      </c>
      <c r="J47" s="38">
        <v>0.58090050352380951</v>
      </c>
      <c r="K47" s="38">
        <v>0.37939358323809524</v>
      </c>
    </row>
    <row r="48" spans="2:18" ht="15" x14ac:dyDescent="0.25">
      <c r="B48" s="38"/>
      <c r="C48" s="33" t="s">
        <v>26</v>
      </c>
      <c r="D48" s="38"/>
      <c r="E48" s="38">
        <v>0</v>
      </c>
      <c r="F48" s="38">
        <v>5.7170322285714281E-2</v>
      </c>
      <c r="G48" s="38">
        <v>0.51383067966666685</v>
      </c>
      <c r="H48" s="38">
        <v>1.2997886571428568E-2</v>
      </c>
      <c r="I48" s="38">
        <v>0.47911041428571427</v>
      </c>
      <c r="J48" s="38">
        <v>0.38089975190476194</v>
      </c>
      <c r="K48" s="38">
        <v>0.54303061466666669</v>
      </c>
    </row>
    <row r="49" spans="2:11" ht="15" x14ac:dyDescent="0.25">
      <c r="B49" s="38"/>
      <c r="C49" s="51" t="s">
        <v>118</v>
      </c>
      <c r="D49" s="38"/>
      <c r="E49" s="38">
        <v>0.38928204071428574</v>
      </c>
      <c r="F49" s="38">
        <v>3.9560374857142866E-2</v>
      </c>
      <c r="G49" s="38">
        <v>4.8303706666666675E-2</v>
      </c>
      <c r="H49" s="38">
        <v>8.5835100000000043E-3</v>
      </c>
      <c r="I49" s="38">
        <v>1.0874750000000002E-2</v>
      </c>
      <c r="J49" s="38">
        <v>6.8057016190476195E-3</v>
      </c>
      <c r="K49" s="38">
        <v>4.6113170285714287E-2</v>
      </c>
    </row>
    <row r="50" spans="2:11" ht="15" x14ac:dyDescent="0.25">
      <c r="B50" s="38"/>
      <c r="C50" s="50" t="s">
        <v>129</v>
      </c>
      <c r="D50" s="38"/>
      <c r="E50" s="38">
        <v>5.5383491428571416E-3</v>
      </c>
      <c r="F50" s="38">
        <v>3.7204114285714286E-3</v>
      </c>
      <c r="G50" s="38">
        <v>3.6227780000000001E-3</v>
      </c>
      <c r="H50" s="38">
        <v>2.4524314285714285E-3</v>
      </c>
      <c r="I50" s="38">
        <v>4.3499000000000012E-3</v>
      </c>
      <c r="J50" s="38">
        <v>6.5861628571428578E-4</v>
      </c>
      <c r="K50" s="38">
        <v>5.7641462857142842E-3</v>
      </c>
    </row>
    <row r="51" spans="2:11" ht="15" x14ac:dyDescent="0.25">
      <c r="B51" s="38"/>
      <c r="C51" s="51" t="s">
        <v>117</v>
      </c>
      <c r="D51" s="38"/>
      <c r="E51" s="38">
        <v>0.10853034185714287</v>
      </c>
      <c r="F51" s="38">
        <v>7.0687817142857153E-3</v>
      </c>
      <c r="G51" s="38">
        <v>5.2012741285714287E-2</v>
      </c>
      <c r="H51" s="38">
        <v>1.618604742857143E-2</v>
      </c>
      <c r="I51" s="38">
        <v>9.3212142857142862E-4</v>
      </c>
      <c r="J51" s="38">
        <v>1.0976938095238094E-3</v>
      </c>
      <c r="K51" s="38">
        <v>2.0414684761904762E-3</v>
      </c>
    </row>
    <row r="52" spans="2:11" ht="15" x14ac:dyDescent="0.25">
      <c r="B52" s="38"/>
      <c r="C52" s="51" t="s">
        <v>120</v>
      </c>
      <c r="D52" s="38"/>
      <c r="E52" s="38">
        <v>2.524209128571428E-2</v>
      </c>
      <c r="F52" s="38">
        <v>0.32330375314285714</v>
      </c>
      <c r="G52" s="38">
        <v>9.902259866666667E-2</v>
      </c>
      <c r="H52" s="38">
        <v>0.13758140314285716</v>
      </c>
      <c r="I52" s="38">
        <v>1.0253335714285718E-2</v>
      </c>
      <c r="J52" s="38">
        <v>2.9637732857142853E-2</v>
      </c>
      <c r="K52" s="38">
        <v>2.3657017047619047E-2</v>
      </c>
    </row>
    <row r="53" spans="2:11" ht="15" x14ac:dyDescent="0.25">
      <c r="B53" s="37"/>
      <c r="C53" s="52" t="s">
        <v>119</v>
      </c>
      <c r="D53" s="37"/>
      <c r="E53" s="37">
        <v>0</v>
      </c>
      <c r="F53" s="37">
        <v>0</v>
      </c>
      <c r="G53" s="37">
        <v>6.9005295238095234E-4</v>
      </c>
      <c r="H53" s="37">
        <v>0</v>
      </c>
      <c r="I53" s="37">
        <v>0</v>
      </c>
      <c r="J53" s="37">
        <v>0</v>
      </c>
      <c r="K53" s="37">
        <v>0</v>
      </c>
    </row>
    <row r="54" spans="2:11" ht="15" x14ac:dyDescent="0.25">
      <c r="B54" s="36" t="s">
        <v>101</v>
      </c>
      <c r="C54" s="36"/>
      <c r="D54" s="83" t="s">
        <v>99</v>
      </c>
      <c r="E54" s="36"/>
      <c r="F54" s="36"/>
      <c r="G54" s="36"/>
      <c r="H54" s="36"/>
      <c r="I54" s="36"/>
      <c r="J54" s="36"/>
      <c r="K54" s="36"/>
    </row>
    <row r="55" spans="2:11" ht="15" x14ac:dyDescent="0.25">
      <c r="B55" s="38"/>
      <c r="C55" s="38" t="s">
        <v>23</v>
      </c>
      <c r="D55" s="38"/>
      <c r="E55" s="38">
        <v>0.27404556144654957</v>
      </c>
      <c r="F55" s="38">
        <v>0.29725302323409641</v>
      </c>
      <c r="G55" s="38">
        <v>0.42657842823384917</v>
      </c>
      <c r="H55" s="38">
        <v>0.3351421293582898</v>
      </c>
      <c r="I55" s="38">
        <v>0.26178504104161682</v>
      </c>
      <c r="J55" s="38">
        <v>0.32549746819671088</v>
      </c>
      <c r="K55" s="38">
        <v>0.26400908222797081</v>
      </c>
    </row>
    <row r="56" spans="2:11" ht="15" x14ac:dyDescent="0.25">
      <c r="B56" s="37"/>
      <c r="C56" s="69" t="s">
        <v>131</v>
      </c>
      <c r="D56" s="37"/>
      <c r="E56" s="37">
        <v>0.72595443855345043</v>
      </c>
      <c r="F56" s="37">
        <v>0.70274697676590359</v>
      </c>
      <c r="G56" s="37">
        <v>0.57342157176615083</v>
      </c>
      <c r="H56" s="37">
        <v>0.6648578706417102</v>
      </c>
      <c r="I56" s="37">
        <v>0.73821495895838318</v>
      </c>
      <c r="J56" s="37">
        <v>0.67450253180328912</v>
      </c>
      <c r="K56" s="37">
        <v>0.73599091777202919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abSelected="1" workbookViewId="0">
      <selection activeCell="L22" sqref="L22"/>
    </sheetView>
  </sheetViews>
  <sheetFormatPr defaultRowHeight="12.75" x14ac:dyDescent="0.2"/>
  <cols>
    <col min="3" max="3" width="14.85546875" bestFit="1" customWidth="1"/>
    <col min="4" max="4" width="15.140625" bestFit="1" customWidth="1"/>
    <col min="5" max="5" width="12.85546875" bestFit="1" customWidth="1"/>
    <col min="8" max="10" width="8.7109375" style="73"/>
    <col min="12" max="12" width="14.85546875" bestFit="1" customWidth="1"/>
    <col min="13" max="13" width="26.140625" bestFit="1" customWidth="1"/>
    <col min="17" max="17" width="9.7109375" bestFit="1" customWidth="1"/>
  </cols>
  <sheetData>
    <row r="1" spans="3:26" x14ac:dyDescent="0.2">
      <c r="J1" s="82"/>
    </row>
    <row r="2" spans="3:26" x14ac:dyDescent="0.2">
      <c r="J2" s="82"/>
    </row>
    <row r="3" spans="3:26" ht="15" x14ac:dyDescent="0.2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25" thickBot="1" x14ac:dyDescent="0.25">
      <c r="C4" s="39" t="s">
        <v>1</v>
      </c>
      <c r="D4" s="39" t="s">
        <v>3</v>
      </c>
      <c r="E4" s="39" t="s">
        <v>4</v>
      </c>
      <c r="F4" s="39" t="s">
        <v>7</v>
      </c>
      <c r="G4" s="76" t="s">
        <v>135</v>
      </c>
      <c r="H4" s="76" t="s">
        <v>136</v>
      </c>
      <c r="I4" s="76" t="s">
        <v>140</v>
      </c>
      <c r="J4" s="89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124</v>
      </c>
    </row>
    <row r="5" spans="3:26" ht="15" x14ac:dyDescent="0.25">
      <c r="C5" s="48" t="s">
        <v>43</v>
      </c>
      <c r="D5" s="34" t="s">
        <v>45</v>
      </c>
      <c r="E5" s="53" t="s">
        <v>117</v>
      </c>
      <c r="F5" s="34">
        <v>1</v>
      </c>
      <c r="G5" s="72">
        <v>0.5</v>
      </c>
      <c r="H5" s="77">
        <v>1</v>
      </c>
      <c r="I5" s="86">
        <v>30</v>
      </c>
      <c r="J5" s="26"/>
      <c r="K5" s="35" t="s">
        <v>20</v>
      </c>
      <c r="L5" s="122" t="s">
        <v>149</v>
      </c>
      <c r="M5" s="35" t="s">
        <v>34</v>
      </c>
      <c r="N5" s="35" t="s">
        <v>18</v>
      </c>
      <c r="O5" s="85" t="s">
        <v>141</v>
      </c>
      <c r="P5" s="35" t="s">
        <v>35</v>
      </c>
      <c r="Q5" s="35"/>
      <c r="X5" t="s">
        <v>122</v>
      </c>
    </row>
    <row r="6" spans="3:26" ht="15" x14ac:dyDescent="0.25">
      <c r="C6" s="53"/>
      <c r="D6" s="40"/>
      <c r="E6" s="53" t="s">
        <v>118</v>
      </c>
      <c r="F6" s="40"/>
      <c r="G6" s="72">
        <v>0.5</v>
      </c>
      <c r="H6" s="77"/>
      <c r="I6" s="87"/>
      <c r="J6" s="26"/>
      <c r="K6" s="35"/>
      <c r="L6" s="69" t="s">
        <v>133</v>
      </c>
      <c r="M6" s="35"/>
      <c r="N6" s="35" t="s">
        <v>18</v>
      </c>
      <c r="O6" s="35" t="s">
        <v>19</v>
      </c>
      <c r="P6" s="35"/>
      <c r="Q6" s="35"/>
      <c r="W6" s="34" t="s">
        <v>30</v>
      </c>
      <c r="X6" s="34" t="s">
        <v>31</v>
      </c>
      <c r="Y6" s="34" t="s">
        <v>29</v>
      </c>
      <c r="Z6" s="34">
        <v>1</v>
      </c>
    </row>
    <row r="7" spans="3:26" ht="15" x14ac:dyDescent="0.25">
      <c r="C7" s="34" t="s">
        <v>32</v>
      </c>
      <c r="D7" s="34" t="s">
        <v>33</v>
      </c>
      <c r="E7" s="34" t="s">
        <v>23</v>
      </c>
      <c r="F7" s="34">
        <v>1</v>
      </c>
      <c r="G7" s="34"/>
      <c r="H7" s="78">
        <v>1</v>
      </c>
      <c r="I7" s="88">
        <v>30</v>
      </c>
      <c r="J7" s="26"/>
      <c r="K7" s="35"/>
      <c r="L7" s="50" t="s">
        <v>130</v>
      </c>
      <c r="M7" s="35"/>
      <c r="N7" s="35" t="s">
        <v>18</v>
      </c>
      <c r="O7" s="35" t="s">
        <v>19</v>
      </c>
      <c r="P7" s="35"/>
      <c r="Q7" s="35"/>
      <c r="X7" t="s">
        <v>123</v>
      </c>
    </row>
    <row r="8" spans="3:26" ht="15" x14ac:dyDescent="0.25">
      <c r="C8" s="34" t="s">
        <v>36</v>
      </c>
      <c r="D8" s="34" t="s">
        <v>37</v>
      </c>
      <c r="E8" s="34" t="s">
        <v>26</v>
      </c>
      <c r="F8" s="34">
        <v>1</v>
      </c>
      <c r="G8" s="34"/>
      <c r="H8" s="78">
        <v>1</v>
      </c>
      <c r="I8" s="88">
        <v>30</v>
      </c>
      <c r="J8" s="40"/>
      <c r="K8" s="35"/>
      <c r="L8" s="51" t="s">
        <v>125</v>
      </c>
      <c r="M8" s="35"/>
      <c r="N8" s="35" t="s">
        <v>18</v>
      </c>
      <c r="O8" s="35" t="s">
        <v>19</v>
      </c>
      <c r="P8" s="35"/>
      <c r="Q8" s="35"/>
      <c r="W8" s="34" t="s">
        <v>38</v>
      </c>
      <c r="X8" s="34" t="s">
        <v>39</v>
      </c>
      <c r="Y8" s="34" t="s">
        <v>27</v>
      </c>
      <c r="Z8" s="34">
        <v>1</v>
      </c>
    </row>
    <row r="9" spans="3:26" ht="15" x14ac:dyDescent="0.25">
      <c r="C9" s="50" t="s">
        <v>130</v>
      </c>
      <c r="D9" s="70" t="s">
        <v>132</v>
      </c>
      <c r="E9" s="55" t="s">
        <v>129</v>
      </c>
      <c r="F9" s="26">
        <v>1</v>
      </c>
      <c r="G9" s="34"/>
      <c r="H9" s="78">
        <v>1</v>
      </c>
      <c r="I9" s="88">
        <v>30</v>
      </c>
      <c r="J9" s="40"/>
      <c r="K9" s="35"/>
      <c r="L9" s="35" t="s">
        <v>43</v>
      </c>
      <c r="M9" s="35" t="s">
        <v>44</v>
      </c>
      <c r="N9" s="35" t="s">
        <v>18</v>
      </c>
      <c r="O9" s="35" t="s">
        <v>19</v>
      </c>
      <c r="Q9" s="35"/>
      <c r="W9" s="34" t="s">
        <v>40</v>
      </c>
      <c r="X9" s="34" t="s">
        <v>42</v>
      </c>
      <c r="Y9" s="34" t="s">
        <v>25</v>
      </c>
      <c r="Z9" s="34">
        <v>1</v>
      </c>
    </row>
    <row r="10" spans="3:26" ht="15" x14ac:dyDescent="0.25">
      <c r="C10" s="51" t="s">
        <v>125</v>
      </c>
      <c r="D10" s="79" t="s">
        <v>137</v>
      </c>
      <c r="E10" s="49" t="s">
        <v>120</v>
      </c>
      <c r="F10" s="26">
        <v>1</v>
      </c>
      <c r="G10" s="34"/>
      <c r="H10" s="78">
        <v>1</v>
      </c>
      <c r="I10" s="88">
        <v>30</v>
      </c>
      <c r="J10" s="40"/>
      <c r="K10" s="35"/>
      <c r="L10" s="40" t="s">
        <v>36</v>
      </c>
      <c r="M10" s="35"/>
      <c r="N10" s="35" t="s">
        <v>18</v>
      </c>
      <c r="O10" s="35" t="s">
        <v>19</v>
      </c>
      <c r="P10" s="68" t="s">
        <v>41</v>
      </c>
      <c r="Q10" s="35"/>
      <c r="W10" s="34" t="s">
        <v>46</v>
      </c>
      <c r="X10" s="34" t="s">
        <v>47</v>
      </c>
      <c r="Y10" s="34" t="s">
        <v>28</v>
      </c>
      <c r="Z10" s="34">
        <v>1</v>
      </c>
    </row>
    <row r="11" spans="3:26" ht="15" x14ac:dyDescent="0.25">
      <c r="C11" s="69" t="s">
        <v>133</v>
      </c>
      <c r="D11" s="66" t="s">
        <v>134</v>
      </c>
      <c r="E11" s="56" t="s">
        <v>131</v>
      </c>
      <c r="F11" s="54">
        <v>1</v>
      </c>
      <c r="G11" s="34"/>
      <c r="H11" s="78">
        <v>1</v>
      </c>
      <c r="I11" s="88">
        <v>30</v>
      </c>
      <c r="J11" s="40"/>
      <c r="K11" s="35"/>
      <c r="L11" s="37" t="s">
        <v>32</v>
      </c>
      <c r="M11" s="61"/>
      <c r="N11" s="61" t="s">
        <v>18</v>
      </c>
      <c r="O11" s="61" t="s">
        <v>19</v>
      </c>
      <c r="P11" s="61"/>
      <c r="Q11" s="35"/>
    </row>
    <row r="12" spans="3:26" ht="15" x14ac:dyDescent="0.25">
      <c r="C12" s="121" t="s">
        <v>149</v>
      </c>
      <c r="D12" s="67" t="s">
        <v>128</v>
      </c>
      <c r="E12" s="34" t="s">
        <v>24</v>
      </c>
      <c r="F12" s="34">
        <v>1</v>
      </c>
      <c r="G12" s="72"/>
      <c r="H12" s="78">
        <v>31.54</v>
      </c>
      <c r="I12" s="88">
        <v>30</v>
      </c>
      <c r="J12" s="40"/>
      <c r="K12" s="35"/>
      <c r="Q12" s="35"/>
    </row>
    <row r="13" spans="3:26" ht="15" x14ac:dyDescent="0.25">
      <c r="C13" s="57"/>
      <c r="D13" s="26"/>
      <c r="E13" s="53" t="s">
        <v>119</v>
      </c>
      <c r="F13" s="26"/>
      <c r="G13" s="72">
        <v>0.2</v>
      </c>
      <c r="H13" s="74"/>
      <c r="I13" s="40"/>
      <c r="J13" s="40"/>
      <c r="K13" s="61"/>
      <c r="P13" s="34"/>
      <c r="Q13" s="61"/>
    </row>
    <row r="14" spans="3:26" ht="15" x14ac:dyDescent="0.25">
      <c r="C14" s="60"/>
      <c r="D14" s="26"/>
      <c r="E14" s="60"/>
      <c r="F14" s="58"/>
      <c r="G14" s="58"/>
      <c r="H14" s="74"/>
      <c r="I14" s="74"/>
      <c r="J14" s="40"/>
      <c r="K14" s="35"/>
      <c r="Q14" s="34"/>
    </row>
    <row r="15" spans="3:26" ht="15" x14ac:dyDescent="0.25">
      <c r="C15" s="57"/>
      <c r="D15" s="26"/>
      <c r="E15" s="57"/>
      <c r="F15" s="26"/>
      <c r="G15" s="58"/>
      <c r="H15" s="74"/>
      <c r="I15" s="74"/>
      <c r="J15" s="40"/>
      <c r="K15" s="34"/>
      <c r="L15" s="57"/>
      <c r="M15" s="59"/>
      <c r="N15" s="59"/>
      <c r="O15" s="35"/>
    </row>
    <row r="16" spans="3:26" ht="15" x14ac:dyDescent="0.25">
      <c r="C16" s="57"/>
      <c r="D16" s="80" t="s">
        <v>138</v>
      </c>
      <c r="E16" s="57"/>
      <c r="F16" s="62"/>
      <c r="G16" s="62"/>
      <c r="H16" s="75"/>
      <c r="I16" s="74"/>
      <c r="J16" s="74"/>
      <c r="K16" s="58"/>
      <c r="L16" s="57"/>
      <c r="M16" s="59"/>
      <c r="N16" s="59"/>
      <c r="O16" s="35"/>
    </row>
    <row r="17" spans="3:15" ht="15" x14ac:dyDescent="0.25">
      <c r="C17" s="57"/>
      <c r="D17" s="57"/>
      <c r="E17" s="57"/>
      <c r="F17" s="62"/>
      <c r="G17" s="62"/>
      <c r="H17" s="75"/>
      <c r="I17" s="75"/>
      <c r="J17" s="74"/>
      <c r="K17" s="58"/>
      <c r="L17" s="57"/>
      <c r="M17" s="59"/>
      <c r="N17" s="59"/>
      <c r="O17" s="35"/>
    </row>
    <row r="18" spans="3:15" ht="15" x14ac:dyDescent="0.25">
      <c r="C18" s="57"/>
      <c r="D18" s="57"/>
      <c r="E18" s="57"/>
      <c r="F18" s="62"/>
      <c r="G18" s="62"/>
      <c r="H18" s="75"/>
      <c r="I18" s="75"/>
      <c r="J18" s="74"/>
      <c r="K18" s="58"/>
      <c r="L18" s="57"/>
      <c r="M18" s="59"/>
      <c r="N18" s="59"/>
      <c r="O18" s="35"/>
    </row>
    <row r="19" spans="3:15" x14ac:dyDescent="0.2">
      <c r="C19" s="62"/>
      <c r="D19" s="62"/>
      <c r="E19" s="62"/>
      <c r="F19" s="62"/>
      <c r="G19" s="62"/>
      <c r="H19" s="75"/>
      <c r="I19" s="75"/>
      <c r="J19" s="75"/>
      <c r="K19" s="62"/>
      <c r="L19" s="62"/>
      <c r="M19" s="58"/>
      <c r="N19" s="58"/>
    </row>
    <row r="20" spans="3:15" x14ac:dyDescent="0.2">
      <c r="C20" s="58"/>
      <c r="D20" s="58"/>
      <c r="E20" s="58"/>
      <c r="F20" s="58"/>
      <c r="G20" s="58"/>
      <c r="H20" s="74"/>
      <c r="I20" s="75"/>
      <c r="J20" s="75"/>
      <c r="K20" s="62"/>
      <c r="L20" s="62"/>
      <c r="M20" s="58"/>
      <c r="N20" s="58"/>
    </row>
    <row r="21" spans="3:15" x14ac:dyDescent="0.2">
      <c r="I21" s="74"/>
      <c r="J21" s="75"/>
      <c r="K21" s="62"/>
      <c r="L21" s="62"/>
      <c r="M21" s="58"/>
      <c r="N21" s="58"/>
    </row>
    <row r="22" spans="3:15" x14ac:dyDescent="0.2">
      <c r="J22" s="75"/>
      <c r="K22" s="62"/>
      <c r="L22" s="58"/>
      <c r="M22" s="58"/>
      <c r="N22" s="58"/>
    </row>
    <row r="23" spans="3:15" x14ac:dyDescent="0.2">
      <c r="J23" s="74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I19" sqref="I19"/>
    </sheetView>
  </sheetViews>
  <sheetFormatPr defaultRowHeight="12.75" x14ac:dyDescent="0.2"/>
  <cols>
    <col min="2" max="2" width="64.85546875" bestFit="1" customWidth="1"/>
    <col min="8" max="8" width="8.42578125" bestFit="1" customWidth="1"/>
    <col min="9" max="9" width="11.7109375" bestFit="1" customWidth="1"/>
  </cols>
  <sheetData>
    <row r="1" spans="2:11" ht="15" x14ac:dyDescent="0.25">
      <c r="E1" s="40" t="s">
        <v>115</v>
      </c>
      <c r="I1" t="s">
        <v>126</v>
      </c>
    </row>
    <row r="2" spans="2:11" ht="18.75" x14ac:dyDescent="0.25">
      <c r="B2" s="41" t="s">
        <v>102</v>
      </c>
      <c r="C2" s="42"/>
      <c r="D2" s="42"/>
      <c r="E2" s="42"/>
      <c r="G2" s="40"/>
      <c r="H2" s="40"/>
      <c r="I2" s="40"/>
      <c r="J2" s="40"/>
      <c r="K2" s="40"/>
    </row>
    <row r="3" spans="2:11" ht="15" x14ac:dyDescent="0.25">
      <c r="B3" s="44" t="s">
        <v>103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25">
      <c r="B4" s="46" t="s">
        <v>0</v>
      </c>
      <c r="C4" s="47" t="s">
        <v>117</v>
      </c>
      <c r="D4" s="63" t="s">
        <v>118</v>
      </c>
      <c r="E4" s="47" t="s">
        <v>26</v>
      </c>
      <c r="F4" s="47" t="s">
        <v>23</v>
      </c>
      <c r="G4" s="63" t="s">
        <v>129</v>
      </c>
      <c r="H4" s="63" t="s">
        <v>120</v>
      </c>
      <c r="I4" s="63" t="s">
        <v>131</v>
      </c>
      <c r="J4" s="47" t="s">
        <v>119</v>
      </c>
      <c r="K4" s="47" t="s">
        <v>24</v>
      </c>
    </row>
    <row r="5" spans="2:11" x14ac:dyDescent="0.2">
      <c r="B5" s="43" t="s">
        <v>104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x14ac:dyDescent="0.2">
      <c r="B6" s="43" t="s">
        <v>105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x14ac:dyDescent="0.2">
      <c r="B7" s="43" t="s">
        <v>106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x14ac:dyDescent="0.2">
      <c r="B8" s="43" t="s">
        <v>107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x14ac:dyDescent="0.2">
      <c r="B9" s="43" t="s">
        <v>108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x14ac:dyDescent="0.2">
      <c r="B10" s="43" t="s">
        <v>109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x14ac:dyDescent="0.2">
      <c r="B11" s="43" t="s">
        <v>110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x14ac:dyDescent="0.2">
      <c r="B12" s="43" t="s">
        <v>111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x14ac:dyDescent="0.2">
      <c r="B13" s="43" t="s">
        <v>112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x14ac:dyDescent="0.2">
      <c r="B14" s="43" t="s">
        <v>113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x14ac:dyDescent="0.2">
      <c r="B15" s="43" t="s">
        <v>114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workbookViewId="0">
      <selection activeCell="B23" sqref="B23"/>
    </sheetView>
  </sheetViews>
  <sheetFormatPr defaultRowHeight="12.75" x14ac:dyDescent="0.2"/>
  <cols>
    <col min="2" max="2" width="49.42578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2578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5" x14ac:dyDescent="0.25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24"/>
      <c r="V1" s="131"/>
      <c r="W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24"/>
      <c r="AQ1" s="131"/>
      <c r="AR1" s="131"/>
      <c r="AS1" s="24"/>
      <c r="AT1" s="24"/>
      <c r="AU1" s="131"/>
      <c r="AV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24"/>
      <c r="BR1" s="24"/>
      <c r="BS1" s="24"/>
      <c r="BT1" s="131"/>
      <c r="BU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24"/>
      <c r="CS1" s="131"/>
      <c r="CT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24"/>
      <c r="DN1" s="24"/>
      <c r="DO1" s="24"/>
      <c r="DP1" s="24"/>
      <c r="DQ1" s="24"/>
      <c r="DR1" s="131"/>
      <c r="DS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24"/>
      <c r="EQ1" s="131"/>
      <c r="ER1" s="131"/>
      <c r="EU1" s="131"/>
      <c r="EV1" s="131"/>
      <c r="EW1" s="24"/>
      <c r="EX1" s="24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24"/>
      <c r="FN1" s="24"/>
      <c r="FO1" s="24"/>
      <c r="FP1" s="24"/>
      <c r="FQ1" s="24"/>
    </row>
    <row r="2" spans="1:175" ht="15" x14ac:dyDescent="0.2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24"/>
      <c r="V2" s="131"/>
      <c r="W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24"/>
      <c r="AQ2" s="131"/>
      <c r="AR2" s="131"/>
      <c r="AS2" s="24"/>
      <c r="AT2" s="24"/>
      <c r="AU2" s="131"/>
      <c r="AV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24"/>
      <c r="BR2" s="24"/>
      <c r="BS2" s="24"/>
      <c r="BT2" s="131"/>
      <c r="BU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 s="131"/>
      <c r="CN2" s="131"/>
      <c r="CO2" s="131"/>
      <c r="CP2" s="131"/>
      <c r="CQ2" s="131"/>
      <c r="CR2" s="24"/>
      <c r="CS2" s="131"/>
      <c r="CT2" s="131"/>
      <c r="CW2" s="131"/>
      <c r="CX2" s="131"/>
      <c r="CY2" s="131"/>
      <c r="CZ2" s="131"/>
      <c r="DA2" s="131"/>
      <c r="DB2" s="131"/>
      <c r="DC2" s="131"/>
      <c r="DD2" s="131"/>
      <c r="DE2" s="131"/>
      <c r="DF2" s="131"/>
      <c r="DG2" s="131"/>
      <c r="DH2" s="131"/>
      <c r="DI2" s="131"/>
      <c r="DJ2" s="131"/>
      <c r="DK2" s="131"/>
      <c r="DL2" s="131"/>
      <c r="DM2" s="24"/>
      <c r="DN2" s="24"/>
      <c r="DO2" s="24"/>
      <c r="DP2" s="24"/>
      <c r="DQ2" s="24"/>
      <c r="DR2" s="131"/>
      <c r="DS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24"/>
      <c r="EQ2" s="131"/>
      <c r="ER2" s="131"/>
      <c r="EU2" s="131"/>
      <c r="EV2" s="131"/>
      <c r="EW2" s="24"/>
      <c r="EX2" s="24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24"/>
      <c r="FN2" s="24"/>
      <c r="FO2" s="24"/>
      <c r="FP2" s="24"/>
      <c r="FQ2" s="24"/>
    </row>
    <row r="3" spans="1:175" ht="15" x14ac:dyDescent="0.2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24"/>
      <c r="V3" s="131"/>
      <c r="W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24"/>
      <c r="AQ3" s="131"/>
      <c r="AR3" s="131"/>
      <c r="AS3" s="24"/>
      <c r="AT3" s="24"/>
      <c r="AU3" s="131"/>
      <c r="AV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24"/>
      <c r="BR3" s="24"/>
      <c r="BS3" s="24"/>
      <c r="BT3" s="131"/>
      <c r="BU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24"/>
      <c r="CS3" s="131"/>
      <c r="CT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24"/>
      <c r="DN3" s="24"/>
      <c r="DO3" s="24"/>
      <c r="DP3" s="24"/>
      <c r="DQ3" s="24"/>
      <c r="DR3" s="131"/>
      <c r="DS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24"/>
      <c r="EQ3" s="131"/>
      <c r="ER3" s="131"/>
      <c r="EU3" s="131"/>
      <c r="EV3" s="131"/>
      <c r="EW3" s="24"/>
      <c r="EX3" s="24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24"/>
      <c r="FN3" s="24"/>
      <c r="FO3" s="24"/>
      <c r="FP3" s="24"/>
      <c r="FQ3" s="24"/>
    </row>
    <row r="4" spans="1:175" ht="15" x14ac:dyDescent="0.25">
      <c r="A4" s="132" t="s">
        <v>15</v>
      </c>
      <c r="B4" s="132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24"/>
      <c r="V4" s="131"/>
      <c r="W4" s="131"/>
      <c r="Z4" s="132" t="s">
        <v>82</v>
      </c>
      <c r="AA4" s="132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24"/>
      <c r="AQ4" s="131"/>
      <c r="AR4" s="131"/>
      <c r="AS4" s="24"/>
      <c r="AT4" s="24"/>
      <c r="AU4" s="131"/>
      <c r="AV4" s="131"/>
      <c r="AY4" s="132" t="s">
        <v>85</v>
      </c>
      <c r="AZ4" s="132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24"/>
      <c r="BR4" s="24"/>
      <c r="BS4" s="24"/>
      <c r="BT4" s="131"/>
      <c r="BU4" s="131"/>
      <c r="BX4" s="132" t="s">
        <v>89</v>
      </c>
      <c r="BY4" s="132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24"/>
      <c r="CS4" s="131"/>
      <c r="CT4" s="131"/>
      <c r="CW4" s="132" t="s">
        <v>92</v>
      </c>
      <c r="CX4" s="132"/>
      <c r="CY4" s="131"/>
      <c r="CZ4" s="131"/>
      <c r="DA4" s="131"/>
      <c r="DB4" s="131"/>
      <c r="DC4" s="131"/>
      <c r="DD4" s="131"/>
      <c r="DE4" s="131"/>
      <c r="DF4" s="131"/>
      <c r="DG4" s="131"/>
      <c r="DH4" s="131"/>
      <c r="DI4" s="131"/>
      <c r="DJ4" s="131"/>
      <c r="DK4" s="131"/>
      <c r="DL4" s="131"/>
      <c r="DM4" s="24"/>
      <c r="DN4" s="24"/>
      <c r="DO4" s="24"/>
      <c r="DP4" s="24"/>
      <c r="DQ4" s="24"/>
      <c r="DR4" s="131"/>
      <c r="DS4" s="131"/>
      <c r="DV4" s="132" t="s">
        <v>16</v>
      </c>
      <c r="DW4" s="132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24"/>
      <c r="EQ4" s="131"/>
      <c r="ER4" s="131"/>
      <c r="EU4" s="132" t="s">
        <v>97</v>
      </c>
      <c r="EV4" s="132"/>
      <c r="EW4" s="24"/>
      <c r="EX4" s="24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24"/>
      <c r="FN4" s="24"/>
      <c r="FO4" s="24"/>
      <c r="FP4" s="24"/>
      <c r="FQ4" s="24"/>
    </row>
    <row r="5" spans="1:175" ht="18" x14ac:dyDescent="0.25">
      <c r="A5" s="135" t="s">
        <v>48</v>
      </c>
      <c r="B5" s="135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24"/>
      <c r="V5" s="131"/>
      <c r="W5" s="131"/>
      <c r="Z5" s="135" t="s">
        <v>48</v>
      </c>
      <c r="AA5" s="135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24"/>
      <c r="AQ5" s="131"/>
      <c r="AR5" s="131"/>
      <c r="AS5" s="24"/>
      <c r="AT5" s="24"/>
      <c r="AU5" s="131"/>
      <c r="AV5" s="131"/>
      <c r="AY5" s="135" t="s">
        <v>48</v>
      </c>
      <c r="AZ5" s="135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24"/>
      <c r="BR5" s="24"/>
      <c r="BS5" s="24"/>
      <c r="BT5" s="131"/>
      <c r="BU5" s="131"/>
      <c r="BX5" s="135" t="s">
        <v>48</v>
      </c>
      <c r="BY5" s="135"/>
      <c r="BZ5" s="131"/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24"/>
      <c r="CS5" s="131"/>
      <c r="CT5" s="131"/>
      <c r="CW5" s="135" t="s">
        <v>48</v>
      </c>
      <c r="CX5" s="135"/>
      <c r="CY5" s="131"/>
      <c r="CZ5" s="131"/>
      <c r="DA5" s="131"/>
      <c r="DB5" s="131"/>
      <c r="DC5" s="131"/>
      <c r="DD5" s="131"/>
      <c r="DE5" s="131"/>
      <c r="DF5" s="131"/>
      <c r="DG5" s="131"/>
      <c r="DH5" s="131"/>
      <c r="DI5" s="131"/>
      <c r="DJ5" s="131"/>
      <c r="DK5" s="131"/>
      <c r="DL5" s="131"/>
      <c r="DM5" s="24"/>
      <c r="DN5" s="24"/>
      <c r="DO5" s="24"/>
      <c r="DP5" s="24"/>
      <c r="DQ5" s="24"/>
      <c r="DR5" s="131"/>
      <c r="DS5" s="131"/>
      <c r="DV5" s="135" t="s">
        <v>48</v>
      </c>
      <c r="DW5" s="135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24"/>
      <c r="EQ5" s="131"/>
      <c r="ER5" s="131"/>
      <c r="EU5" s="135" t="s">
        <v>48</v>
      </c>
      <c r="EV5" s="135"/>
      <c r="EW5" s="24"/>
      <c r="EX5" s="24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24"/>
      <c r="FN5" s="24"/>
      <c r="FO5" s="24"/>
      <c r="FP5" s="24"/>
      <c r="FQ5" s="24"/>
    </row>
    <row r="6" spans="1:175" ht="15" x14ac:dyDescent="0.25">
      <c r="A6" s="134"/>
      <c r="B6" s="134"/>
      <c r="C6" s="22"/>
      <c r="D6" s="22"/>
      <c r="E6" s="131"/>
      <c r="F6" s="131"/>
      <c r="G6" s="22"/>
      <c r="H6" s="22"/>
      <c r="I6" s="22"/>
      <c r="J6" s="131"/>
      <c r="K6" s="131"/>
      <c r="L6" s="22"/>
      <c r="M6" s="131"/>
      <c r="N6" s="131"/>
      <c r="O6" s="131"/>
      <c r="P6" s="131"/>
      <c r="Q6" s="131"/>
      <c r="R6" s="131"/>
      <c r="S6" s="22"/>
      <c r="T6" s="22"/>
      <c r="U6" s="22"/>
      <c r="V6" s="131"/>
      <c r="W6" s="131"/>
      <c r="Z6" s="134"/>
      <c r="AA6" s="134"/>
      <c r="AB6" s="22"/>
      <c r="AC6" s="22"/>
      <c r="AD6" s="131"/>
      <c r="AE6" s="131"/>
      <c r="AF6" s="22"/>
      <c r="AG6" s="22"/>
      <c r="AH6" s="22"/>
      <c r="AI6" s="131"/>
      <c r="AJ6" s="131"/>
      <c r="AK6" s="22"/>
      <c r="AL6" s="131"/>
      <c r="AM6" s="131"/>
      <c r="AN6" s="131"/>
      <c r="AO6" s="131"/>
      <c r="AP6" s="24"/>
      <c r="AQ6" s="131"/>
      <c r="AR6" s="131"/>
      <c r="AS6" s="22"/>
      <c r="AT6" s="22"/>
      <c r="AU6" s="131"/>
      <c r="AV6" s="131"/>
      <c r="AY6" s="134"/>
      <c r="AZ6" s="134"/>
      <c r="BA6" s="22"/>
      <c r="BB6" s="22"/>
      <c r="BC6" s="131"/>
      <c r="BD6" s="131"/>
      <c r="BE6" s="22"/>
      <c r="BF6" s="22"/>
      <c r="BG6" s="22"/>
      <c r="BH6" s="131"/>
      <c r="BI6" s="131"/>
      <c r="BJ6" s="22"/>
      <c r="BK6" s="131"/>
      <c r="BL6" s="131"/>
      <c r="BM6" s="131"/>
      <c r="BN6" s="131"/>
      <c r="BO6" s="131"/>
      <c r="BP6" s="131"/>
      <c r="BQ6" s="22"/>
      <c r="BR6" s="22"/>
      <c r="BS6" s="22"/>
      <c r="BT6" s="131"/>
      <c r="BU6" s="131"/>
      <c r="BX6" s="134"/>
      <c r="BY6" s="134"/>
      <c r="BZ6" s="22"/>
      <c r="CA6" s="22"/>
      <c r="CB6" s="131"/>
      <c r="CC6" s="131"/>
      <c r="CD6" s="22"/>
      <c r="CE6" s="22"/>
      <c r="CF6" s="22"/>
      <c r="CG6" s="131"/>
      <c r="CH6" s="131"/>
      <c r="CI6" s="22"/>
      <c r="CJ6" s="131"/>
      <c r="CK6" s="131"/>
      <c r="CL6" s="131"/>
      <c r="CM6" s="131"/>
      <c r="CN6" s="131"/>
      <c r="CO6" s="131"/>
      <c r="CP6" s="22"/>
      <c r="CQ6" s="22"/>
      <c r="CR6" s="22"/>
      <c r="CS6" s="131"/>
      <c r="CT6" s="131"/>
      <c r="CW6" s="134"/>
      <c r="CX6" s="134"/>
      <c r="CY6" s="22"/>
      <c r="CZ6" s="22"/>
      <c r="DA6" s="131"/>
      <c r="DB6" s="131"/>
      <c r="DC6" s="22"/>
      <c r="DD6" s="22"/>
      <c r="DE6" s="22"/>
      <c r="DF6" s="131"/>
      <c r="DG6" s="131"/>
      <c r="DH6" s="22"/>
      <c r="DI6" s="131"/>
      <c r="DJ6" s="131"/>
      <c r="DK6" s="131"/>
      <c r="DL6" s="131"/>
      <c r="DM6" s="24"/>
      <c r="DN6" s="24"/>
      <c r="DO6" s="22"/>
      <c r="DP6" s="22"/>
      <c r="DQ6" s="22"/>
      <c r="DR6" s="131"/>
      <c r="DS6" s="131"/>
      <c r="DV6" s="134"/>
      <c r="DW6" s="134"/>
      <c r="DX6" s="22"/>
      <c r="DY6" s="22"/>
      <c r="DZ6" s="131"/>
      <c r="EA6" s="131"/>
      <c r="EB6" s="22"/>
      <c r="EC6" s="22"/>
      <c r="ED6" s="22"/>
      <c r="EE6" s="131"/>
      <c r="EF6" s="131"/>
      <c r="EG6" s="22"/>
      <c r="EH6" s="131"/>
      <c r="EI6" s="131"/>
      <c r="EJ6" s="131"/>
      <c r="EK6" s="131"/>
      <c r="EL6" s="131"/>
      <c r="EM6" s="131"/>
      <c r="EN6" s="22"/>
      <c r="EO6" s="22"/>
      <c r="EP6" s="22"/>
      <c r="EQ6" s="131"/>
      <c r="ER6" s="131"/>
      <c r="EU6" s="134"/>
      <c r="EV6" s="134"/>
      <c r="EW6" s="22"/>
      <c r="EX6" s="22"/>
      <c r="EY6" s="131"/>
      <c r="EZ6" s="131"/>
      <c r="FA6" s="22"/>
      <c r="FB6" s="22"/>
      <c r="FC6" s="22"/>
      <c r="FD6" s="131"/>
      <c r="FE6" s="131"/>
      <c r="FF6" s="22"/>
      <c r="FG6" s="131"/>
      <c r="FH6" s="131"/>
      <c r="FI6" s="131"/>
      <c r="FJ6" s="131"/>
      <c r="FK6" s="131"/>
      <c r="FL6" s="131"/>
      <c r="FM6" s="22"/>
      <c r="FN6" s="22"/>
      <c r="FO6" s="22"/>
      <c r="FP6" s="24"/>
      <c r="FQ6" s="24"/>
    </row>
    <row r="7" spans="1:175" ht="18.75" x14ac:dyDescent="0.25">
      <c r="A7" s="133" t="s">
        <v>49</v>
      </c>
      <c r="B7" s="133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24"/>
      <c r="V7" s="131"/>
      <c r="W7" s="131"/>
      <c r="Z7" s="133" t="s">
        <v>79</v>
      </c>
      <c r="AA7" s="133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24"/>
      <c r="AQ7" s="131"/>
      <c r="AR7" s="131"/>
      <c r="AS7" s="24"/>
      <c r="AT7" s="24"/>
      <c r="AU7" s="131"/>
      <c r="AV7" s="131"/>
      <c r="AY7" s="133" t="s">
        <v>83</v>
      </c>
      <c r="AZ7" s="133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24"/>
      <c r="BR7" s="24"/>
      <c r="BS7" s="24"/>
      <c r="BT7" s="131"/>
      <c r="BU7" s="131"/>
      <c r="BX7" s="133" t="s">
        <v>86</v>
      </c>
      <c r="BY7" s="133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24"/>
      <c r="CS7" s="131"/>
      <c r="CT7" s="131"/>
      <c r="CW7" s="133" t="s">
        <v>90</v>
      </c>
      <c r="CX7" s="133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24"/>
      <c r="DN7" s="24"/>
      <c r="DO7" s="24"/>
      <c r="DP7" s="24"/>
      <c r="DQ7" s="24"/>
      <c r="DR7" s="131"/>
      <c r="DS7" s="131"/>
      <c r="DV7" s="133" t="s">
        <v>93</v>
      </c>
      <c r="DW7" s="133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24"/>
      <c r="EQ7" s="131"/>
      <c r="ER7" s="131"/>
      <c r="EU7" s="133" t="s">
        <v>95</v>
      </c>
      <c r="EV7" s="133"/>
      <c r="EW7" s="24"/>
      <c r="EX7" s="24"/>
      <c r="EY7" s="131"/>
      <c r="EZ7" s="131"/>
      <c r="FA7" s="131"/>
      <c r="FB7" s="131"/>
      <c r="FC7" s="131"/>
      <c r="FD7" s="131"/>
      <c r="FE7" s="131"/>
      <c r="FF7" s="131"/>
      <c r="FG7" s="131"/>
      <c r="FH7" s="131"/>
      <c r="FI7" s="131"/>
      <c r="FJ7" s="131"/>
      <c r="FK7" s="131"/>
      <c r="FL7" s="131"/>
      <c r="FM7" s="24"/>
      <c r="FN7" s="24"/>
      <c r="FO7" s="24"/>
      <c r="FP7" s="24"/>
      <c r="FQ7" s="24"/>
    </row>
    <row r="8" spans="1:175" ht="15.75" x14ac:dyDescent="0.25">
      <c r="A8" s="133" t="s">
        <v>50</v>
      </c>
      <c r="B8" s="133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24"/>
      <c r="V8" s="131"/>
      <c r="W8" s="131"/>
      <c r="Z8" s="133" t="s">
        <v>80</v>
      </c>
      <c r="AA8" s="133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24"/>
      <c r="AQ8" s="131"/>
      <c r="AR8" s="131"/>
      <c r="AS8" s="24"/>
      <c r="AT8" s="24"/>
      <c r="AU8" s="131"/>
      <c r="AV8" s="131"/>
      <c r="AY8" s="133" t="s">
        <v>84</v>
      </c>
      <c r="AZ8" s="133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24"/>
      <c r="BR8" s="24"/>
      <c r="BS8" s="24"/>
      <c r="BT8" s="131"/>
      <c r="BU8" s="131"/>
      <c r="BX8" s="133" t="s">
        <v>87</v>
      </c>
      <c r="BY8" s="133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24"/>
      <c r="CS8" s="131"/>
      <c r="CT8" s="131"/>
      <c r="CW8" s="133" t="s">
        <v>91</v>
      </c>
      <c r="CX8" s="133"/>
      <c r="CY8" s="131"/>
      <c r="CZ8" s="131"/>
      <c r="DA8" s="131"/>
      <c r="DB8" s="131"/>
      <c r="DC8" s="131"/>
      <c r="DD8" s="131"/>
      <c r="DE8" s="131"/>
      <c r="DF8" s="131"/>
      <c r="DG8" s="131"/>
      <c r="DH8" s="131"/>
      <c r="DI8" s="131"/>
      <c r="DJ8" s="131"/>
      <c r="DK8" s="131"/>
      <c r="DL8" s="131"/>
      <c r="DM8" s="24"/>
      <c r="DN8" s="24"/>
      <c r="DO8" s="24"/>
      <c r="DP8" s="24"/>
      <c r="DQ8" s="24"/>
      <c r="DR8" s="131"/>
      <c r="DS8" s="131"/>
      <c r="DV8" s="133" t="s">
        <v>94</v>
      </c>
      <c r="DW8" s="133"/>
      <c r="DX8" s="131"/>
      <c r="DY8" s="131"/>
      <c r="DZ8" s="131"/>
      <c r="EA8" s="131"/>
      <c r="EB8" s="131"/>
      <c r="EC8" s="131"/>
      <c r="ED8" s="131"/>
      <c r="EE8" s="131"/>
      <c r="EF8" s="131"/>
      <c r="EG8" s="131"/>
      <c r="EH8" s="131"/>
      <c r="EI8" s="131"/>
      <c r="EJ8" s="131"/>
      <c r="EK8" s="131"/>
      <c r="EL8" s="131"/>
      <c r="EM8" s="131"/>
      <c r="EN8" s="131"/>
      <c r="EO8" s="131"/>
      <c r="EP8" s="24"/>
      <c r="EQ8" s="131"/>
      <c r="ER8" s="131"/>
      <c r="EU8" s="133" t="s">
        <v>96</v>
      </c>
      <c r="EV8" s="133"/>
      <c r="EW8" s="24"/>
      <c r="EX8" s="24"/>
      <c r="EY8" s="131"/>
      <c r="EZ8" s="131"/>
      <c r="FA8" s="131"/>
      <c r="FB8" s="131"/>
      <c r="FC8" s="131"/>
      <c r="FD8" s="131"/>
      <c r="FE8" s="131"/>
      <c r="FF8" s="131"/>
      <c r="FG8" s="131"/>
      <c r="FH8" s="131"/>
      <c r="FI8" s="131"/>
      <c r="FJ8" s="131"/>
      <c r="FK8" s="131"/>
      <c r="FL8" s="131"/>
      <c r="FM8" s="24"/>
      <c r="FN8" s="24"/>
      <c r="FO8" s="24"/>
      <c r="FP8" s="24"/>
      <c r="FQ8" s="24"/>
    </row>
    <row r="9" spans="1:175" ht="15.75" x14ac:dyDescent="0.25">
      <c r="A9" s="133" t="s">
        <v>51</v>
      </c>
      <c r="B9" s="133"/>
      <c r="C9" s="21"/>
      <c r="D9" s="2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24"/>
      <c r="V9" s="131"/>
      <c r="W9" s="131"/>
      <c r="Z9" s="133" t="s">
        <v>51</v>
      </c>
      <c r="AA9" s="133"/>
      <c r="AB9" s="21"/>
      <c r="AC9" s="2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24"/>
      <c r="AQ9" s="131"/>
      <c r="AR9" s="131"/>
      <c r="AS9" s="24"/>
      <c r="AT9" s="24"/>
      <c r="AU9" s="131"/>
      <c r="AV9" s="131"/>
      <c r="AY9" s="133" t="s">
        <v>51</v>
      </c>
      <c r="AZ9" s="133"/>
      <c r="BA9" s="21"/>
      <c r="BB9" s="2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24"/>
      <c r="BR9" s="24"/>
      <c r="BS9" s="24"/>
      <c r="BT9" s="131"/>
      <c r="BU9" s="131"/>
      <c r="BX9" s="133" t="s">
        <v>88</v>
      </c>
      <c r="BY9" s="133"/>
      <c r="BZ9" s="21"/>
      <c r="CA9" s="2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24"/>
      <c r="CS9" s="131"/>
      <c r="CT9" s="131"/>
      <c r="CW9" s="133" t="s">
        <v>51</v>
      </c>
      <c r="CX9" s="133"/>
      <c r="CY9" s="21"/>
      <c r="CZ9" s="2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24"/>
      <c r="DN9" s="24"/>
      <c r="DO9" s="24"/>
      <c r="DP9" s="24"/>
      <c r="DQ9" s="24"/>
      <c r="DR9" s="131"/>
      <c r="DS9" s="131"/>
      <c r="DV9" s="133" t="s">
        <v>51</v>
      </c>
      <c r="DW9" s="133"/>
      <c r="DX9" s="21"/>
      <c r="DY9" s="2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24"/>
      <c r="EQ9" s="131"/>
      <c r="ER9" s="131"/>
      <c r="EU9" s="133" t="s">
        <v>51</v>
      </c>
      <c r="EV9" s="133"/>
      <c r="EW9" s="21"/>
      <c r="EX9" s="2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24"/>
      <c r="FN9" s="24"/>
      <c r="FO9" s="24"/>
      <c r="FP9" s="24"/>
      <c r="FQ9" s="24"/>
    </row>
    <row r="10" spans="1:175" ht="15" x14ac:dyDescent="0.25">
      <c r="A10" s="131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24"/>
      <c r="V10" s="131"/>
      <c r="W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24"/>
      <c r="AQ10" s="131"/>
      <c r="AR10" s="131"/>
      <c r="AS10" s="24"/>
      <c r="AT10" s="24"/>
      <c r="AU10" s="131"/>
      <c r="AV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24"/>
      <c r="BR10" s="24"/>
      <c r="BS10" s="24"/>
      <c r="BT10" s="131"/>
      <c r="BU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24"/>
      <c r="CS10" s="131"/>
      <c r="CT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24"/>
      <c r="DN10" s="24"/>
      <c r="DO10" s="24"/>
      <c r="DP10" s="24"/>
      <c r="DQ10" s="24"/>
      <c r="DR10" s="131"/>
      <c r="DS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24"/>
      <c r="EQ10" s="131"/>
      <c r="ER10" s="131"/>
      <c r="EU10" s="131"/>
      <c r="EV10" s="131"/>
      <c r="EW10" s="24"/>
      <c r="EX10" s="24"/>
      <c r="EY10" s="131"/>
      <c r="EZ10" s="131"/>
      <c r="FA10" s="131"/>
      <c r="FB10" s="131"/>
      <c r="FC10" s="131"/>
      <c r="FD10" s="131"/>
      <c r="FE10" s="131"/>
      <c r="FF10" s="131"/>
      <c r="FG10" s="131"/>
      <c r="FH10" s="131"/>
      <c r="FI10" s="131"/>
      <c r="FJ10" s="131"/>
      <c r="FK10" s="131"/>
      <c r="FL10" s="131"/>
      <c r="FM10" s="24"/>
      <c r="FN10" s="24"/>
      <c r="FO10" s="24"/>
      <c r="FP10" s="24"/>
      <c r="FQ10" s="24"/>
    </row>
    <row r="11" spans="1:175" ht="13.5" thickBot="1" x14ac:dyDescent="0.25">
      <c r="A11" s="134"/>
      <c r="B11" s="134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4"/>
      <c r="AA11" s="134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4"/>
      <c r="AZ11" s="134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4"/>
      <c r="BY11" s="134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4"/>
      <c r="CX11" s="134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4"/>
      <c r="DW11" s="134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4"/>
      <c r="EV11" s="134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5" x14ac:dyDescent="0.25">
      <c r="A12" s="131"/>
      <c r="B12" s="131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24"/>
      <c r="V12" s="136"/>
      <c r="W12" s="136"/>
      <c r="Z12" s="131"/>
      <c r="AA12" s="131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24"/>
      <c r="AQ12" s="136"/>
      <c r="AR12" s="136"/>
      <c r="AS12" s="24"/>
      <c r="AT12" s="24"/>
      <c r="AU12" s="136"/>
      <c r="AV12" s="136"/>
      <c r="AY12" s="131"/>
      <c r="AZ12" s="131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24"/>
      <c r="BR12" s="24"/>
      <c r="BS12" s="24"/>
      <c r="BT12" s="136"/>
      <c r="BU12" s="136"/>
      <c r="BX12" s="131"/>
      <c r="BY12" s="131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24"/>
      <c r="CS12" s="136"/>
      <c r="CT12" s="136"/>
      <c r="CW12" s="131"/>
      <c r="CX12" s="131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24"/>
      <c r="DN12" s="24"/>
      <c r="DO12" s="24"/>
      <c r="DP12" s="24"/>
      <c r="DQ12" s="24"/>
      <c r="DR12" s="136"/>
      <c r="DS12" s="136"/>
      <c r="DV12" s="131"/>
      <c r="DW12" s="131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24"/>
      <c r="EQ12" s="136"/>
      <c r="ER12" s="136"/>
      <c r="EU12" s="131"/>
      <c r="EV12" s="131"/>
      <c r="EW12" s="24"/>
      <c r="EX12" s="24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24"/>
      <c r="FN12" s="24"/>
      <c r="FO12" s="24"/>
      <c r="FP12" s="24"/>
      <c r="FQ12" s="24"/>
    </row>
    <row r="13" spans="1:175" x14ac:dyDescent="0.2">
      <c r="A13" s="23"/>
      <c r="B13" s="19" t="s">
        <v>52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52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52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52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52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52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52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5" x14ac:dyDescent="0.25">
      <c r="A14" s="24"/>
      <c r="B14" s="1" t="s">
        <v>53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24"/>
      <c r="V14" s="131"/>
      <c r="W14" s="131"/>
      <c r="Z14" s="24"/>
      <c r="AA14" s="1" t="s">
        <v>53</v>
      </c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24"/>
      <c r="AQ14" s="131"/>
      <c r="AR14" s="131"/>
      <c r="AS14" s="24"/>
      <c r="AT14" s="24"/>
      <c r="AU14" s="131"/>
      <c r="AV14" s="131"/>
      <c r="AY14" s="24"/>
      <c r="AZ14" s="1" t="s">
        <v>53</v>
      </c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24"/>
      <c r="BR14" s="24"/>
      <c r="BS14" s="24"/>
      <c r="BT14" s="131"/>
      <c r="BU14" s="131"/>
      <c r="BX14" s="24"/>
      <c r="BY14" s="1" t="s">
        <v>53</v>
      </c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24"/>
      <c r="CS14" s="131"/>
      <c r="CT14" s="131"/>
      <c r="CW14" s="24"/>
      <c r="CX14" s="1" t="s">
        <v>53</v>
      </c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24"/>
      <c r="DN14" s="24"/>
      <c r="DO14" s="24"/>
      <c r="DP14" s="24"/>
      <c r="DQ14" s="24"/>
      <c r="DR14" s="131"/>
      <c r="DS14" s="131"/>
      <c r="DV14" s="24"/>
      <c r="DW14" s="1" t="s">
        <v>53</v>
      </c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24"/>
      <c r="EQ14" s="131"/>
      <c r="ER14" s="131"/>
      <c r="EU14" s="24"/>
      <c r="EV14" s="1" t="s">
        <v>53</v>
      </c>
      <c r="EW14" s="24"/>
      <c r="EX14" s="24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24"/>
      <c r="FN14" s="24"/>
      <c r="FO14" s="24"/>
      <c r="FP14" s="24"/>
      <c r="FQ14" s="24"/>
    </row>
    <row r="15" spans="1:175" ht="15" x14ac:dyDescent="0.25">
      <c r="A15" s="24"/>
      <c r="B15" s="2" t="s">
        <v>54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54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54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54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54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54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54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" x14ac:dyDescent="0.25">
      <c r="A16" s="24"/>
      <c r="B16" s="2" t="s">
        <v>55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55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55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55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55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55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55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5" x14ac:dyDescent="0.25">
      <c r="A17" s="24"/>
      <c r="B17" s="3" t="s">
        <v>56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24"/>
      <c r="V17" s="131"/>
      <c r="W17" s="131"/>
      <c r="Z17" s="24"/>
      <c r="AA17" s="3" t="s">
        <v>56</v>
      </c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24"/>
      <c r="AQ17" s="131"/>
      <c r="AR17" s="131"/>
      <c r="AS17" s="24"/>
      <c r="AT17" s="24"/>
      <c r="AU17" s="131"/>
      <c r="AV17" s="131"/>
      <c r="AY17" s="24"/>
      <c r="AZ17" s="3" t="s">
        <v>56</v>
      </c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24"/>
      <c r="BR17" s="24"/>
      <c r="BS17" s="24"/>
      <c r="BT17" s="131"/>
      <c r="BU17" s="131"/>
      <c r="BX17" s="24"/>
      <c r="BY17" s="3" t="s">
        <v>56</v>
      </c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24"/>
      <c r="CS17" s="131"/>
      <c r="CT17" s="131"/>
      <c r="CW17" s="24"/>
      <c r="CX17" s="3" t="s">
        <v>56</v>
      </c>
      <c r="CY17" s="131"/>
      <c r="CZ17" s="131"/>
      <c r="DA17" s="131"/>
      <c r="DB17" s="131"/>
      <c r="DC17" s="131"/>
      <c r="DD17" s="131"/>
      <c r="DE17" s="131"/>
      <c r="DF17" s="131"/>
      <c r="DG17" s="131"/>
      <c r="DH17" s="131"/>
      <c r="DI17" s="131"/>
      <c r="DJ17" s="131"/>
      <c r="DK17" s="131"/>
      <c r="DL17" s="131"/>
      <c r="DM17" s="24"/>
      <c r="DN17" s="24"/>
      <c r="DO17" s="24"/>
      <c r="DP17" s="24"/>
      <c r="DQ17" s="24"/>
      <c r="DR17" s="131"/>
      <c r="DS17" s="131"/>
      <c r="DV17" s="24"/>
      <c r="DW17" s="3" t="s">
        <v>56</v>
      </c>
      <c r="DX17" s="131"/>
      <c r="DY17" s="131"/>
      <c r="DZ17" s="131"/>
      <c r="EA17" s="131"/>
      <c r="EB17" s="131"/>
      <c r="EC17" s="131"/>
      <c r="ED17" s="131"/>
      <c r="EE17" s="131"/>
      <c r="EF17" s="131"/>
      <c r="EG17" s="131"/>
      <c r="EH17" s="131"/>
      <c r="EI17" s="131"/>
      <c r="EJ17" s="131"/>
      <c r="EK17" s="131"/>
      <c r="EL17" s="131"/>
      <c r="EM17" s="131"/>
      <c r="EN17" s="131"/>
      <c r="EO17" s="131"/>
      <c r="EP17" s="24"/>
      <c r="EQ17" s="131"/>
      <c r="ER17" s="131"/>
      <c r="EU17" s="24"/>
      <c r="EV17" s="3" t="s">
        <v>56</v>
      </c>
      <c r="EW17" s="24"/>
      <c r="EX17" s="24"/>
      <c r="EY17" s="131"/>
      <c r="EZ17" s="131"/>
      <c r="FA17" s="131"/>
      <c r="FB17" s="131"/>
      <c r="FC17" s="131"/>
      <c r="FD17" s="131"/>
      <c r="FE17" s="131"/>
      <c r="FF17" s="131"/>
      <c r="FG17" s="131"/>
      <c r="FH17" s="131"/>
      <c r="FI17" s="131"/>
      <c r="FJ17" s="131"/>
      <c r="FK17" s="131"/>
      <c r="FL17" s="131"/>
      <c r="FM17" s="24"/>
      <c r="FN17" s="24"/>
      <c r="FO17" s="24"/>
      <c r="FP17" s="24"/>
      <c r="FQ17" s="24"/>
    </row>
    <row r="18" spans="1:174" ht="15" x14ac:dyDescent="0.25">
      <c r="A18" s="24"/>
      <c r="B18" s="4" t="s">
        <v>57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57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57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57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57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57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57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5" x14ac:dyDescent="0.25">
      <c r="A19" s="24"/>
      <c r="B19" s="4" t="s">
        <v>58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58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58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58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58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58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58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5" x14ac:dyDescent="0.25">
      <c r="A20" s="24"/>
      <c r="B20" s="4" t="s">
        <v>59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59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59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59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59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59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59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5" x14ac:dyDescent="0.25">
      <c r="A21" s="24"/>
      <c r="B21" s="4" t="s">
        <v>60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60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60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60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60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60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60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5" x14ac:dyDescent="0.25">
      <c r="A22" s="24"/>
      <c r="B22" s="4" t="s">
        <v>61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61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61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61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61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61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61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5" x14ac:dyDescent="0.25">
      <c r="A23" s="24"/>
      <c r="B23" s="4" t="s">
        <v>62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62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62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62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62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62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62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5" x14ac:dyDescent="0.25">
      <c r="A24" s="24"/>
      <c r="B24" s="4" t="s">
        <v>63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63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63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63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63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63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63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5" x14ac:dyDescent="0.25">
      <c r="A25" s="24"/>
      <c r="B25" s="4" t="s">
        <v>64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64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64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64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64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64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64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5" x14ac:dyDescent="0.25">
      <c r="A26" s="24"/>
      <c r="B26" s="4" t="s">
        <v>65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65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65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65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65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65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65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5" x14ac:dyDescent="0.25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24"/>
      <c r="V27" s="131"/>
      <c r="W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24"/>
      <c r="AQ27" s="131"/>
      <c r="AR27" s="131"/>
      <c r="AS27" s="24"/>
      <c r="AT27" s="24"/>
      <c r="AU27" s="131"/>
      <c r="AV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24"/>
      <c r="BR27" s="24"/>
      <c r="BS27" s="24"/>
      <c r="BT27" s="131"/>
      <c r="BU27" s="131"/>
      <c r="BX27" s="131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31"/>
      <c r="CR27" s="24"/>
      <c r="CS27" s="131"/>
      <c r="CT27" s="131"/>
      <c r="CW27" s="131"/>
      <c r="CX27" s="131"/>
      <c r="CY27" s="131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24"/>
      <c r="DN27" s="24"/>
      <c r="DO27" s="24"/>
      <c r="DP27" s="24"/>
      <c r="DQ27" s="24"/>
      <c r="DR27" s="131"/>
      <c r="DS27" s="131"/>
      <c r="DV27" s="131"/>
      <c r="DW27" s="131"/>
      <c r="DX27" s="131"/>
      <c r="DY27" s="131"/>
      <c r="DZ27" s="131"/>
      <c r="EA27" s="131"/>
      <c r="EB27" s="131"/>
      <c r="EC27" s="131"/>
      <c r="ED27" s="131"/>
      <c r="EE27" s="131"/>
      <c r="EF27" s="131"/>
      <c r="EG27" s="131"/>
      <c r="EH27" s="131"/>
      <c r="EI27" s="131"/>
      <c r="EJ27" s="131"/>
      <c r="EK27" s="131"/>
      <c r="EL27" s="131"/>
      <c r="EM27" s="131"/>
      <c r="EN27" s="131"/>
      <c r="EO27" s="131"/>
      <c r="EP27" s="24"/>
      <c r="EQ27" s="131"/>
      <c r="ER27" s="131"/>
      <c r="EU27" s="131"/>
      <c r="EV27" s="131"/>
      <c r="EW27" s="24"/>
      <c r="EX27" s="24"/>
      <c r="EY27" s="131"/>
      <c r="EZ27" s="131"/>
      <c r="FA27" s="131"/>
      <c r="FB27" s="131"/>
      <c r="FC27" s="131"/>
      <c r="FD27" s="131"/>
      <c r="FE27" s="131"/>
      <c r="FF27" s="131"/>
      <c r="FG27" s="131"/>
      <c r="FH27" s="131"/>
      <c r="FI27" s="131"/>
      <c r="FJ27" s="131"/>
      <c r="FK27" s="131"/>
      <c r="FL27" s="131"/>
      <c r="FM27" s="24"/>
      <c r="FN27" s="24"/>
      <c r="FO27" s="24"/>
      <c r="FP27" s="24"/>
      <c r="FQ27" s="24"/>
    </row>
    <row r="28" spans="1:174" ht="15" x14ac:dyDescent="0.25">
      <c r="A28" s="24"/>
      <c r="B28" s="3" t="s">
        <v>66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24"/>
      <c r="V28" s="131"/>
      <c r="W28" s="131"/>
      <c r="Z28" s="24"/>
      <c r="AA28" s="3" t="s">
        <v>66</v>
      </c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24"/>
      <c r="AQ28" s="131"/>
      <c r="AR28" s="131"/>
      <c r="AS28" s="24"/>
      <c r="AT28" s="24"/>
      <c r="AU28" s="131"/>
      <c r="AV28" s="131"/>
      <c r="AY28" s="24"/>
      <c r="AZ28" s="3" t="s">
        <v>66</v>
      </c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24"/>
      <c r="BR28" s="24"/>
      <c r="BS28" s="24"/>
      <c r="BT28" s="131"/>
      <c r="BU28" s="131"/>
      <c r="BX28" s="24"/>
      <c r="BY28" s="3" t="s">
        <v>66</v>
      </c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24"/>
      <c r="CS28" s="131"/>
      <c r="CT28" s="131"/>
      <c r="CW28" s="24"/>
      <c r="CX28" s="3" t="s">
        <v>66</v>
      </c>
      <c r="CY28" s="131"/>
      <c r="CZ28" s="131"/>
      <c r="DA28" s="131"/>
      <c r="DB28" s="131"/>
      <c r="DC28" s="131"/>
      <c r="DD28" s="131"/>
      <c r="DE28" s="131"/>
      <c r="DF28" s="131"/>
      <c r="DG28" s="131"/>
      <c r="DH28" s="131"/>
      <c r="DI28" s="131"/>
      <c r="DJ28" s="131"/>
      <c r="DK28" s="131"/>
      <c r="DL28" s="131"/>
      <c r="DM28" s="24"/>
      <c r="DN28" s="24"/>
      <c r="DO28" s="24"/>
      <c r="DP28" s="24"/>
      <c r="DQ28" s="24"/>
      <c r="DR28" s="131"/>
      <c r="DS28" s="131"/>
      <c r="DV28" s="24"/>
      <c r="DW28" s="3" t="s">
        <v>66</v>
      </c>
      <c r="DX28" s="131"/>
      <c r="DY28" s="131"/>
      <c r="DZ28" s="131"/>
      <c r="EA28" s="131"/>
      <c r="EB28" s="131"/>
      <c r="EC28" s="131"/>
      <c r="ED28" s="131"/>
      <c r="EE28" s="131"/>
      <c r="EF28" s="131"/>
      <c r="EG28" s="131"/>
      <c r="EH28" s="131"/>
      <c r="EI28" s="131"/>
      <c r="EJ28" s="131"/>
      <c r="EK28" s="131"/>
      <c r="EL28" s="131"/>
      <c r="EM28" s="131"/>
      <c r="EN28" s="131"/>
      <c r="EO28" s="131"/>
      <c r="EP28" s="24"/>
      <c r="EQ28" s="131"/>
      <c r="ER28" s="131"/>
      <c r="EU28" s="24"/>
      <c r="EV28" s="3" t="s">
        <v>66</v>
      </c>
      <c r="EW28" s="24"/>
      <c r="EX28" s="24"/>
      <c r="EY28" s="131"/>
      <c r="EZ28" s="131"/>
      <c r="FA28" s="131"/>
      <c r="FB28" s="131"/>
      <c r="FC28" s="131"/>
      <c r="FD28" s="131"/>
      <c r="FE28" s="131"/>
      <c r="FF28" s="131"/>
      <c r="FG28" s="131"/>
      <c r="FH28" s="131"/>
      <c r="FI28" s="131"/>
      <c r="FJ28" s="131"/>
      <c r="FK28" s="131"/>
      <c r="FL28" s="131"/>
      <c r="FM28" s="24"/>
      <c r="FN28" s="24"/>
      <c r="FO28" s="24"/>
      <c r="FP28" s="24"/>
      <c r="FQ28" s="24"/>
    </row>
    <row r="29" spans="1:174" ht="15" x14ac:dyDescent="0.25">
      <c r="A29" s="24"/>
      <c r="B29" s="4" t="s">
        <v>57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57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57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57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57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57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57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5" x14ac:dyDescent="0.25">
      <c r="A30" s="24"/>
      <c r="B30" s="4" t="s">
        <v>58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58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58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58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58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58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58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5" x14ac:dyDescent="0.25">
      <c r="A31" s="24"/>
      <c r="B31" s="4" t="s">
        <v>59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59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59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59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59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59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59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5" x14ac:dyDescent="0.25">
      <c r="A32" s="24"/>
      <c r="B32" s="4" t="s">
        <v>60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60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60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60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60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60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60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5" x14ac:dyDescent="0.25">
      <c r="A33" s="24"/>
      <c r="B33" s="4" t="s">
        <v>61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61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61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61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61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61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61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5" x14ac:dyDescent="0.25">
      <c r="A34" s="24"/>
      <c r="B34" s="4" t="s">
        <v>62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62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62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62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62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62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62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5" x14ac:dyDescent="0.25">
      <c r="A35" s="24"/>
      <c r="B35" s="4" t="s">
        <v>63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63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63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63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63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63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63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5" x14ac:dyDescent="0.25">
      <c r="A36" s="24"/>
      <c r="B36" s="4" t="s">
        <v>64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64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64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64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64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64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64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5" x14ac:dyDescent="0.25">
      <c r="A37" s="24"/>
      <c r="B37" s="4" t="s">
        <v>65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65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65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65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65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65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65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5" x14ac:dyDescent="0.25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24"/>
      <c r="V38" s="131"/>
      <c r="W38" s="131"/>
      <c r="Y38">
        <f>SUM(X29:X37)</f>
        <v>99.980952380952388</v>
      </c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24"/>
      <c r="AQ38" s="131"/>
      <c r="AR38" s="131"/>
      <c r="AS38" s="24"/>
      <c r="AT38" s="24"/>
      <c r="AU38" s="131"/>
      <c r="AV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24"/>
      <c r="BR38" s="24"/>
      <c r="BS38" s="24"/>
      <c r="BT38" s="131"/>
      <c r="BU38" s="131"/>
      <c r="BX38" s="131"/>
      <c r="BY38" s="131"/>
      <c r="BZ38" s="131"/>
      <c r="CA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  <c r="CL38" s="131"/>
      <c r="CM38" s="131"/>
      <c r="CN38" s="131"/>
      <c r="CO38" s="131"/>
      <c r="CP38" s="131"/>
      <c r="CQ38" s="131"/>
      <c r="CR38" s="24"/>
      <c r="CS38" s="131"/>
      <c r="CT38" s="131"/>
      <c r="CW38" s="131"/>
      <c r="CX38" s="131"/>
      <c r="CY38" s="131"/>
      <c r="CZ38" s="131"/>
      <c r="DA38" s="131"/>
      <c r="DB38" s="131"/>
      <c r="DC38" s="131"/>
      <c r="DD38" s="131"/>
      <c r="DE38" s="131"/>
      <c r="DF38" s="131"/>
      <c r="DG38" s="131"/>
      <c r="DH38" s="131"/>
      <c r="DI38" s="131"/>
      <c r="DJ38" s="131"/>
      <c r="DK38" s="131"/>
      <c r="DL38" s="131"/>
      <c r="DM38" s="24"/>
      <c r="DN38" s="24"/>
      <c r="DO38" s="24"/>
      <c r="DP38" s="24"/>
      <c r="DQ38" s="24"/>
      <c r="DR38" s="131"/>
      <c r="DS38" s="131"/>
      <c r="DV38" s="131"/>
      <c r="DW38" s="131"/>
      <c r="DX38" s="131"/>
      <c r="DY38" s="131"/>
      <c r="DZ38" s="131"/>
      <c r="EA38" s="131"/>
      <c r="EB38" s="131"/>
      <c r="EC38" s="131"/>
      <c r="ED38" s="131"/>
      <c r="EE38" s="131"/>
      <c r="EF38" s="131"/>
      <c r="EG38" s="131"/>
      <c r="EH38" s="131"/>
      <c r="EI38" s="131"/>
      <c r="EJ38" s="131"/>
      <c r="EK38" s="131"/>
      <c r="EL38" s="131"/>
      <c r="EM38" s="131"/>
      <c r="EN38" s="131"/>
      <c r="EO38" s="131"/>
      <c r="EP38" s="24"/>
      <c r="EQ38" s="131"/>
      <c r="ER38" s="131"/>
      <c r="EU38" s="131"/>
      <c r="EV38" s="131"/>
      <c r="EW38" s="24"/>
      <c r="EX38" s="24"/>
      <c r="EY38" s="131"/>
      <c r="EZ38" s="131"/>
      <c r="FA38" s="131"/>
      <c r="FB38" s="131"/>
      <c r="FC38" s="131"/>
      <c r="FD38" s="131"/>
      <c r="FE38" s="131"/>
      <c r="FF38" s="131"/>
      <c r="FG38" s="131"/>
      <c r="FH38" s="131"/>
      <c r="FI38" s="131"/>
      <c r="FJ38" s="131"/>
      <c r="FK38" s="131"/>
      <c r="FL38" s="131"/>
      <c r="FM38" s="24"/>
      <c r="FN38" s="24"/>
      <c r="FO38" s="24"/>
      <c r="FP38" s="24"/>
      <c r="FQ38" s="24"/>
    </row>
    <row r="39" spans="1:174" ht="15" x14ac:dyDescent="0.25">
      <c r="A39" s="24"/>
      <c r="B39" s="19" t="s">
        <v>67</v>
      </c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24"/>
      <c r="V39" s="131"/>
      <c r="W39" s="131"/>
      <c r="Z39" s="24"/>
      <c r="AA39" s="8" t="s">
        <v>67</v>
      </c>
      <c r="AB39" s="9"/>
      <c r="AC39" s="9"/>
      <c r="AD39" s="9"/>
      <c r="AE39" s="9"/>
      <c r="AF39" s="9"/>
      <c r="AG39" s="9"/>
      <c r="AH39" s="9"/>
      <c r="AI39" s="9"/>
      <c r="AJ39" s="131"/>
      <c r="AK39" s="131"/>
      <c r="AL39" s="131"/>
      <c r="AM39" s="131"/>
      <c r="AN39" s="131"/>
      <c r="AO39" s="131"/>
      <c r="AP39" s="24"/>
      <c r="AQ39" s="131"/>
      <c r="AR39" s="131"/>
      <c r="AS39" s="24"/>
      <c r="AT39" s="24"/>
      <c r="AU39" s="131"/>
      <c r="AV39" s="131"/>
      <c r="AY39" s="24"/>
      <c r="AZ39" s="19" t="s">
        <v>67</v>
      </c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131"/>
      <c r="BQ39" s="24"/>
      <c r="BR39" s="24"/>
      <c r="BS39" s="24"/>
      <c r="BT39" s="131"/>
      <c r="BU39" s="131"/>
      <c r="BX39" s="24"/>
      <c r="BY39" s="19" t="s">
        <v>67</v>
      </c>
      <c r="BZ39" s="131"/>
      <c r="CA39" s="131"/>
      <c r="CB39" s="131"/>
      <c r="CC39" s="131"/>
      <c r="CD39" s="131"/>
      <c r="CE39" s="131"/>
      <c r="CF39" s="131"/>
      <c r="CG39" s="131"/>
      <c r="CH39" s="131"/>
      <c r="CI39" s="131"/>
      <c r="CJ39" s="131"/>
      <c r="CK39" s="131"/>
      <c r="CL39" s="131"/>
      <c r="CM39" s="131"/>
      <c r="CN39" s="131"/>
      <c r="CO39" s="131"/>
      <c r="CP39" s="131"/>
      <c r="CQ39" s="131"/>
      <c r="CR39" s="24"/>
      <c r="CS39" s="131"/>
      <c r="CT39" s="131"/>
      <c r="CW39" s="24"/>
      <c r="CX39" s="19" t="s">
        <v>67</v>
      </c>
      <c r="CY39" s="131"/>
      <c r="CZ39" s="131"/>
      <c r="DA39" s="131"/>
      <c r="DB39" s="131"/>
      <c r="DC39" s="131"/>
      <c r="DD39" s="131"/>
      <c r="DE39" s="131"/>
      <c r="DF39" s="131"/>
      <c r="DG39" s="131"/>
      <c r="DH39" s="131"/>
      <c r="DI39" s="131"/>
      <c r="DJ39" s="131"/>
      <c r="DK39" s="131"/>
      <c r="DL39" s="131"/>
      <c r="DM39" s="24"/>
      <c r="DN39" s="24"/>
      <c r="DO39" s="24"/>
      <c r="DP39" s="24"/>
      <c r="DQ39" s="24"/>
      <c r="DR39" s="131"/>
      <c r="DS39" s="131"/>
      <c r="DV39" s="24"/>
      <c r="DW39" s="19" t="s">
        <v>67</v>
      </c>
      <c r="DX39" s="131"/>
      <c r="DY39" s="131"/>
      <c r="DZ39" s="131"/>
      <c r="EA39" s="131"/>
      <c r="EB39" s="131"/>
      <c r="EC39" s="131"/>
      <c r="ED39" s="131"/>
      <c r="EE39" s="131"/>
      <c r="EF39" s="131"/>
      <c r="EG39" s="131"/>
      <c r="EH39" s="131"/>
      <c r="EI39" s="131"/>
      <c r="EJ39" s="131"/>
      <c r="EK39" s="131"/>
      <c r="EL39" s="131"/>
      <c r="EM39" s="131"/>
      <c r="EN39" s="131"/>
      <c r="EO39" s="131"/>
      <c r="EP39" s="24"/>
      <c r="EQ39" s="131"/>
      <c r="ER39" s="131"/>
      <c r="EU39" s="24"/>
      <c r="EV39" s="19" t="s">
        <v>67</v>
      </c>
      <c r="EW39" s="24"/>
      <c r="EX39" s="24"/>
      <c r="EY39" s="131"/>
      <c r="EZ39" s="131"/>
      <c r="FA39" s="131"/>
      <c r="FB39" s="131"/>
      <c r="FC39" s="131"/>
      <c r="FD39" s="131"/>
      <c r="FE39" s="131"/>
      <c r="FF39" s="131"/>
      <c r="FG39" s="131"/>
      <c r="FH39" s="131"/>
      <c r="FI39" s="131"/>
      <c r="FJ39" s="131"/>
      <c r="FK39" s="131"/>
      <c r="FL39" s="131"/>
      <c r="FM39" s="24"/>
      <c r="FN39" s="24"/>
      <c r="FO39" s="24"/>
      <c r="FP39" s="24"/>
      <c r="FQ39" s="24"/>
    </row>
    <row r="40" spans="1:174" ht="15" x14ac:dyDescent="0.25">
      <c r="A40" s="24"/>
      <c r="B40" s="5" t="s">
        <v>68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68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68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68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68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68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68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5" x14ac:dyDescent="0.25">
      <c r="A41" s="131"/>
      <c r="B41" s="13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1"/>
      <c r="AA41" s="131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1"/>
      <c r="AZ41" s="131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1"/>
      <c r="BY41" s="131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1"/>
      <c r="CX41" s="131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1"/>
      <c r="DW41" s="131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1"/>
      <c r="EV41" s="131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x14ac:dyDescent="0.2">
      <c r="A42" s="23"/>
      <c r="B42" s="19" t="s">
        <v>69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81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81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81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81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81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81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5" x14ac:dyDescent="0.25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24"/>
      <c r="V43" s="131"/>
      <c r="W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24"/>
      <c r="AQ43" s="131"/>
      <c r="AR43" s="131"/>
      <c r="AS43" s="24"/>
      <c r="AT43" s="24"/>
      <c r="AU43" s="131"/>
      <c r="AV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24"/>
      <c r="BR43" s="24"/>
      <c r="BS43" s="24"/>
      <c r="BT43" s="131"/>
      <c r="BU43" s="131"/>
      <c r="BX43" s="131"/>
      <c r="BY43" s="131"/>
      <c r="BZ43" s="131"/>
      <c r="CA43" s="131"/>
      <c r="CB43" s="131"/>
      <c r="CC43" s="131"/>
      <c r="CD43" s="131"/>
      <c r="CE43" s="131"/>
      <c r="CF43" s="131"/>
      <c r="CG43" s="131"/>
      <c r="CH43" s="131"/>
      <c r="CI43" s="131"/>
      <c r="CJ43" s="131"/>
      <c r="CK43" s="131"/>
      <c r="CL43" s="131"/>
      <c r="CM43" s="131"/>
      <c r="CN43" s="131"/>
      <c r="CO43" s="131"/>
      <c r="CP43" s="131"/>
      <c r="CQ43" s="131"/>
      <c r="CR43" s="24"/>
      <c r="CS43" s="131"/>
      <c r="CT43" s="131"/>
      <c r="CW43" s="131"/>
      <c r="CX43" s="131"/>
      <c r="CY43" s="131"/>
      <c r="CZ43" s="131"/>
      <c r="DA43" s="131"/>
      <c r="DB43" s="131"/>
      <c r="DC43" s="131"/>
      <c r="DD43" s="131"/>
      <c r="DE43" s="131"/>
      <c r="DF43" s="131"/>
      <c r="DG43" s="131"/>
      <c r="DH43" s="131"/>
      <c r="DI43" s="131"/>
      <c r="DJ43" s="131"/>
      <c r="DK43" s="131"/>
      <c r="DL43" s="131"/>
      <c r="DM43" s="24"/>
      <c r="DN43" s="24"/>
      <c r="DO43" s="24"/>
      <c r="DP43" s="24"/>
      <c r="DQ43" s="24"/>
      <c r="DR43" s="131"/>
      <c r="DS43" s="131"/>
      <c r="DV43" s="131"/>
      <c r="DW43" s="131"/>
      <c r="DX43" s="131"/>
      <c r="DY43" s="131"/>
      <c r="DZ43" s="131"/>
      <c r="EA43" s="131"/>
      <c r="EB43" s="131"/>
      <c r="EC43" s="131"/>
      <c r="ED43" s="131"/>
      <c r="EE43" s="131"/>
      <c r="EF43" s="131"/>
      <c r="EG43" s="131"/>
      <c r="EH43" s="131"/>
      <c r="EI43" s="131"/>
      <c r="EJ43" s="131"/>
      <c r="EK43" s="131"/>
      <c r="EL43" s="131"/>
      <c r="EM43" s="131"/>
      <c r="EN43" s="131"/>
      <c r="EO43" s="131"/>
      <c r="EP43" s="24"/>
      <c r="EQ43" s="131"/>
      <c r="ER43" s="131"/>
      <c r="EU43" s="131"/>
      <c r="EV43" s="131"/>
      <c r="EW43" s="24"/>
      <c r="EX43" s="24"/>
      <c r="EY43" s="131"/>
      <c r="EZ43" s="131"/>
      <c r="FA43" s="131"/>
      <c r="FB43" s="131"/>
      <c r="FC43" s="131"/>
      <c r="FD43" s="131"/>
      <c r="FE43" s="131"/>
      <c r="FF43" s="131"/>
      <c r="FG43" s="131"/>
      <c r="FH43" s="131"/>
      <c r="FI43" s="131"/>
      <c r="FJ43" s="131"/>
      <c r="FK43" s="131"/>
      <c r="FL43" s="131"/>
      <c r="FM43" s="24"/>
      <c r="FN43" s="24"/>
      <c r="FO43" s="24"/>
      <c r="FP43" s="24"/>
      <c r="FQ43" s="24"/>
    </row>
    <row r="44" spans="1:174" ht="15" x14ac:dyDescent="0.25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24"/>
      <c r="V44" s="131"/>
      <c r="W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24"/>
      <c r="AQ44" s="131"/>
      <c r="AR44" s="131"/>
      <c r="AS44" s="24"/>
      <c r="AT44" s="24"/>
      <c r="AU44" s="131"/>
      <c r="AV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24"/>
      <c r="BR44" s="24"/>
      <c r="BS44" s="24"/>
      <c r="BT44" s="131"/>
      <c r="BU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  <c r="CL44" s="131"/>
      <c r="CM44" s="131"/>
      <c r="CN44" s="131"/>
      <c r="CO44" s="131"/>
      <c r="CP44" s="131"/>
      <c r="CQ44" s="131"/>
      <c r="CR44" s="24"/>
      <c r="CS44" s="131"/>
      <c r="CT44" s="131"/>
      <c r="CW44" s="131"/>
      <c r="CX44" s="131"/>
      <c r="CY44" s="131"/>
      <c r="CZ44" s="131"/>
      <c r="DA44" s="131"/>
      <c r="DB44" s="131"/>
      <c r="DC44" s="131"/>
      <c r="DD44" s="131"/>
      <c r="DE44" s="131"/>
      <c r="DF44" s="131"/>
      <c r="DG44" s="131"/>
      <c r="DH44" s="131"/>
      <c r="DI44" s="131"/>
      <c r="DJ44" s="131"/>
      <c r="DK44" s="131"/>
      <c r="DL44" s="131"/>
      <c r="DM44" s="24"/>
      <c r="DN44" s="24"/>
      <c r="DO44" s="24"/>
      <c r="DP44" s="24"/>
      <c r="DQ44" s="24"/>
      <c r="DR44" s="131"/>
      <c r="DS44" s="131"/>
      <c r="DV44" s="131"/>
      <c r="DW44" s="131"/>
      <c r="DX44" s="131"/>
      <c r="DY44" s="131"/>
      <c r="DZ44" s="131"/>
      <c r="EA44" s="131"/>
      <c r="EB44" s="131"/>
      <c r="EC44" s="131"/>
      <c r="ED44" s="131"/>
      <c r="EE44" s="131"/>
      <c r="EF44" s="131"/>
      <c r="EG44" s="131"/>
      <c r="EH44" s="131"/>
      <c r="EI44" s="131"/>
      <c r="EJ44" s="131"/>
      <c r="EK44" s="131"/>
      <c r="EL44" s="131"/>
      <c r="EM44" s="131"/>
      <c r="EN44" s="131"/>
      <c r="EO44" s="131"/>
      <c r="EP44" s="24"/>
      <c r="EQ44" s="131"/>
      <c r="ER44" s="131"/>
      <c r="EU44" s="131"/>
      <c r="EV44" s="131"/>
      <c r="EW44" s="24"/>
      <c r="EX44" s="24"/>
      <c r="EY44" s="131"/>
      <c r="EZ44" s="131"/>
      <c r="FA44" s="131"/>
      <c r="FB44" s="131"/>
      <c r="FC44" s="131"/>
      <c r="FD44" s="131"/>
      <c r="FE44" s="131"/>
      <c r="FF44" s="131"/>
      <c r="FG44" s="131"/>
      <c r="FH44" s="131"/>
      <c r="FI44" s="131"/>
      <c r="FJ44" s="131"/>
      <c r="FK44" s="131"/>
      <c r="FL44" s="131"/>
      <c r="FM44" s="24"/>
      <c r="FN44" s="24"/>
      <c r="FO44" s="24"/>
      <c r="FP44" s="24"/>
      <c r="FQ44" s="24"/>
    </row>
    <row r="45" spans="1:174" ht="14.25" x14ac:dyDescent="0.25">
      <c r="A45" s="23"/>
      <c r="B45" s="19" t="s">
        <v>70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70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70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70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70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70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70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25">
      <c r="A46" s="24"/>
      <c r="B46" s="1" t="s">
        <v>71</v>
      </c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24"/>
      <c r="V46" s="131"/>
      <c r="W46" s="131"/>
      <c r="Z46" s="24"/>
      <c r="AA46" s="1" t="s">
        <v>71</v>
      </c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24"/>
      <c r="AQ46" s="131"/>
      <c r="AR46" s="131"/>
      <c r="AS46" s="24"/>
      <c r="AT46" s="24"/>
      <c r="AU46" s="131"/>
      <c r="AV46" s="131"/>
      <c r="AY46" s="24"/>
      <c r="AZ46" s="1" t="s">
        <v>71</v>
      </c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  <c r="BN46" s="131"/>
      <c r="BO46" s="131"/>
      <c r="BP46" s="131"/>
      <c r="BQ46" s="24"/>
      <c r="BR46" s="24"/>
      <c r="BS46" s="24"/>
      <c r="BT46" s="131"/>
      <c r="BU46" s="131"/>
      <c r="BX46" s="24"/>
      <c r="BY46" s="1" t="s">
        <v>71</v>
      </c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  <c r="CO46" s="131"/>
      <c r="CP46" s="131"/>
      <c r="CQ46" s="131"/>
      <c r="CR46" s="24"/>
      <c r="CS46" s="131"/>
      <c r="CT46" s="131"/>
      <c r="CW46" s="24"/>
      <c r="CX46" s="1" t="s">
        <v>71</v>
      </c>
      <c r="CY46" s="131"/>
      <c r="CZ46" s="131"/>
      <c r="DA46" s="131"/>
      <c r="DB46" s="131"/>
      <c r="DC46" s="131"/>
      <c r="DD46" s="131"/>
      <c r="DE46" s="131"/>
      <c r="DF46" s="131"/>
      <c r="DG46" s="131"/>
      <c r="DH46" s="131"/>
      <c r="DI46" s="131"/>
      <c r="DJ46" s="131"/>
      <c r="DK46" s="131"/>
      <c r="DL46" s="131"/>
      <c r="DM46" s="24"/>
      <c r="DN46" s="24"/>
      <c r="DO46" s="24"/>
      <c r="DP46" s="24"/>
      <c r="DQ46" s="24"/>
      <c r="DR46" s="131"/>
      <c r="DS46" s="131"/>
      <c r="DV46" s="24"/>
      <c r="DW46" s="1" t="s">
        <v>71</v>
      </c>
      <c r="DX46" s="131"/>
      <c r="DY46" s="131"/>
      <c r="DZ46" s="131"/>
      <c r="EA46" s="131"/>
      <c r="EB46" s="131"/>
      <c r="EC46" s="131"/>
      <c r="ED46" s="131"/>
      <c r="EE46" s="131"/>
      <c r="EF46" s="131"/>
      <c r="EG46" s="131"/>
      <c r="EH46" s="131"/>
      <c r="EI46" s="131"/>
      <c r="EJ46" s="131"/>
      <c r="EK46" s="131"/>
      <c r="EL46" s="131"/>
      <c r="EM46" s="131"/>
      <c r="EN46" s="131"/>
      <c r="EO46" s="131"/>
      <c r="EP46" s="24"/>
      <c r="EQ46" s="131"/>
      <c r="ER46" s="131"/>
      <c r="EU46" s="24"/>
      <c r="EV46" s="1" t="s">
        <v>71</v>
      </c>
      <c r="EW46" s="24"/>
      <c r="EX46" s="24"/>
      <c r="EY46" s="131"/>
      <c r="EZ46" s="131"/>
      <c r="FA46" s="131"/>
      <c r="FB46" s="131"/>
      <c r="FC46" s="131"/>
      <c r="FD46" s="131"/>
      <c r="FE46" s="131"/>
      <c r="FF46" s="131"/>
      <c r="FG46" s="131"/>
      <c r="FH46" s="131"/>
      <c r="FI46" s="131"/>
      <c r="FJ46" s="131"/>
      <c r="FK46" s="131"/>
      <c r="FL46" s="131"/>
      <c r="FM46" s="24"/>
      <c r="FN46" s="24"/>
      <c r="FO46" s="24"/>
      <c r="FP46" s="24"/>
      <c r="FQ46" s="24"/>
    </row>
    <row r="47" spans="1:174" ht="15" x14ac:dyDescent="0.25">
      <c r="A47" s="24"/>
      <c r="B47" s="2" t="s">
        <v>72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72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72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72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72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72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72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" x14ac:dyDescent="0.25">
      <c r="A48" s="24"/>
      <c r="B48" s="2" t="s">
        <v>73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73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73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73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73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73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73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25">
      <c r="A49" s="24"/>
      <c r="B49" s="3" t="s">
        <v>74</v>
      </c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24"/>
      <c r="V49" s="131"/>
      <c r="W49" s="131"/>
      <c r="Z49" s="24"/>
      <c r="AA49" s="3" t="s">
        <v>74</v>
      </c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24"/>
      <c r="AQ49" s="131"/>
      <c r="AR49" s="131"/>
      <c r="AS49" s="24"/>
      <c r="AT49" s="24"/>
      <c r="AU49" s="131"/>
      <c r="AV49" s="131"/>
      <c r="AY49" s="24"/>
      <c r="AZ49" s="3" t="s">
        <v>74</v>
      </c>
      <c r="BA49" s="131"/>
      <c r="BB49" s="131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/>
      <c r="BM49" s="131"/>
      <c r="BN49" s="131"/>
      <c r="BO49" s="131"/>
      <c r="BP49" s="131"/>
      <c r="BQ49" s="24"/>
      <c r="BR49" s="24"/>
      <c r="BS49" s="24"/>
      <c r="BT49" s="131"/>
      <c r="BU49" s="131"/>
      <c r="BX49" s="24"/>
      <c r="BY49" s="3" t="s">
        <v>74</v>
      </c>
      <c r="BZ49" s="131"/>
      <c r="CA49" s="131"/>
      <c r="CB49" s="131"/>
      <c r="CC49" s="131"/>
      <c r="CD49" s="131"/>
      <c r="CE49" s="131"/>
      <c r="CF49" s="131"/>
      <c r="CG49" s="131"/>
      <c r="CH49" s="131"/>
      <c r="CI49" s="131"/>
      <c r="CJ49" s="131"/>
      <c r="CK49" s="131"/>
      <c r="CL49" s="131"/>
      <c r="CM49" s="131"/>
      <c r="CN49" s="131"/>
      <c r="CO49" s="131"/>
      <c r="CP49" s="131"/>
      <c r="CQ49" s="131"/>
      <c r="CR49" s="24"/>
      <c r="CS49" s="131"/>
      <c r="CT49" s="131"/>
      <c r="CW49" s="24"/>
      <c r="CX49" s="3" t="s">
        <v>74</v>
      </c>
      <c r="CY49" s="131"/>
      <c r="CZ49" s="131"/>
      <c r="DA49" s="131"/>
      <c r="DB49" s="131"/>
      <c r="DC49" s="131"/>
      <c r="DD49" s="131"/>
      <c r="DE49" s="131"/>
      <c r="DF49" s="131"/>
      <c r="DG49" s="131"/>
      <c r="DH49" s="131"/>
      <c r="DI49" s="131"/>
      <c r="DJ49" s="131"/>
      <c r="DK49" s="131"/>
      <c r="DL49" s="131"/>
      <c r="DM49" s="24"/>
      <c r="DN49" s="24"/>
      <c r="DO49" s="24"/>
      <c r="DP49" s="24"/>
      <c r="DQ49" s="24"/>
      <c r="DR49" s="131"/>
      <c r="DS49" s="131"/>
      <c r="DV49" s="24"/>
      <c r="DW49" s="3" t="s">
        <v>74</v>
      </c>
      <c r="DX49" s="131"/>
      <c r="DY49" s="131"/>
      <c r="DZ49" s="131"/>
      <c r="EA49" s="131"/>
      <c r="EB49" s="131"/>
      <c r="EC49" s="131"/>
      <c r="ED49" s="131"/>
      <c r="EE49" s="131"/>
      <c r="EF49" s="131"/>
      <c r="EG49" s="131"/>
      <c r="EH49" s="131"/>
      <c r="EI49" s="131"/>
      <c r="EJ49" s="131"/>
      <c r="EK49" s="131"/>
      <c r="EL49" s="131"/>
      <c r="EM49" s="131"/>
      <c r="EN49" s="131"/>
      <c r="EO49" s="131"/>
      <c r="EP49" s="24"/>
      <c r="EQ49" s="131"/>
      <c r="ER49" s="131"/>
      <c r="EU49" s="24"/>
      <c r="EV49" s="3" t="s">
        <v>74</v>
      </c>
      <c r="EW49" s="24"/>
      <c r="EX49" s="24"/>
      <c r="EY49" s="131"/>
      <c r="EZ49" s="131"/>
      <c r="FA49" s="131"/>
      <c r="FB49" s="131"/>
      <c r="FC49" s="131"/>
      <c r="FD49" s="131"/>
      <c r="FE49" s="131"/>
      <c r="FF49" s="131"/>
      <c r="FG49" s="131"/>
      <c r="FH49" s="131"/>
      <c r="FI49" s="131"/>
      <c r="FJ49" s="131"/>
      <c r="FK49" s="131"/>
      <c r="FL49" s="131"/>
      <c r="FM49" s="24"/>
      <c r="FN49" s="24"/>
      <c r="FO49" s="24"/>
      <c r="FP49" s="24"/>
      <c r="FQ49" s="24"/>
    </row>
    <row r="50" spans="1:173" ht="15" x14ac:dyDescent="0.25">
      <c r="A50" s="24"/>
      <c r="B50" s="4" t="s">
        <v>57</v>
      </c>
      <c r="C50" s="22" t="s">
        <v>75</v>
      </c>
      <c r="D50" s="22" t="s">
        <v>75</v>
      </c>
      <c r="E50" s="22" t="s">
        <v>75</v>
      </c>
      <c r="F50" s="22" t="s">
        <v>75</v>
      </c>
      <c r="G50" s="22" t="s">
        <v>75</v>
      </c>
      <c r="H50" s="22" t="s">
        <v>75</v>
      </c>
      <c r="I50" s="22" t="s">
        <v>75</v>
      </c>
      <c r="J50" s="22" t="s">
        <v>75</v>
      </c>
      <c r="K50" s="22" t="s">
        <v>75</v>
      </c>
      <c r="L50" s="22" t="s">
        <v>75</v>
      </c>
      <c r="M50" s="22" t="s">
        <v>75</v>
      </c>
      <c r="N50" s="22" t="s">
        <v>75</v>
      </c>
      <c r="O50" s="22" t="s">
        <v>75</v>
      </c>
      <c r="P50" s="22" t="s">
        <v>75</v>
      </c>
      <c r="Q50" s="22" t="s">
        <v>75</v>
      </c>
      <c r="R50" s="22" t="s">
        <v>75</v>
      </c>
      <c r="S50" s="22" t="s">
        <v>75</v>
      </c>
      <c r="T50" s="22" t="s">
        <v>75</v>
      </c>
      <c r="U50" s="22" t="s">
        <v>75</v>
      </c>
      <c r="V50" s="22" t="s">
        <v>75</v>
      </c>
      <c r="W50" s="22" t="s">
        <v>75</v>
      </c>
      <c r="Z50" s="24"/>
      <c r="AA50" s="4" t="s">
        <v>57</v>
      </c>
      <c r="AB50" s="22" t="s">
        <v>75</v>
      </c>
      <c r="AC50" s="22" t="s">
        <v>75</v>
      </c>
      <c r="AD50" s="22" t="s">
        <v>75</v>
      </c>
      <c r="AE50" s="22" t="s">
        <v>75</v>
      </c>
      <c r="AF50" s="22" t="s">
        <v>75</v>
      </c>
      <c r="AG50" s="22" t="s">
        <v>75</v>
      </c>
      <c r="AH50" s="22" t="s">
        <v>75</v>
      </c>
      <c r="AI50" s="22" t="s">
        <v>75</v>
      </c>
      <c r="AJ50" s="22" t="s">
        <v>75</v>
      </c>
      <c r="AK50" s="22" t="s">
        <v>75</v>
      </c>
      <c r="AL50" s="22" t="s">
        <v>75</v>
      </c>
      <c r="AM50" s="22" t="s">
        <v>75</v>
      </c>
      <c r="AN50" s="22" t="s">
        <v>75</v>
      </c>
      <c r="AO50" s="22" t="s">
        <v>75</v>
      </c>
      <c r="AP50" s="22" t="s">
        <v>75</v>
      </c>
      <c r="AQ50" s="22" t="s">
        <v>75</v>
      </c>
      <c r="AR50" s="22" t="s">
        <v>75</v>
      </c>
      <c r="AS50" s="22" t="s">
        <v>75</v>
      </c>
      <c r="AT50" s="22" t="s">
        <v>75</v>
      </c>
      <c r="AU50" s="22" t="s">
        <v>75</v>
      </c>
      <c r="AV50" s="22" t="s">
        <v>75</v>
      </c>
      <c r="AY50" s="24"/>
      <c r="AZ50" s="4" t="s">
        <v>57</v>
      </c>
      <c r="BA50" s="22" t="s">
        <v>75</v>
      </c>
      <c r="BB50" s="22" t="s">
        <v>75</v>
      </c>
      <c r="BC50" s="22" t="s">
        <v>75</v>
      </c>
      <c r="BD50" s="22" t="s">
        <v>75</v>
      </c>
      <c r="BE50" s="22" t="s">
        <v>75</v>
      </c>
      <c r="BF50" s="22" t="s">
        <v>75</v>
      </c>
      <c r="BG50" s="22" t="s">
        <v>75</v>
      </c>
      <c r="BH50" s="22" t="s">
        <v>75</v>
      </c>
      <c r="BI50" s="22" t="s">
        <v>75</v>
      </c>
      <c r="BJ50" s="22" t="s">
        <v>75</v>
      </c>
      <c r="BK50" s="22" t="s">
        <v>75</v>
      </c>
      <c r="BL50" s="22" t="s">
        <v>75</v>
      </c>
      <c r="BM50" s="22" t="s">
        <v>75</v>
      </c>
      <c r="BN50" s="22" t="s">
        <v>75</v>
      </c>
      <c r="BO50" s="22" t="s">
        <v>75</v>
      </c>
      <c r="BP50" s="22" t="s">
        <v>75</v>
      </c>
      <c r="BQ50" s="22" t="s">
        <v>75</v>
      </c>
      <c r="BR50" s="22" t="s">
        <v>75</v>
      </c>
      <c r="BS50" s="22" t="s">
        <v>75</v>
      </c>
      <c r="BT50" s="22" t="s">
        <v>75</v>
      </c>
      <c r="BU50" s="22" t="s">
        <v>75</v>
      </c>
      <c r="BX50" s="24"/>
      <c r="BY50" s="4" t="s">
        <v>57</v>
      </c>
      <c r="BZ50" s="22" t="s">
        <v>75</v>
      </c>
      <c r="CA50" s="22" t="s">
        <v>75</v>
      </c>
      <c r="CB50" s="22" t="s">
        <v>75</v>
      </c>
      <c r="CC50" s="22" t="s">
        <v>75</v>
      </c>
      <c r="CD50" s="22" t="s">
        <v>75</v>
      </c>
      <c r="CE50" s="22" t="s">
        <v>75</v>
      </c>
      <c r="CF50" s="22" t="s">
        <v>75</v>
      </c>
      <c r="CG50" s="22" t="s">
        <v>75</v>
      </c>
      <c r="CH50" s="22" t="s">
        <v>75</v>
      </c>
      <c r="CI50" s="22" t="s">
        <v>75</v>
      </c>
      <c r="CJ50" s="22" t="s">
        <v>75</v>
      </c>
      <c r="CK50" s="22" t="s">
        <v>75</v>
      </c>
      <c r="CL50" s="22" t="s">
        <v>75</v>
      </c>
      <c r="CM50" s="22" t="s">
        <v>75</v>
      </c>
      <c r="CN50" s="22" t="s">
        <v>75</v>
      </c>
      <c r="CO50" s="22" t="s">
        <v>75</v>
      </c>
      <c r="CP50" s="22" t="s">
        <v>75</v>
      </c>
      <c r="CQ50" s="22" t="s">
        <v>75</v>
      </c>
      <c r="CR50" s="22" t="s">
        <v>75</v>
      </c>
      <c r="CS50" s="22" t="s">
        <v>75</v>
      </c>
      <c r="CT50" s="22" t="s">
        <v>75</v>
      </c>
      <c r="CW50" s="24"/>
      <c r="CX50" s="4" t="s">
        <v>57</v>
      </c>
      <c r="CY50" s="22" t="s">
        <v>75</v>
      </c>
      <c r="CZ50" s="22" t="s">
        <v>75</v>
      </c>
      <c r="DA50" s="22" t="s">
        <v>75</v>
      </c>
      <c r="DB50" s="22" t="s">
        <v>75</v>
      </c>
      <c r="DC50" s="22" t="s">
        <v>75</v>
      </c>
      <c r="DD50" s="22" t="s">
        <v>75</v>
      </c>
      <c r="DE50" s="22" t="s">
        <v>75</v>
      </c>
      <c r="DF50" s="22" t="s">
        <v>75</v>
      </c>
      <c r="DG50" s="22" t="s">
        <v>75</v>
      </c>
      <c r="DH50" s="22" t="s">
        <v>75</v>
      </c>
      <c r="DI50" s="22" t="s">
        <v>75</v>
      </c>
      <c r="DJ50" s="22" t="s">
        <v>75</v>
      </c>
      <c r="DK50" s="22" t="s">
        <v>75</v>
      </c>
      <c r="DL50" s="22" t="s">
        <v>75</v>
      </c>
      <c r="DM50" s="22" t="s">
        <v>75</v>
      </c>
      <c r="DN50" s="22" t="s">
        <v>75</v>
      </c>
      <c r="DO50" s="22" t="s">
        <v>75</v>
      </c>
      <c r="DP50" s="22" t="s">
        <v>75</v>
      </c>
      <c r="DQ50" s="22" t="s">
        <v>75</v>
      </c>
      <c r="DR50" s="22" t="s">
        <v>75</v>
      </c>
      <c r="DS50" s="22" t="s">
        <v>75</v>
      </c>
      <c r="DV50" s="24"/>
      <c r="DW50" s="4" t="s">
        <v>57</v>
      </c>
      <c r="DX50" s="22" t="s">
        <v>75</v>
      </c>
      <c r="DY50" s="22" t="s">
        <v>75</v>
      </c>
      <c r="DZ50" s="22" t="s">
        <v>75</v>
      </c>
      <c r="EA50" s="22" t="s">
        <v>75</v>
      </c>
      <c r="EB50" s="22" t="s">
        <v>75</v>
      </c>
      <c r="EC50" s="22" t="s">
        <v>75</v>
      </c>
      <c r="ED50" s="22" t="s">
        <v>75</v>
      </c>
      <c r="EE50" s="22" t="s">
        <v>75</v>
      </c>
      <c r="EF50" s="22" t="s">
        <v>75</v>
      </c>
      <c r="EG50" s="22" t="s">
        <v>75</v>
      </c>
      <c r="EH50" s="22" t="s">
        <v>75</v>
      </c>
      <c r="EI50" s="22" t="s">
        <v>75</v>
      </c>
      <c r="EJ50" s="22" t="s">
        <v>75</v>
      </c>
      <c r="EK50" s="22" t="s">
        <v>75</v>
      </c>
      <c r="EL50" s="22" t="s">
        <v>75</v>
      </c>
      <c r="EM50" s="22" t="s">
        <v>75</v>
      </c>
      <c r="EN50" s="22" t="s">
        <v>75</v>
      </c>
      <c r="EO50" s="22" t="s">
        <v>75</v>
      </c>
      <c r="EP50" s="22" t="s">
        <v>75</v>
      </c>
      <c r="EQ50" s="22" t="s">
        <v>75</v>
      </c>
      <c r="ER50" s="22" t="s">
        <v>75</v>
      </c>
      <c r="EU50" s="24"/>
      <c r="EV50" s="4" t="s">
        <v>57</v>
      </c>
      <c r="EW50" s="22" t="s">
        <v>75</v>
      </c>
      <c r="EX50" s="22" t="s">
        <v>75</v>
      </c>
      <c r="EY50" s="22" t="s">
        <v>75</v>
      </c>
      <c r="EZ50" s="22" t="s">
        <v>75</v>
      </c>
      <c r="FA50" s="22" t="s">
        <v>75</v>
      </c>
      <c r="FB50" s="22" t="s">
        <v>75</v>
      </c>
      <c r="FC50" s="22" t="s">
        <v>75</v>
      </c>
      <c r="FD50" s="22" t="s">
        <v>75</v>
      </c>
      <c r="FE50" s="22" t="s">
        <v>75</v>
      </c>
      <c r="FF50" s="22" t="s">
        <v>75</v>
      </c>
      <c r="FG50" s="22" t="s">
        <v>75</v>
      </c>
      <c r="FH50" s="22" t="s">
        <v>75</v>
      </c>
      <c r="FI50" s="22" t="s">
        <v>75</v>
      </c>
      <c r="FJ50" s="22" t="s">
        <v>75</v>
      </c>
      <c r="FK50" s="22" t="s">
        <v>75</v>
      </c>
      <c r="FL50" s="22" t="s">
        <v>75</v>
      </c>
      <c r="FM50" s="22" t="s">
        <v>75</v>
      </c>
      <c r="FN50" s="22" t="s">
        <v>75</v>
      </c>
      <c r="FO50" s="22" t="s">
        <v>75</v>
      </c>
      <c r="FP50" s="22" t="s">
        <v>75</v>
      </c>
      <c r="FQ50" s="22" t="s">
        <v>75</v>
      </c>
    </row>
    <row r="51" spans="1:173" ht="15" x14ac:dyDescent="0.25">
      <c r="A51" s="24"/>
      <c r="B51" s="4" t="s">
        <v>58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58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58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58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58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58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58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5" x14ac:dyDescent="0.25">
      <c r="A52" s="24"/>
      <c r="B52" s="4" t="s">
        <v>59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59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59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59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59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59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59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5" x14ac:dyDescent="0.25">
      <c r="A53" s="24"/>
      <c r="B53" s="4" t="s">
        <v>60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60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60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60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60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60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60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5" x14ac:dyDescent="0.25">
      <c r="A54" s="24"/>
      <c r="B54" s="4" t="s">
        <v>61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61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61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61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61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61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61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5" x14ac:dyDescent="0.25">
      <c r="A55" s="24"/>
      <c r="B55" s="4" t="s">
        <v>62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62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62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62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62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62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62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5" x14ac:dyDescent="0.25">
      <c r="A56" s="24"/>
      <c r="B56" s="4" t="s">
        <v>63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63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63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63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63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63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5" x14ac:dyDescent="0.25">
      <c r="A57" s="24"/>
      <c r="B57" s="4" t="s">
        <v>64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64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64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64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64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64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64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5" x14ac:dyDescent="0.25">
      <c r="A58" s="24"/>
      <c r="B58" s="4" t="s">
        <v>65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65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65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65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65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65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65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5" x14ac:dyDescent="0.25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24"/>
      <c r="V59" s="131"/>
      <c r="W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24"/>
      <c r="AQ59" s="131"/>
      <c r="AR59" s="131"/>
      <c r="AS59" s="24"/>
      <c r="AT59" s="24"/>
      <c r="AU59" s="131"/>
      <c r="AV59" s="131"/>
      <c r="AY59" s="131"/>
      <c r="AZ59" s="131"/>
      <c r="BA59" s="131"/>
      <c r="BB59" s="131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  <c r="BN59" s="131"/>
      <c r="BO59" s="131"/>
      <c r="BP59" s="131"/>
      <c r="BQ59" s="24"/>
      <c r="BR59" s="24"/>
      <c r="BS59" s="24"/>
      <c r="BT59" s="131"/>
      <c r="BU59" s="131"/>
      <c r="BX59" s="131"/>
      <c r="BY59" s="131"/>
      <c r="BZ59" s="131"/>
      <c r="CA59" s="131"/>
      <c r="CB59" s="131"/>
      <c r="CC59" s="131"/>
      <c r="CD59" s="131"/>
      <c r="CE59" s="131"/>
      <c r="CF59" s="131"/>
      <c r="CG59" s="131"/>
      <c r="CH59" s="131"/>
      <c r="CI59" s="131"/>
      <c r="CJ59" s="131"/>
      <c r="CK59" s="131"/>
      <c r="CL59" s="131"/>
      <c r="CM59" s="131"/>
      <c r="CN59" s="131"/>
      <c r="CO59" s="131"/>
      <c r="CP59" s="131"/>
      <c r="CQ59" s="131"/>
      <c r="CR59" s="24"/>
      <c r="CS59" s="131"/>
      <c r="CT59" s="131"/>
      <c r="CW59" s="131"/>
      <c r="CX59" s="131"/>
      <c r="CY59" s="131"/>
      <c r="CZ59" s="131"/>
      <c r="DA59" s="131"/>
      <c r="DB59" s="131"/>
      <c r="DC59" s="131"/>
      <c r="DD59" s="131"/>
      <c r="DE59" s="131"/>
      <c r="DF59" s="131"/>
      <c r="DG59" s="131"/>
      <c r="DH59" s="131"/>
      <c r="DI59" s="131"/>
      <c r="DJ59" s="131"/>
      <c r="DK59" s="131"/>
      <c r="DL59" s="131"/>
      <c r="DM59" s="24"/>
      <c r="DN59" s="24"/>
      <c r="DO59" s="24"/>
      <c r="DP59" s="24"/>
      <c r="DQ59" s="24"/>
      <c r="DR59" s="131"/>
      <c r="DS59" s="131"/>
      <c r="DV59" s="131"/>
      <c r="DW59" s="131"/>
      <c r="DX59" s="131"/>
      <c r="DY59" s="131"/>
      <c r="DZ59" s="131"/>
      <c r="EA59" s="131"/>
      <c r="EB59" s="131"/>
      <c r="EC59" s="131"/>
      <c r="ED59" s="131"/>
      <c r="EE59" s="131"/>
      <c r="EF59" s="131"/>
      <c r="EG59" s="131"/>
      <c r="EH59" s="131"/>
      <c r="EI59" s="131"/>
      <c r="EJ59" s="131"/>
      <c r="EK59" s="131"/>
      <c r="EL59" s="131"/>
      <c r="EM59" s="131"/>
      <c r="EN59" s="131"/>
      <c r="EO59" s="131"/>
      <c r="EP59" s="24"/>
      <c r="EQ59" s="131"/>
      <c r="ER59" s="131"/>
      <c r="EU59" s="131"/>
      <c r="EV59" s="131"/>
      <c r="EW59" s="24"/>
      <c r="EX59" s="24"/>
      <c r="EY59" s="131"/>
      <c r="EZ59" s="131"/>
      <c r="FA59" s="131"/>
      <c r="FB59" s="131"/>
      <c r="FC59" s="131"/>
      <c r="FD59" s="131"/>
      <c r="FE59" s="131"/>
      <c r="FF59" s="131"/>
      <c r="FG59" s="131"/>
      <c r="FH59" s="131"/>
      <c r="FI59" s="131"/>
      <c r="FJ59" s="131"/>
      <c r="FK59" s="131"/>
      <c r="FL59" s="131"/>
      <c r="FM59" s="24"/>
      <c r="FN59" s="24"/>
      <c r="FO59" s="24"/>
      <c r="FP59" s="24"/>
      <c r="FQ59" s="24"/>
    </row>
    <row r="60" spans="1:173" ht="15" x14ac:dyDescent="0.25">
      <c r="A60" s="24"/>
      <c r="B60" s="3" t="s">
        <v>66</v>
      </c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24"/>
      <c r="V60" s="131"/>
      <c r="W60" s="131"/>
      <c r="Z60" s="24"/>
      <c r="AA60" s="3" t="s">
        <v>66</v>
      </c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24"/>
      <c r="AQ60" s="131"/>
      <c r="AR60" s="131"/>
      <c r="AS60" s="24"/>
      <c r="AT60" s="24"/>
      <c r="AU60" s="131"/>
      <c r="AV60" s="131"/>
      <c r="AY60" s="24"/>
      <c r="AZ60" s="3" t="s">
        <v>66</v>
      </c>
      <c r="BA60" s="131"/>
      <c r="BB60" s="131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/>
      <c r="BM60" s="131"/>
      <c r="BN60" s="131"/>
      <c r="BO60" s="131"/>
      <c r="BP60" s="131"/>
      <c r="BQ60" s="24"/>
      <c r="BR60" s="24"/>
      <c r="BS60" s="24"/>
      <c r="BT60" s="131"/>
      <c r="BU60" s="131"/>
      <c r="BX60" s="24"/>
      <c r="BY60" s="3" t="s">
        <v>66</v>
      </c>
      <c r="BZ60" s="131"/>
      <c r="CA60" s="131"/>
      <c r="CB60" s="131"/>
      <c r="CC60" s="131"/>
      <c r="CD60" s="131"/>
      <c r="CE60" s="131"/>
      <c r="CF60" s="131"/>
      <c r="CG60" s="131"/>
      <c r="CH60" s="131"/>
      <c r="CI60" s="131"/>
      <c r="CJ60" s="131"/>
      <c r="CK60" s="131"/>
      <c r="CL60" s="131"/>
      <c r="CM60" s="131"/>
      <c r="CN60" s="131"/>
      <c r="CO60" s="131"/>
      <c r="CP60" s="131"/>
      <c r="CQ60" s="131"/>
      <c r="CR60" s="24"/>
      <c r="CS60" s="131"/>
      <c r="CT60" s="131"/>
      <c r="CW60" s="24"/>
      <c r="CX60" s="3" t="s">
        <v>66</v>
      </c>
      <c r="CY60" s="131"/>
      <c r="CZ60" s="131"/>
      <c r="DA60" s="131"/>
      <c r="DB60" s="131"/>
      <c r="DC60" s="131"/>
      <c r="DD60" s="131"/>
      <c r="DE60" s="131"/>
      <c r="DF60" s="131"/>
      <c r="DG60" s="131"/>
      <c r="DH60" s="131"/>
      <c r="DI60" s="131"/>
      <c r="DJ60" s="131"/>
      <c r="DK60" s="131"/>
      <c r="DL60" s="131"/>
      <c r="DM60" s="24"/>
      <c r="DN60" s="24"/>
      <c r="DO60" s="24"/>
      <c r="DP60" s="24"/>
      <c r="DQ60" s="24"/>
      <c r="DR60" s="131"/>
      <c r="DS60" s="131"/>
      <c r="DV60" s="24"/>
      <c r="DW60" s="3" t="s">
        <v>66</v>
      </c>
      <c r="DX60" s="131"/>
      <c r="DY60" s="131"/>
      <c r="DZ60" s="131"/>
      <c r="EA60" s="131"/>
      <c r="EB60" s="131"/>
      <c r="EC60" s="131"/>
      <c r="ED60" s="131"/>
      <c r="EE60" s="131"/>
      <c r="EF60" s="131"/>
      <c r="EG60" s="131"/>
      <c r="EH60" s="131"/>
      <c r="EI60" s="131"/>
      <c r="EJ60" s="131"/>
      <c r="EK60" s="131"/>
      <c r="EL60" s="131"/>
      <c r="EM60" s="131"/>
      <c r="EN60" s="131"/>
      <c r="EO60" s="131"/>
      <c r="EP60" s="24"/>
      <c r="EQ60" s="131"/>
      <c r="ER60" s="131"/>
      <c r="EU60" s="24"/>
      <c r="EV60" s="3" t="s">
        <v>66</v>
      </c>
      <c r="EW60" s="24"/>
      <c r="EX60" s="24"/>
      <c r="EY60" s="131"/>
      <c r="EZ60" s="131"/>
      <c r="FA60" s="131"/>
      <c r="FB60" s="131"/>
      <c r="FC60" s="131"/>
      <c r="FD60" s="131"/>
      <c r="FE60" s="131"/>
      <c r="FF60" s="131"/>
      <c r="FG60" s="131"/>
      <c r="FH60" s="131"/>
      <c r="FI60" s="131"/>
      <c r="FJ60" s="131"/>
      <c r="FK60" s="131"/>
      <c r="FL60" s="131"/>
      <c r="FM60" s="24"/>
      <c r="FN60" s="24"/>
      <c r="FO60" s="24"/>
      <c r="FP60" s="24"/>
      <c r="FQ60" s="24"/>
    </row>
    <row r="61" spans="1:173" ht="15" x14ac:dyDescent="0.25">
      <c r="A61" s="24"/>
      <c r="B61" s="4" t="s">
        <v>57</v>
      </c>
      <c r="C61" s="22" t="s">
        <v>75</v>
      </c>
      <c r="D61" s="22" t="s">
        <v>75</v>
      </c>
      <c r="E61" s="22" t="s">
        <v>75</v>
      </c>
      <c r="F61" s="22" t="s">
        <v>75</v>
      </c>
      <c r="G61" s="22" t="s">
        <v>75</v>
      </c>
      <c r="H61" s="22" t="s">
        <v>75</v>
      </c>
      <c r="I61" s="22" t="s">
        <v>75</v>
      </c>
      <c r="J61" s="22" t="s">
        <v>75</v>
      </c>
      <c r="K61" s="22" t="s">
        <v>75</v>
      </c>
      <c r="L61" s="22" t="s">
        <v>75</v>
      </c>
      <c r="M61" s="22" t="s">
        <v>75</v>
      </c>
      <c r="N61" s="22" t="s">
        <v>75</v>
      </c>
      <c r="O61" s="22" t="s">
        <v>75</v>
      </c>
      <c r="P61" s="22" t="s">
        <v>75</v>
      </c>
      <c r="Q61" s="22" t="s">
        <v>75</v>
      </c>
      <c r="R61" s="22" t="s">
        <v>75</v>
      </c>
      <c r="S61" s="22" t="s">
        <v>75</v>
      </c>
      <c r="T61" s="22" t="s">
        <v>75</v>
      </c>
      <c r="U61" s="22" t="s">
        <v>75</v>
      </c>
      <c r="V61" s="22" t="s">
        <v>75</v>
      </c>
      <c r="W61" s="22" t="s">
        <v>75</v>
      </c>
      <c r="Z61" s="24"/>
      <c r="AA61" s="4" t="s">
        <v>57</v>
      </c>
      <c r="AB61" s="22" t="s">
        <v>75</v>
      </c>
      <c r="AC61" s="22" t="s">
        <v>75</v>
      </c>
      <c r="AD61" s="22" t="s">
        <v>75</v>
      </c>
      <c r="AE61" s="22" t="s">
        <v>75</v>
      </c>
      <c r="AF61" s="22" t="s">
        <v>75</v>
      </c>
      <c r="AG61" s="22" t="s">
        <v>75</v>
      </c>
      <c r="AH61" s="22" t="s">
        <v>75</v>
      </c>
      <c r="AI61" s="22" t="s">
        <v>75</v>
      </c>
      <c r="AJ61" s="22" t="s">
        <v>75</v>
      </c>
      <c r="AK61" s="22" t="s">
        <v>75</v>
      </c>
      <c r="AL61" s="22" t="s">
        <v>75</v>
      </c>
      <c r="AM61" s="22" t="s">
        <v>75</v>
      </c>
      <c r="AN61" s="22" t="s">
        <v>75</v>
      </c>
      <c r="AO61" s="22" t="s">
        <v>75</v>
      </c>
      <c r="AP61" s="22" t="s">
        <v>75</v>
      </c>
      <c r="AQ61" s="22" t="s">
        <v>75</v>
      </c>
      <c r="AR61" s="22" t="s">
        <v>75</v>
      </c>
      <c r="AS61" s="22" t="s">
        <v>75</v>
      </c>
      <c r="AT61" s="22" t="s">
        <v>75</v>
      </c>
      <c r="AU61" s="22" t="s">
        <v>75</v>
      </c>
      <c r="AV61" s="22" t="s">
        <v>75</v>
      </c>
      <c r="AY61" s="24"/>
      <c r="AZ61" s="4" t="s">
        <v>57</v>
      </c>
      <c r="BA61" s="22" t="s">
        <v>75</v>
      </c>
      <c r="BB61" s="22" t="s">
        <v>75</v>
      </c>
      <c r="BC61" s="22" t="s">
        <v>75</v>
      </c>
      <c r="BD61" s="22" t="s">
        <v>75</v>
      </c>
      <c r="BE61" s="22" t="s">
        <v>75</v>
      </c>
      <c r="BF61" s="22" t="s">
        <v>75</v>
      </c>
      <c r="BG61" s="22" t="s">
        <v>75</v>
      </c>
      <c r="BH61" s="22" t="s">
        <v>75</v>
      </c>
      <c r="BI61" s="22" t="s">
        <v>75</v>
      </c>
      <c r="BJ61" s="22" t="s">
        <v>75</v>
      </c>
      <c r="BK61" s="22" t="s">
        <v>75</v>
      </c>
      <c r="BL61" s="22" t="s">
        <v>75</v>
      </c>
      <c r="BM61" s="22" t="s">
        <v>75</v>
      </c>
      <c r="BN61" s="22" t="s">
        <v>75</v>
      </c>
      <c r="BO61" s="22" t="s">
        <v>75</v>
      </c>
      <c r="BP61" s="22" t="s">
        <v>75</v>
      </c>
      <c r="BQ61" s="22" t="s">
        <v>75</v>
      </c>
      <c r="BR61" s="22" t="s">
        <v>75</v>
      </c>
      <c r="BS61" s="22" t="s">
        <v>75</v>
      </c>
      <c r="BT61" s="22" t="s">
        <v>75</v>
      </c>
      <c r="BU61" s="22" t="s">
        <v>75</v>
      </c>
      <c r="BX61" s="24"/>
      <c r="BY61" s="4" t="s">
        <v>57</v>
      </c>
      <c r="BZ61" s="22" t="s">
        <v>75</v>
      </c>
      <c r="CA61" s="22" t="s">
        <v>75</v>
      </c>
      <c r="CB61" s="22" t="s">
        <v>75</v>
      </c>
      <c r="CC61" s="22" t="s">
        <v>75</v>
      </c>
      <c r="CD61" s="22" t="s">
        <v>75</v>
      </c>
      <c r="CE61" s="22" t="s">
        <v>75</v>
      </c>
      <c r="CF61" s="22" t="s">
        <v>75</v>
      </c>
      <c r="CG61" s="22" t="s">
        <v>75</v>
      </c>
      <c r="CH61" s="22" t="s">
        <v>75</v>
      </c>
      <c r="CI61" s="22" t="s">
        <v>75</v>
      </c>
      <c r="CJ61" s="22" t="s">
        <v>75</v>
      </c>
      <c r="CK61" s="22" t="s">
        <v>75</v>
      </c>
      <c r="CL61" s="22" t="s">
        <v>75</v>
      </c>
      <c r="CM61" s="22" t="s">
        <v>75</v>
      </c>
      <c r="CN61" s="22" t="s">
        <v>75</v>
      </c>
      <c r="CO61" s="22" t="s">
        <v>75</v>
      </c>
      <c r="CP61" s="22" t="s">
        <v>75</v>
      </c>
      <c r="CQ61" s="22" t="s">
        <v>75</v>
      </c>
      <c r="CR61" s="22" t="s">
        <v>75</v>
      </c>
      <c r="CS61" s="22" t="s">
        <v>75</v>
      </c>
      <c r="CT61" s="22" t="s">
        <v>75</v>
      </c>
      <c r="CW61" s="24"/>
      <c r="CX61" s="4" t="s">
        <v>57</v>
      </c>
      <c r="CY61" s="22" t="s">
        <v>75</v>
      </c>
      <c r="CZ61" s="22" t="s">
        <v>75</v>
      </c>
      <c r="DA61" s="22" t="s">
        <v>75</v>
      </c>
      <c r="DB61" s="22" t="s">
        <v>75</v>
      </c>
      <c r="DC61" s="22" t="s">
        <v>75</v>
      </c>
      <c r="DD61" s="22" t="s">
        <v>75</v>
      </c>
      <c r="DE61" s="22" t="s">
        <v>75</v>
      </c>
      <c r="DF61" s="22" t="s">
        <v>75</v>
      </c>
      <c r="DG61" s="22" t="s">
        <v>75</v>
      </c>
      <c r="DH61" s="22" t="s">
        <v>75</v>
      </c>
      <c r="DI61" s="22" t="s">
        <v>75</v>
      </c>
      <c r="DJ61" s="22" t="s">
        <v>75</v>
      </c>
      <c r="DK61" s="22" t="s">
        <v>75</v>
      </c>
      <c r="DL61" s="22" t="s">
        <v>75</v>
      </c>
      <c r="DM61" s="22" t="s">
        <v>75</v>
      </c>
      <c r="DN61" s="22" t="s">
        <v>75</v>
      </c>
      <c r="DO61" s="22" t="s">
        <v>75</v>
      </c>
      <c r="DP61" s="22" t="s">
        <v>75</v>
      </c>
      <c r="DQ61" s="22" t="s">
        <v>75</v>
      </c>
      <c r="DR61" s="22" t="s">
        <v>75</v>
      </c>
      <c r="DS61" s="22" t="s">
        <v>75</v>
      </c>
      <c r="DV61" s="24"/>
      <c r="DW61" s="4" t="s">
        <v>57</v>
      </c>
      <c r="DX61" s="22" t="s">
        <v>75</v>
      </c>
      <c r="DY61" s="22" t="s">
        <v>75</v>
      </c>
      <c r="DZ61" s="22" t="s">
        <v>75</v>
      </c>
      <c r="EA61" s="22" t="s">
        <v>75</v>
      </c>
      <c r="EB61" s="22" t="s">
        <v>75</v>
      </c>
      <c r="EC61" s="22" t="s">
        <v>75</v>
      </c>
      <c r="ED61" s="22" t="s">
        <v>75</v>
      </c>
      <c r="EE61" s="22" t="s">
        <v>75</v>
      </c>
      <c r="EF61" s="22" t="s">
        <v>75</v>
      </c>
      <c r="EG61" s="22" t="s">
        <v>75</v>
      </c>
      <c r="EH61" s="22" t="s">
        <v>75</v>
      </c>
      <c r="EI61" s="22" t="s">
        <v>75</v>
      </c>
      <c r="EJ61" s="22" t="s">
        <v>75</v>
      </c>
      <c r="EK61" s="22" t="s">
        <v>75</v>
      </c>
      <c r="EL61" s="22" t="s">
        <v>75</v>
      </c>
      <c r="EM61" s="22" t="s">
        <v>75</v>
      </c>
      <c r="EN61" s="22" t="s">
        <v>75</v>
      </c>
      <c r="EO61" s="22" t="s">
        <v>75</v>
      </c>
      <c r="EP61" s="22" t="s">
        <v>75</v>
      </c>
      <c r="EQ61" s="22" t="s">
        <v>75</v>
      </c>
      <c r="ER61" s="22" t="s">
        <v>75</v>
      </c>
      <c r="EU61" s="24"/>
      <c r="EV61" s="4" t="s">
        <v>57</v>
      </c>
      <c r="EW61" s="22" t="s">
        <v>75</v>
      </c>
      <c r="EX61" s="22" t="s">
        <v>75</v>
      </c>
      <c r="EY61" s="22" t="s">
        <v>75</v>
      </c>
      <c r="EZ61" s="22" t="s">
        <v>75</v>
      </c>
      <c r="FA61" s="22" t="s">
        <v>75</v>
      </c>
      <c r="FB61" s="22" t="s">
        <v>75</v>
      </c>
      <c r="FC61" s="22" t="s">
        <v>75</v>
      </c>
      <c r="FD61" s="22" t="s">
        <v>75</v>
      </c>
      <c r="FE61" s="22" t="s">
        <v>75</v>
      </c>
      <c r="FF61" s="22" t="s">
        <v>75</v>
      </c>
      <c r="FG61" s="22" t="s">
        <v>75</v>
      </c>
      <c r="FH61" s="22" t="s">
        <v>75</v>
      </c>
      <c r="FI61" s="22" t="s">
        <v>75</v>
      </c>
      <c r="FJ61" s="22" t="s">
        <v>75</v>
      </c>
      <c r="FK61" s="22" t="s">
        <v>75</v>
      </c>
      <c r="FL61" s="22" t="s">
        <v>75</v>
      </c>
      <c r="FM61" s="22" t="s">
        <v>75</v>
      </c>
      <c r="FN61" s="22" t="s">
        <v>75</v>
      </c>
      <c r="FO61" s="22" t="s">
        <v>75</v>
      </c>
      <c r="FP61" s="22" t="s">
        <v>75</v>
      </c>
      <c r="FQ61" s="22" t="s">
        <v>75</v>
      </c>
    </row>
    <row r="62" spans="1:173" ht="15" x14ac:dyDescent="0.25">
      <c r="A62" s="24"/>
      <c r="B62" s="4" t="s">
        <v>58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58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58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58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58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58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58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5" x14ac:dyDescent="0.25">
      <c r="A63" s="24"/>
      <c r="B63" s="4" t="s">
        <v>59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59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59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59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59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59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59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5" x14ac:dyDescent="0.25">
      <c r="A64" s="24"/>
      <c r="B64" s="4" t="s">
        <v>60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60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60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60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60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60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60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5" x14ac:dyDescent="0.25">
      <c r="A65" s="24"/>
      <c r="B65" s="4" t="s">
        <v>61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61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61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61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61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61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61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5" x14ac:dyDescent="0.25">
      <c r="A66" s="24"/>
      <c r="B66" s="4" t="s">
        <v>62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62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62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62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62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62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62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5" x14ac:dyDescent="0.25">
      <c r="A67" s="24"/>
      <c r="B67" s="4" t="s">
        <v>63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63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63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63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63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63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63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5" x14ac:dyDescent="0.25">
      <c r="A68" s="24"/>
      <c r="B68" s="4" t="s">
        <v>64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64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64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64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64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64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64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5" x14ac:dyDescent="0.25">
      <c r="A69" s="24"/>
      <c r="B69" s="4" t="s">
        <v>65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65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65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65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65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65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65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5" x14ac:dyDescent="0.25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24"/>
      <c r="V70" s="131"/>
      <c r="W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24"/>
      <c r="AQ70" s="131"/>
      <c r="AR70" s="131"/>
      <c r="AS70" s="24"/>
      <c r="AT70" s="24"/>
      <c r="AU70" s="131"/>
      <c r="AV70" s="131"/>
      <c r="AY70" s="131"/>
      <c r="AZ70" s="131"/>
      <c r="BA70" s="131"/>
      <c r="BB70" s="131"/>
      <c r="BC70" s="131"/>
      <c r="BD70" s="131"/>
      <c r="BE70" s="131"/>
      <c r="BF70" s="131"/>
      <c r="BG70" s="131"/>
      <c r="BH70" s="131"/>
      <c r="BI70" s="131"/>
      <c r="BJ70" s="131"/>
      <c r="BK70" s="131"/>
      <c r="BL70" s="131"/>
      <c r="BM70" s="131"/>
      <c r="BN70" s="131"/>
      <c r="BO70" s="131"/>
      <c r="BP70" s="131"/>
      <c r="BQ70" s="24"/>
      <c r="BR70" s="24"/>
      <c r="BS70" s="24"/>
      <c r="BT70" s="131"/>
      <c r="BU70" s="131"/>
      <c r="BX70" s="131"/>
      <c r="BY70" s="131"/>
      <c r="BZ70" s="131"/>
      <c r="CA70" s="131"/>
      <c r="CB70" s="131"/>
      <c r="CC70" s="131"/>
      <c r="CD70" s="131"/>
      <c r="CE70" s="131"/>
      <c r="CF70" s="131"/>
      <c r="CG70" s="131"/>
      <c r="CH70" s="131"/>
      <c r="CI70" s="131"/>
      <c r="CJ70" s="131"/>
      <c r="CK70" s="131"/>
      <c r="CL70" s="131"/>
      <c r="CM70" s="131"/>
      <c r="CN70" s="131"/>
      <c r="CO70" s="131"/>
      <c r="CP70" s="131"/>
      <c r="CQ70" s="131"/>
      <c r="CR70" s="24"/>
      <c r="CS70" s="131"/>
      <c r="CT70" s="131"/>
      <c r="CW70" s="131"/>
      <c r="CX70" s="131"/>
      <c r="CY70" s="131"/>
      <c r="CZ70" s="131"/>
      <c r="DA70" s="131"/>
      <c r="DB70" s="131"/>
      <c r="DC70" s="131"/>
      <c r="DD70" s="131"/>
      <c r="DE70" s="131"/>
      <c r="DF70" s="131"/>
      <c r="DG70" s="131"/>
      <c r="DH70" s="131"/>
      <c r="DI70" s="131"/>
      <c r="DJ70" s="131"/>
      <c r="DK70" s="131"/>
      <c r="DL70" s="131"/>
      <c r="DM70" s="24"/>
      <c r="DN70" s="24"/>
      <c r="DO70" s="24"/>
      <c r="DP70" s="24"/>
      <c r="DQ70" s="24"/>
      <c r="DR70" s="131"/>
      <c r="DS70" s="131"/>
      <c r="DV70" s="131"/>
      <c r="DW70" s="131"/>
      <c r="DX70" s="131"/>
      <c r="DY70" s="131"/>
      <c r="DZ70" s="131"/>
      <c r="EA70" s="131"/>
      <c r="EB70" s="131"/>
      <c r="EC70" s="131"/>
      <c r="ED70" s="131"/>
      <c r="EE70" s="131"/>
      <c r="EF70" s="131"/>
      <c r="EG70" s="131"/>
      <c r="EH70" s="131"/>
      <c r="EI70" s="131"/>
      <c r="EJ70" s="131"/>
      <c r="EK70" s="131"/>
      <c r="EL70" s="131"/>
      <c r="EM70" s="131"/>
      <c r="EN70" s="131"/>
      <c r="EO70" s="131"/>
      <c r="EP70" s="24"/>
      <c r="EQ70" s="131"/>
      <c r="ER70" s="131"/>
      <c r="EU70" s="131"/>
      <c r="EV70" s="131"/>
      <c r="EW70" s="24"/>
      <c r="EX70" s="24"/>
      <c r="EY70" s="131"/>
      <c r="EZ70" s="131"/>
      <c r="FA70" s="131"/>
      <c r="FB70" s="131"/>
      <c r="FC70" s="131"/>
      <c r="FD70" s="131"/>
      <c r="FE70" s="131"/>
      <c r="FF70" s="131"/>
      <c r="FG70" s="131"/>
      <c r="FH70" s="131"/>
      <c r="FI70" s="131"/>
      <c r="FJ70" s="131"/>
      <c r="FK70" s="131"/>
      <c r="FL70" s="131"/>
      <c r="FM70" s="24"/>
      <c r="FN70" s="24"/>
      <c r="FO70" s="24"/>
      <c r="FP70" s="24"/>
      <c r="FQ70" s="24"/>
    </row>
    <row r="71" spans="1:173" x14ac:dyDescent="0.2">
      <c r="A71" s="23"/>
      <c r="B71" s="19" t="s">
        <v>76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76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76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76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76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76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76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5" x14ac:dyDescent="0.25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24"/>
      <c r="V72" s="131"/>
      <c r="W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24"/>
      <c r="AQ72" s="131"/>
      <c r="AR72" s="131"/>
      <c r="AS72" s="24"/>
      <c r="AT72" s="24"/>
      <c r="AU72" s="131"/>
      <c r="AV72" s="131"/>
      <c r="AY72" s="131"/>
      <c r="AZ72" s="131"/>
      <c r="BA72" s="131"/>
      <c r="BB72" s="131"/>
      <c r="BC72" s="131"/>
      <c r="BD72" s="131"/>
      <c r="BE72" s="131"/>
      <c r="BF72" s="131"/>
      <c r="BG72" s="131"/>
      <c r="BH72" s="131"/>
      <c r="BI72" s="131"/>
      <c r="BJ72" s="131"/>
      <c r="BK72" s="131"/>
      <c r="BL72" s="131"/>
      <c r="BM72" s="131"/>
      <c r="BN72" s="131"/>
      <c r="BO72" s="131"/>
      <c r="BP72" s="131"/>
      <c r="BQ72" s="24"/>
      <c r="BR72" s="24"/>
      <c r="BS72" s="24"/>
      <c r="BT72" s="131"/>
      <c r="BU72" s="131"/>
      <c r="BX72" s="131"/>
      <c r="BY72" s="131"/>
      <c r="BZ72" s="131"/>
      <c r="CA72" s="131"/>
      <c r="CB72" s="131"/>
      <c r="CC72" s="131"/>
      <c r="CD72" s="131"/>
      <c r="CE72" s="131"/>
      <c r="CF72" s="131"/>
      <c r="CG72" s="131"/>
      <c r="CH72" s="131"/>
      <c r="CI72" s="131"/>
      <c r="CJ72" s="131"/>
      <c r="CK72" s="131"/>
      <c r="CL72" s="131"/>
      <c r="CM72" s="131"/>
      <c r="CN72" s="131"/>
      <c r="CO72" s="131"/>
      <c r="CP72" s="131"/>
      <c r="CQ72" s="131"/>
      <c r="CR72" s="24"/>
      <c r="CS72" s="131"/>
      <c r="CT72" s="131"/>
      <c r="CW72" s="131"/>
      <c r="CX72" s="131"/>
      <c r="CY72" s="131"/>
      <c r="CZ72" s="131"/>
      <c r="DA72" s="131"/>
      <c r="DB72" s="131"/>
      <c r="DC72" s="131"/>
      <c r="DD72" s="131"/>
      <c r="DE72" s="131"/>
      <c r="DF72" s="131"/>
      <c r="DG72" s="131"/>
      <c r="DH72" s="131"/>
      <c r="DI72" s="131"/>
      <c r="DJ72" s="131"/>
      <c r="DK72" s="131"/>
      <c r="DL72" s="131"/>
      <c r="DM72" s="24"/>
      <c r="DN72" s="24"/>
      <c r="DO72" s="24"/>
      <c r="DP72" s="24"/>
      <c r="DQ72" s="24"/>
      <c r="DR72" s="131"/>
      <c r="DS72" s="131"/>
      <c r="DV72" s="131"/>
      <c r="DW72" s="131"/>
      <c r="DX72" s="131"/>
      <c r="DY72" s="131"/>
      <c r="DZ72" s="131"/>
      <c r="EA72" s="131"/>
      <c r="EB72" s="131"/>
      <c r="EC72" s="131"/>
      <c r="ED72" s="131"/>
      <c r="EE72" s="131"/>
      <c r="EF72" s="131"/>
      <c r="EG72" s="131"/>
      <c r="EH72" s="131"/>
      <c r="EI72" s="131"/>
      <c r="EJ72" s="131"/>
      <c r="EK72" s="131"/>
      <c r="EL72" s="131"/>
      <c r="EM72" s="131"/>
      <c r="EN72" s="131"/>
      <c r="EO72" s="131"/>
      <c r="EP72" s="24"/>
      <c r="EQ72" s="131"/>
      <c r="ER72" s="131"/>
      <c r="EU72" s="131"/>
      <c r="EV72" s="131"/>
      <c r="EW72" s="24"/>
      <c r="EX72" s="24"/>
      <c r="EY72" s="131"/>
      <c r="EZ72" s="131"/>
      <c r="FA72" s="131"/>
      <c r="FB72" s="131"/>
      <c r="FC72" s="131"/>
      <c r="FD72" s="131"/>
      <c r="FE72" s="131"/>
      <c r="FF72" s="131"/>
      <c r="FG72" s="131"/>
      <c r="FH72" s="131"/>
      <c r="FI72" s="131"/>
      <c r="FJ72" s="131"/>
      <c r="FK72" s="131"/>
      <c r="FL72" s="131"/>
      <c r="FM72" s="24"/>
      <c r="FN72" s="24"/>
      <c r="FO72" s="24"/>
      <c r="FP72" s="24"/>
      <c r="FQ72" s="24"/>
    </row>
    <row r="73" spans="1:173" ht="15" x14ac:dyDescent="0.25">
      <c r="A73" s="137" t="s">
        <v>77</v>
      </c>
      <c r="B73" s="137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24"/>
      <c r="V73" s="131"/>
      <c r="W73" s="131"/>
      <c r="Z73" s="137" t="s">
        <v>77</v>
      </c>
      <c r="AA73" s="137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24"/>
      <c r="AQ73" s="131"/>
      <c r="AR73" s="131"/>
      <c r="AS73" s="24"/>
      <c r="AT73" s="24"/>
      <c r="AU73" s="131"/>
      <c r="AV73" s="131"/>
      <c r="AY73" s="137" t="s">
        <v>77</v>
      </c>
      <c r="AZ73" s="137"/>
      <c r="BA73" s="131"/>
      <c r="BB73" s="131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  <c r="BN73" s="131"/>
      <c r="BO73" s="131"/>
      <c r="BP73" s="131"/>
      <c r="BQ73" s="24"/>
      <c r="BR73" s="24"/>
      <c r="BS73" s="24"/>
      <c r="BT73" s="131"/>
      <c r="BU73" s="131"/>
      <c r="BX73" s="137" t="s">
        <v>77</v>
      </c>
      <c r="BY73" s="137"/>
      <c r="BZ73" s="131"/>
      <c r="CA73" s="131"/>
      <c r="CB73" s="131"/>
      <c r="CC73" s="131"/>
      <c r="CD73" s="131"/>
      <c r="CE73" s="131"/>
      <c r="CF73" s="131"/>
      <c r="CG73" s="131"/>
      <c r="CH73" s="131"/>
      <c r="CI73" s="131"/>
      <c r="CJ73" s="131"/>
      <c r="CK73" s="131"/>
      <c r="CL73" s="131"/>
      <c r="CM73" s="131"/>
      <c r="CN73" s="131"/>
      <c r="CO73" s="131"/>
      <c r="CP73" s="131"/>
      <c r="CQ73" s="131"/>
      <c r="CR73" s="24"/>
      <c r="CS73" s="131"/>
      <c r="CT73" s="131"/>
      <c r="CW73" s="137" t="s">
        <v>77</v>
      </c>
      <c r="CX73" s="137"/>
      <c r="CY73" s="131"/>
      <c r="CZ73" s="131"/>
      <c r="DA73" s="131"/>
      <c r="DB73" s="131"/>
      <c r="DC73" s="131"/>
      <c r="DD73" s="131"/>
      <c r="DE73" s="131"/>
      <c r="DF73" s="131"/>
      <c r="DG73" s="131"/>
      <c r="DH73" s="131"/>
      <c r="DI73" s="131"/>
      <c r="DJ73" s="131"/>
      <c r="DK73" s="131"/>
      <c r="DL73" s="131"/>
      <c r="DM73" s="24"/>
      <c r="DN73" s="24"/>
      <c r="DO73" s="24"/>
      <c r="DP73" s="24"/>
      <c r="DQ73" s="24"/>
      <c r="DR73" s="131"/>
      <c r="DS73" s="131"/>
      <c r="DV73" s="137" t="s">
        <v>77</v>
      </c>
      <c r="DW73" s="137"/>
      <c r="DX73" s="131"/>
      <c r="DY73" s="131"/>
      <c r="DZ73" s="131"/>
      <c r="EA73" s="131"/>
      <c r="EB73" s="131"/>
      <c r="EC73" s="131"/>
      <c r="ED73" s="131"/>
      <c r="EE73" s="131"/>
      <c r="EF73" s="131"/>
      <c r="EG73" s="131"/>
      <c r="EH73" s="131"/>
      <c r="EI73" s="131"/>
      <c r="EJ73" s="131"/>
      <c r="EK73" s="131"/>
      <c r="EL73" s="131"/>
      <c r="EM73" s="131"/>
      <c r="EN73" s="131"/>
      <c r="EO73" s="131"/>
      <c r="EP73" s="24"/>
      <c r="EQ73" s="131"/>
      <c r="ER73" s="131"/>
      <c r="EU73" s="137" t="s">
        <v>77</v>
      </c>
      <c r="EV73" s="137"/>
      <c r="EW73" s="24"/>
      <c r="EX73" s="24"/>
      <c r="EY73" s="131"/>
      <c r="EZ73" s="131"/>
      <c r="FA73" s="131"/>
      <c r="FB73" s="131"/>
      <c r="FC73" s="131"/>
      <c r="FD73" s="131"/>
      <c r="FE73" s="131"/>
      <c r="FF73" s="131"/>
      <c r="FG73" s="131"/>
      <c r="FH73" s="131"/>
      <c r="FI73" s="131"/>
      <c r="FJ73" s="131"/>
      <c r="FK73" s="131"/>
      <c r="FL73" s="131"/>
      <c r="FM73" s="24"/>
      <c r="FN73" s="24"/>
      <c r="FO73" s="24"/>
      <c r="FP73" s="24"/>
      <c r="FQ73" s="24"/>
    </row>
    <row r="74" spans="1:173" ht="15" x14ac:dyDescent="0.25">
      <c r="A74" s="137" t="s">
        <v>78</v>
      </c>
      <c r="B74" s="137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24"/>
      <c r="V74" s="131"/>
      <c r="W74" s="131"/>
      <c r="Z74" s="137" t="s">
        <v>78</v>
      </c>
      <c r="AA74" s="137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24"/>
      <c r="AQ74" s="131"/>
      <c r="AR74" s="131"/>
      <c r="AS74" s="24"/>
      <c r="AT74" s="24"/>
      <c r="AU74" s="131"/>
      <c r="AV74" s="131"/>
      <c r="AY74" s="137" t="s">
        <v>78</v>
      </c>
      <c r="AZ74" s="137"/>
      <c r="BA74" s="131"/>
      <c r="BB74" s="131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  <c r="BN74" s="131"/>
      <c r="BO74" s="131"/>
      <c r="BP74" s="131"/>
      <c r="BQ74" s="24"/>
      <c r="BR74" s="24"/>
      <c r="BS74" s="24"/>
      <c r="BT74" s="131"/>
      <c r="BU74" s="131"/>
      <c r="BX74" s="137" t="s">
        <v>78</v>
      </c>
      <c r="BY74" s="137"/>
      <c r="BZ74" s="131"/>
      <c r="CA74" s="131"/>
      <c r="CB74" s="131"/>
      <c r="CC74" s="131"/>
      <c r="CD74" s="131"/>
      <c r="CE74" s="131"/>
      <c r="CF74" s="131"/>
      <c r="CG74" s="131"/>
      <c r="CH74" s="131"/>
      <c r="CI74" s="131"/>
      <c r="CJ74" s="131"/>
      <c r="CK74" s="131"/>
      <c r="CL74" s="131"/>
      <c r="CM74" s="131"/>
      <c r="CN74" s="131"/>
      <c r="CO74" s="131"/>
      <c r="CP74" s="131"/>
      <c r="CQ74" s="131"/>
      <c r="CR74" s="24"/>
      <c r="CS74" s="131"/>
      <c r="CT74" s="131"/>
      <c r="CW74" s="137" t="s">
        <v>78</v>
      </c>
      <c r="CX74" s="137"/>
      <c r="CY74" s="131"/>
      <c r="CZ74" s="131"/>
      <c r="DA74" s="131"/>
      <c r="DB74" s="131"/>
      <c r="DC74" s="131"/>
      <c r="DD74" s="131"/>
      <c r="DE74" s="131"/>
      <c r="DF74" s="131"/>
      <c r="DG74" s="131"/>
      <c r="DH74" s="131"/>
      <c r="DI74" s="131"/>
      <c r="DJ74" s="131"/>
      <c r="DK74" s="131"/>
      <c r="DL74" s="131"/>
      <c r="DM74" s="24"/>
      <c r="DN74" s="24"/>
      <c r="DO74" s="24"/>
      <c r="DP74" s="24"/>
      <c r="DQ74" s="24"/>
      <c r="DR74" s="131"/>
      <c r="DS74" s="131"/>
      <c r="DV74" s="137" t="s">
        <v>78</v>
      </c>
      <c r="DW74" s="137"/>
      <c r="DX74" s="131"/>
      <c r="DY74" s="131"/>
      <c r="DZ74" s="131"/>
      <c r="EA74" s="131"/>
      <c r="EB74" s="131"/>
      <c r="EC74" s="131"/>
      <c r="ED74" s="131"/>
      <c r="EE74" s="131"/>
      <c r="EF74" s="131"/>
      <c r="EG74" s="131"/>
      <c r="EH74" s="131"/>
      <c r="EI74" s="131"/>
      <c r="EJ74" s="131"/>
      <c r="EK74" s="131"/>
      <c r="EL74" s="131"/>
      <c r="EM74" s="131"/>
      <c r="EN74" s="131"/>
      <c r="EO74" s="131"/>
      <c r="EP74" s="24"/>
      <c r="EQ74" s="131"/>
      <c r="ER74" s="131"/>
      <c r="EU74" s="137" t="s">
        <v>78</v>
      </c>
      <c r="EV74" s="137"/>
      <c r="EW74" s="24"/>
      <c r="EX74" s="24"/>
      <c r="EY74" s="131"/>
      <c r="EZ74" s="131"/>
      <c r="FA74" s="131"/>
      <c r="FB74" s="131"/>
      <c r="FC74" s="131"/>
      <c r="FD74" s="131"/>
      <c r="FE74" s="131"/>
      <c r="FF74" s="131"/>
      <c r="FG74" s="131"/>
      <c r="FH74" s="131"/>
      <c r="FI74" s="131"/>
      <c r="FJ74" s="131"/>
      <c r="FK74" s="131"/>
      <c r="FL74" s="131"/>
      <c r="FM74" s="24"/>
      <c r="FN74" s="24"/>
      <c r="FO74" s="24"/>
      <c r="FP74" s="24"/>
      <c r="FQ74" s="24"/>
    </row>
  </sheetData>
  <mergeCells count="1822"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2024-02-28T18:59:16Z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