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92" documentId="13_ncr:1_{4A1F5AEF-00BE-4447-A8E8-2B1402D9D4C9}" xr6:coauthVersionLast="47" xr6:coauthVersionMax="47" xr10:uidLastSave="{3EB6CDED-33FA-4535-B62D-E23C24EA1612}"/>
  <bookViews>
    <workbookView xWindow="-110" yWindow="-110" windowWidth="19420" windowHeight="12220" firstSheet="3" activeTab="5" xr2:uid="{00000000-000D-0000-FFFF-FFFF00000000}"/>
  </bookViews>
  <sheets>
    <sheet name="TRABND" sheetId="5" r:id="rId1"/>
    <sheet name="INDBND" sheetId="7" r:id="rId2"/>
    <sheet name="NOUSE_CONST_FOR_ALL_REGIONS" sheetId="15" r:id="rId3"/>
    <sheet name="NOUSE_CONSTRAINTS_FOR_EACH_REGI" sheetId="13" r:id="rId4"/>
    <sheet name="ACTBND_DAC" sheetId="11" r:id="rId5"/>
    <sheet name="HYDROGENBND" sheetId="10" r:id="rId6"/>
    <sheet name="AGRBND" sheetId="6" r:id="rId7"/>
    <sheet name="ELEBND" sheetId="4" r:id="rId8"/>
    <sheet name="COM_BND" sheetId="12" r:id="rId9"/>
    <sheet name="RSD_BND" sheetId="8" r:id="rId10"/>
    <sheet name="SUPBND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1" i="5" l="1"/>
  <c r="G71" i="5"/>
  <c r="H71" i="5"/>
  <c r="I71" i="5"/>
  <c r="J71" i="5"/>
  <c r="K71" i="5"/>
  <c r="L71" i="5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38" i="7"/>
  <c r="L67" i="10" l="1"/>
  <c r="K67" i="10"/>
  <c r="J67" i="10"/>
  <c r="I67" i="10"/>
  <c r="H67" i="10"/>
  <c r="G67" i="10"/>
  <c r="F67" i="10"/>
  <c r="L66" i="10"/>
  <c r="K66" i="10"/>
  <c r="J66" i="10"/>
  <c r="I66" i="10"/>
  <c r="H66" i="10"/>
  <c r="G66" i="10"/>
  <c r="F66" i="10"/>
  <c r="L65" i="10"/>
  <c r="K65" i="10"/>
  <c r="J65" i="10"/>
  <c r="I65" i="10"/>
  <c r="H65" i="10"/>
  <c r="G65" i="10"/>
  <c r="F65" i="10"/>
  <c r="L64" i="10"/>
  <c r="K64" i="10"/>
  <c r="J64" i="10"/>
  <c r="I64" i="10"/>
  <c r="H64" i="10"/>
  <c r="G64" i="10"/>
  <c r="F64" i="10"/>
  <c r="L63" i="10"/>
  <c r="K63" i="10"/>
  <c r="J63" i="10"/>
  <c r="I63" i="10"/>
  <c r="H63" i="10"/>
  <c r="G63" i="10"/>
  <c r="F63" i="10"/>
  <c r="L62" i="10"/>
  <c r="K62" i="10"/>
  <c r="J62" i="10"/>
  <c r="I62" i="10"/>
  <c r="H62" i="10"/>
  <c r="G62" i="10"/>
  <c r="F62" i="10"/>
  <c r="L61" i="10"/>
  <c r="K61" i="10"/>
  <c r="J61" i="10"/>
  <c r="I61" i="10"/>
  <c r="H61" i="10"/>
  <c r="G61" i="10"/>
  <c r="F61" i="10"/>
  <c r="L60" i="10"/>
  <c r="K60" i="10"/>
  <c r="J60" i="10"/>
  <c r="I60" i="10"/>
  <c r="H60" i="10"/>
  <c r="G60" i="10"/>
  <c r="F60" i="10"/>
  <c r="L59" i="10"/>
  <c r="K59" i="10"/>
  <c r="J59" i="10"/>
  <c r="I59" i="10"/>
  <c r="H59" i="10"/>
  <c r="G59" i="10"/>
  <c r="F59" i="10"/>
  <c r="L58" i="10"/>
  <c r="K58" i="10"/>
  <c r="J58" i="10"/>
  <c r="I58" i="10"/>
  <c r="H58" i="10"/>
  <c r="G58" i="10"/>
  <c r="F58" i="10"/>
  <c r="L57" i="10"/>
  <c r="K57" i="10"/>
  <c r="J57" i="10"/>
  <c r="I57" i="10"/>
  <c r="H57" i="10"/>
  <c r="G57" i="10"/>
  <c r="F57" i="10"/>
  <c r="L56" i="10"/>
  <c r="K56" i="10"/>
  <c r="J56" i="10"/>
  <c r="I56" i="10"/>
  <c r="H56" i="10"/>
  <c r="G56" i="10"/>
  <c r="F56" i="10"/>
  <c r="L55" i="10"/>
  <c r="K55" i="10"/>
  <c r="J55" i="10"/>
  <c r="I55" i="10"/>
  <c r="H55" i="10"/>
  <c r="G55" i="10"/>
  <c r="F55" i="10"/>
  <c r="L54" i="10"/>
  <c r="K54" i="10"/>
  <c r="J54" i="10"/>
  <c r="I54" i="10"/>
  <c r="H54" i="10"/>
  <c r="G54" i="10"/>
  <c r="F54" i="10"/>
  <c r="L53" i="10"/>
  <c r="K53" i="10"/>
  <c r="J53" i="10"/>
  <c r="I53" i="10"/>
  <c r="H53" i="10"/>
  <c r="G53" i="10"/>
  <c r="F53" i="10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L50" i="10"/>
  <c r="K50" i="10"/>
  <c r="J50" i="10"/>
  <c r="I50" i="10"/>
  <c r="H50" i="10"/>
  <c r="G50" i="10"/>
  <c r="F50" i="10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F42" i="10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F39" i="11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38" i="9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L39" i="8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K39" i="8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J39" i="8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I39" i="8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H39" i="8"/>
  <c r="L38" i="8"/>
  <c r="K38" i="8"/>
  <c r="J38" i="8"/>
  <c r="I38" i="8"/>
  <c r="H38" i="8"/>
  <c r="G38" i="8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F38" i="8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L38" i="12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K38" i="12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J38" i="12"/>
  <c r="I38" i="12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H38" i="12"/>
  <c r="G38" i="12"/>
  <c r="F38" i="12"/>
  <c r="H39" i="12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G39" i="12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F39" i="12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J39" i="12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L38" i="7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K38" i="7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J38" i="7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I38" i="7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H38" i="7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G38" i="7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F38" i="7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L38" i="5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K38" i="5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J38" i="5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I38" i="5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H38" i="5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G38" i="5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F38" i="5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L39" i="4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J39" i="4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L38" i="4"/>
  <c r="K38" i="4"/>
  <c r="J38" i="4"/>
  <c r="I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G38" i="4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F38" i="4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40" i="6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J40" i="6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K40" i="6"/>
  <c r="L40" i="6"/>
  <c r="K41" i="6"/>
  <c r="L41" i="6"/>
  <c r="K42" i="6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L42" i="6"/>
  <c r="L43" i="6" s="1"/>
  <c r="L44" i="6" s="1"/>
  <c r="L45" i="6" s="1"/>
  <c r="L46" i="6" s="1"/>
  <c r="L47" i="6" s="1"/>
  <c r="L48" i="6" s="1"/>
  <c r="L49" i="6" s="1"/>
  <c r="L50" i="6" s="1"/>
  <c r="L51" i="6"/>
  <c r="L52" i="6" s="1"/>
  <c r="L53" i="6" s="1"/>
  <c r="L54" i="6" s="1"/>
  <c r="L55" i="6" s="1"/>
  <c r="L56" i="6" s="1"/>
  <c r="L57" i="6" s="1"/>
  <c r="L58" i="6" s="1"/>
  <c r="L59" i="6"/>
  <c r="L60" i="6" s="1"/>
  <c r="L61" i="6" s="1"/>
  <c r="L62" i="6" s="1"/>
  <c r="L63" i="6" s="1"/>
  <c r="L64" i="6" s="1"/>
  <c r="L65" i="6" s="1"/>
  <c r="L66" i="6" s="1"/>
  <c r="L67" i="6" s="1"/>
  <c r="L39" i="6"/>
  <c r="K39" i="6"/>
  <c r="J39" i="6"/>
  <c r="I39" i="6"/>
  <c r="H39" i="6"/>
  <c r="G39" i="6"/>
  <c r="F39" i="6"/>
  <c r="L38" i="6"/>
  <c r="K38" i="6"/>
  <c r="J38" i="6"/>
  <c r="I38" i="6"/>
  <c r="H38" i="6"/>
  <c r="G38" i="6"/>
  <c r="F38" i="6"/>
  <c r="F40" i="11"/>
  <c r="G40" i="11"/>
  <c r="H40" i="11"/>
  <c r="I40" i="11"/>
  <c r="J40" i="11"/>
  <c r="K40" i="11"/>
  <c r="L40" i="11"/>
  <c r="F41" i="11"/>
  <c r="G41" i="11"/>
  <c r="H41" i="11"/>
  <c r="I41" i="11"/>
  <c r="J41" i="11"/>
  <c r="K41" i="11"/>
  <c r="L41" i="11"/>
  <c r="F42" i="11"/>
  <c r="G42" i="11"/>
  <c r="H42" i="11"/>
  <c r="I42" i="11"/>
  <c r="J42" i="11"/>
  <c r="K42" i="11"/>
  <c r="L42" i="11"/>
  <c r="F43" i="11"/>
  <c r="G43" i="11"/>
  <c r="H43" i="11"/>
  <c r="I43" i="11"/>
  <c r="J43" i="11"/>
  <c r="K43" i="11"/>
  <c r="L43" i="11"/>
  <c r="F44" i="11"/>
  <c r="G44" i="11"/>
  <c r="H44" i="11"/>
  <c r="I44" i="11"/>
  <c r="J44" i="11"/>
  <c r="K44" i="11"/>
  <c r="L44" i="11"/>
  <c r="F45" i="11"/>
  <c r="G45" i="11"/>
  <c r="H45" i="11"/>
  <c r="I45" i="11"/>
  <c r="J45" i="11"/>
  <c r="K45" i="11"/>
  <c r="L45" i="11"/>
  <c r="F46" i="11"/>
  <c r="G46" i="11"/>
  <c r="H46" i="11"/>
  <c r="I46" i="11"/>
  <c r="J46" i="11"/>
  <c r="K46" i="11"/>
  <c r="L46" i="11"/>
  <c r="F47" i="11"/>
  <c r="G47" i="11"/>
  <c r="H47" i="11"/>
  <c r="I47" i="11"/>
  <c r="J47" i="11"/>
  <c r="K47" i="11"/>
  <c r="L47" i="11"/>
  <c r="F48" i="11"/>
  <c r="G48" i="11"/>
  <c r="H48" i="11"/>
  <c r="I48" i="11"/>
  <c r="J48" i="11"/>
  <c r="K48" i="11"/>
  <c r="L48" i="11"/>
  <c r="F49" i="11"/>
  <c r="G49" i="11"/>
  <c r="H49" i="11"/>
  <c r="I49" i="11"/>
  <c r="J49" i="11"/>
  <c r="K49" i="11"/>
  <c r="L49" i="11"/>
  <c r="F50" i="11"/>
  <c r="G50" i="11"/>
  <c r="H50" i="11"/>
  <c r="I50" i="11"/>
  <c r="J50" i="11"/>
  <c r="K50" i="11"/>
  <c r="L50" i="11"/>
  <c r="F51" i="11"/>
  <c r="G51" i="11"/>
  <c r="H51" i="11"/>
  <c r="I51" i="11"/>
  <c r="J51" i="11"/>
  <c r="K51" i="11"/>
  <c r="L51" i="11"/>
  <c r="F52" i="11"/>
  <c r="G52" i="11"/>
  <c r="H52" i="11"/>
  <c r="I52" i="11"/>
  <c r="J52" i="11"/>
  <c r="K52" i="11"/>
  <c r="L52" i="11"/>
  <c r="F53" i="11"/>
  <c r="G53" i="11"/>
  <c r="H53" i="11"/>
  <c r="I53" i="11"/>
  <c r="J53" i="11"/>
  <c r="K53" i="11"/>
  <c r="L53" i="11"/>
  <c r="F54" i="11"/>
  <c r="G54" i="11"/>
  <c r="H54" i="11"/>
  <c r="I54" i="11"/>
  <c r="J54" i="11"/>
  <c r="K54" i="11"/>
  <c r="L54" i="11"/>
  <c r="F55" i="11"/>
  <c r="G55" i="11"/>
  <c r="H55" i="11"/>
  <c r="I55" i="11"/>
  <c r="J55" i="11"/>
  <c r="K55" i="11"/>
  <c r="L55" i="11"/>
  <c r="F56" i="11"/>
  <c r="G56" i="11"/>
  <c r="H56" i="11"/>
  <c r="I56" i="11"/>
  <c r="J56" i="11"/>
  <c r="K56" i="11"/>
  <c r="L56" i="11"/>
  <c r="F57" i="11"/>
  <c r="G57" i="11"/>
  <c r="H57" i="11"/>
  <c r="I57" i="11"/>
  <c r="J57" i="11"/>
  <c r="K57" i="11"/>
  <c r="L57" i="11"/>
  <c r="F58" i="11"/>
  <c r="G58" i="11"/>
  <c r="H58" i="11"/>
  <c r="I58" i="11"/>
  <c r="J58" i="11"/>
  <c r="K58" i="11"/>
  <c r="L58" i="11"/>
  <c r="F59" i="11"/>
  <c r="G59" i="11"/>
  <c r="H59" i="11"/>
  <c r="I59" i="11"/>
  <c r="J59" i="11"/>
  <c r="K59" i="11"/>
  <c r="L59" i="11"/>
  <c r="F60" i="11"/>
  <c r="G60" i="11"/>
  <c r="H60" i="11"/>
  <c r="I60" i="11"/>
  <c r="J60" i="11"/>
  <c r="K60" i="11"/>
  <c r="L60" i="11"/>
  <c r="F61" i="11"/>
  <c r="G61" i="11"/>
  <c r="H61" i="11"/>
  <c r="I61" i="11"/>
  <c r="J61" i="11"/>
  <c r="K61" i="11"/>
  <c r="L61" i="11"/>
  <c r="F62" i="11"/>
  <c r="G62" i="11"/>
  <c r="H62" i="11"/>
  <c r="I62" i="11"/>
  <c r="J62" i="11"/>
  <c r="K62" i="11"/>
  <c r="L62" i="11"/>
  <c r="F63" i="11"/>
  <c r="G63" i="11"/>
  <c r="H63" i="11"/>
  <c r="I63" i="11"/>
  <c r="J63" i="11"/>
  <c r="K63" i="11"/>
  <c r="L63" i="11"/>
  <c r="F64" i="11"/>
  <c r="G64" i="11"/>
  <c r="H64" i="11"/>
  <c r="I64" i="11"/>
  <c r="J64" i="11"/>
  <c r="K64" i="11"/>
  <c r="L64" i="11"/>
  <c r="F65" i="11"/>
  <c r="G65" i="11"/>
  <c r="H65" i="11"/>
  <c r="I65" i="11"/>
  <c r="J65" i="11"/>
  <c r="K65" i="11"/>
  <c r="L65" i="11"/>
  <c r="F66" i="11"/>
  <c r="G66" i="11"/>
  <c r="H66" i="11"/>
  <c r="I66" i="11"/>
  <c r="J66" i="11"/>
  <c r="K66" i="11"/>
  <c r="L66" i="11"/>
  <c r="F67" i="11"/>
  <c r="G67" i="11"/>
  <c r="H67" i="11"/>
  <c r="I67" i="11"/>
  <c r="J67" i="11"/>
  <c r="K67" i="11"/>
  <c r="L67" i="11"/>
  <c r="L39" i="11"/>
  <c r="K39" i="11"/>
  <c r="J39" i="11"/>
  <c r="I39" i="11"/>
  <c r="H39" i="11"/>
  <c r="G39" i="11"/>
  <c r="F38" i="9" l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G38" i="9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H38" i="9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I38" i="9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J38" i="9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K38" i="9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350CE3C-D91B-493D-A195-E200C40F4C93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A31471FF-0563-484A-8B9F-E6417BAF00F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D7DAFE9A-FB3F-4356-B0F5-6C47DCBB57D4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81B2163B-A9FE-4687-991F-EC8A483B038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2D9DCEA-81DA-41A5-A902-22295C8FF90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964B4703-5212-41E4-A642-18422BC88CA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8F97E88F-CA2F-4A3C-A04D-4358D3503F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670E04BA-962E-4DEE-8164-2A7E92AD0594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FB9F035D-021A-42CA-8E91-AB0B1044A265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7AFEE0E7-ECD2-4A44-9445-C40C763E982E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9A872C22-322E-4C35-94A5-A605C9B72D9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7C24BB0C-E91F-4CB6-8952-5ACB93B3C01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20F0848D-53DC-4156-835F-08E42EB8061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1252759B-56AA-4989-B82B-9F4595C4DCA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E6FADE78-B95B-4EDA-926E-579B165BB54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5E24734E-1BAD-4003-9AD6-09C3C5FB10E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388C611D-4D60-421F-B168-9CDF083389EC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11BC6D41-BEE3-403C-81CC-E647D4C77686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9F81AFF6-3CD0-43EF-A4A3-27C1B2A4EE3A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86C4B218-3E3F-415A-ADA4-4AD6F909E5C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8CFB85E5-244E-4DAF-BB85-F0A6722DF9C9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50201708-5CE8-4993-B6F7-90A2053887D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4D282B40-1A20-4CF1-9C5C-6D189458D44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307217B3-D66C-413C-8B61-B653EAA66D4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05674E9B-8953-4B1C-90E9-E4225061C823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199790F-11A0-45FD-BD9C-7637579D087A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34BCB319-5198-4239-A18B-5D0028F93F5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305C165-8192-4901-B229-3A9C5B2102C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2F074BC3-4E0F-4DE4-9A06-7D32B949B97D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F68A5AD-0C69-4BCF-A03D-C220653F4E77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I46" authorId="1" shapeId="0" xr:uid="{A96DB185-82DD-4B72-B4BA-6301AA05EA8F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8B1EFB9B-3B21-4461-85C4-C0846AF30B0E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DD49CE94-B229-4A3B-86B2-1EEC9411C2DB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CB4DAD1E-F53C-4237-934A-5C63FBBA8528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ECE52D12-B0DC-45CA-92EA-51080147612D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346348C6-DDF8-4F79-898B-7DA4E1AF2371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410065D7-5D2D-445D-AE5B-E9E362944C3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46" authorId="1" shapeId="0" xr:uid="{9146DE2A-3677-4054-B48D-BA142BAA873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36" authorId="0" shapeId="0" xr:uid="{4033233D-AA24-4553-AE0A-689394B73EFE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36" authorId="1" shapeId="0" xr:uid="{65B124C3-74DA-4901-BD68-FDD803F0BE32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36" authorId="1" shapeId="0" xr:uid="{68B39D5D-C7F2-40B9-B18C-F854858B9591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  <comment ref="B46" authorId="0" shapeId="0" xr:uid="{8151CDB7-0E8E-4FE6-89BF-94C2E4F4B05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46" authorId="1" shapeId="0" xr:uid="{85933C29-0560-479E-AEF2-D35D4D172946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<sst xmlns="http://schemas.openxmlformats.org/spreadsheetml/2006/main" count="2113" uniqueCount="57">
  <si>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</si>
  <si>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</si>
  <si>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</si>
  <si>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</si>
  <si>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</si>
  <si>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</si>
  <si>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</si>
  <si>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</si>
  <si>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TimeSlice</t>
  </si>
  <si>
    <t>Pset_PD</t>
  </si>
  <si>
    <t>Cset_Set</t>
  </si>
  <si>
    <t>Cset_CD</t>
  </si>
  <si>
    <t>COM_BNDNET</t>
  </si>
  <si>
    <t>UP</t>
  </si>
  <si>
    <t>*CO2</t>
  </si>
  <si>
    <t>UC_N</t>
  </si>
  <si>
    <t>UC_COMNET</t>
  </si>
  <si>
    <t>UC_Desc</t>
  </si>
  <si>
    <t>AU_CO2_BND</t>
  </si>
  <si>
    <t>CO2 Bound Constraint</t>
  </si>
  <si>
    <t>AL</t>
  </si>
  <si>
    <t>AT</t>
  </si>
  <si>
    <t>BC</t>
  </si>
  <si>
    <t>MA</t>
  </si>
  <si>
    <t>ON</t>
  </si>
  <si>
    <t>QU</t>
  </si>
  <si>
    <t>SA</t>
  </si>
  <si>
    <t>~TFM_INS</t>
  </si>
  <si>
    <t>CER – Energy Future 2023: Results (cer-rec.gc.ca)</t>
  </si>
  <si>
    <t>*assumption: using 2021 observed data, and split it to each sector for provinces, and then by using the proportion of 2050 case/ 2021 case to derive the change.</t>
  </si>
  <si>
    <t>*We split the emissions of buildings as the constraint of the RSD and COM sector</t>
  </si>
  <si>
    <t>*We use the emissions of OIL AND GAS, PLUS WASTE AND OTHERS, as the constraint of the SUP sector</t>
  </si>
  <si>
    <t>HYDROGENCO2N</t>
  </si>
  <si>
    <t>SUPCO2N</t>
  </si>
  <si>
    <t>RSDCO2N</t>
  </si>
  <si>
    <t>COMCO2N</t>
  </si>
  <si>
    <t>INDCO2N</t>
  </si>
  <si>
    <t>AGRCO2N</t>
  </si>
  <si>
    <t>TRACO2N</t>
  </si>
  <si>
    <t>ELCCO2N</t>
  </si>
  <si>
    <t>*We use the emissions of LOW-EMITTING HYDROGEN PRODUCTION, as the constraint of the HYDROGEN sector</t>
  </si>
  <si>
    <t>SNKCO2N</t>
  </si>
  <si>
    <t>* IS THAT CORRECT? SNKCO2N is the common output of four types of DAC tech</t>
  </si>
  <si>
    <t>original series</t>
  </si>
  <si>
    <t>*because the times report error when the up value is negative so we set it as zero</t>
  </si>
  <si>
    <t>UC - Each Region/Period</t>
  </si>
  <si>
    <t>*Because the CER only lists the co2 constraint for heavy industry, where we categorized all except IPP and FOR into it; and we use a proportion of demand to enlarge the constriant number for all industry (the demand PJ for all industry was calculated to be 1.345 times of heavy industry)</t>
  </si>
  <si>
    <t>heavy industry constraint</t>
  </si>
  <si>
    <t>All industry constraint</t>
  </si>
  <si>
    <t>*But the carbon capture quantity should be addressed here??</t>
  </si>
  <si>
    <t>AllRegions</t>
  </si>
  <si>
    <t>*We deleted the 2050 TRABND for CO2 because there is always DUMMY IMPORTS to constraint it</t>
  </si>
  <si>
    <t>CCUCO2</t>
  </si>
  <si>
    <t>UC_T:UC_RHSRTS</t>
  </si>
  <si>
    <t>UC_Sets: R_E: AllRegions</t>
  </si>
  <si>
    <t>UC_Sets: T_E:</t>
  </si>
  <si>
    <t>*We deleted all of the CO2 constraints for industry to avoid dummy 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</si>
</sst>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rgb="FFFF0000"/>
      <name val="Calibri"/>
      <family val="2"/>
    </font>
    <font>
      <sz val="18"/>
      <color theme="1"/>
      <name val="Calibri"/>
      <family val="2"/>
      <scheme val="minor"/>
    </font>
    <font>
      <b/>
      <sz val="7"/>
      <color rgb="FF333333"/>
      <name val="Tahoma"/>
      <family val="2"/>
    </font>
    <font>
      <sz val="5"/>
      <color rgb="FF000000"/>
      <name val="Segoe UI"/>
      <family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5" applyNumberFormat="0" applyAlignment="0" applyProtection="0"/>
    <xf numFmtId="0" fontId="16" fillId="7" borderId="6" applyNumberFormat="0" applyAlignment="0" applyProtection="0"/>
    <xf numFmtId="0" fontId="17" fillId="7" borderId="5" applyNumberFormat="0" applyAlignment="0" applyProtection="0"/>
    <xf numFmtId="0" fontId="18" fillId="0" borderId="7" applyNumberFormat="0" applyFill="0" applyAlignment="0" applyProtection="0"/>
    <xf numFmtId="0" fontId="19" fillId="8" borderId="8" applyNumberFormat="0" applyAlignment="0" applyProtection="0"/>
    <xf numFmtId="0" fontId="20" fillId="0" borderId="0" applyNumberFormat="0" applyFill="0" applyBorder="0" applyAlignment="0" applyProtection="0"/>
    <xf numFmtId="0" fontId="7" fillId="9" borderId="9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/>
    <xf numFmtId="0" fontId="2" fillId="34" borderId="0" xfId="0" applyFont="1" applyFill="1"/>
    <xf numFmtId="0" fontId="0" fillId="0" borderId="0" xfId="0" applyFill="1"/>
    <xf numFmtId="0" fontId="3" fillId="0" borderId="0" xfId="0" applyFont="1" applyFill="1"/>
    <xf numFmtId="0" fontId="0" fillId="0" borderId="11" xfId="0" applyFill="1" applyBorder="1"/>
    <xf numFmtId="0" fontId="0" fillId="0" borderId="0" xfId="0" applyFont="1" applyFill="1"/>
    <xf numFmtId="0" fontId="3" fillId="0" borderId="11" xfId="0" applyFont="1" applyFill="1" applyBorder="1"/>
    <xf numFmtId="0" fontId="25" fillId="0" borderId="0" xfId="44"/>
    <xf numFmtId="0" fontId="22" fillId="0" borderId="0" xfId="0" applyFont="1"/>
    <xf numFmtId="0" fontId="26" fillId="0" borderId="0" xfId="0" applyFont="1"/>
    <xf numFmtId="0" fontId="27" fillId="0" borderId="0" xfId="0" applyNumberFormat="1" applyFont="1" applyFill="1" applyBorder="1" applyAlignment="1" applyProtection="1">
      <alignment vertical="center"/>
    </xf>
    <xf numFmtId="11" fontId="27" fillId="0" borderId="0" xfId="0" applyNumberFormat="1" applyFont="1" applyFill="1" applyBorder="1" applyAlignment="1" applyProtection="1">
      <alignment vertical="center"/>
    </xf>
    <xf numFmtId="0" fontId="3" fillId="2" borderId="0" xfId="0" applyFont="1" applyFill="1" applyBorder="1"/>
    <xf numFmtId="0" fontId="28" fillId="0" borderId="0" xfId="0" applyNumberFormat="1" applyFont="1" applyFill="1" applyBorder="1" applyAlignment="1" applyProtection="1">
      <alignment vertical="center"/>
    </xf>
    <xf numFmtId="0" fontId="29" fillId="34" borderId="0" xfId="0" applyFont="1" applyFill="1"/>
    <xf numFmtId="0" fontId="0" fillId="35" borderId="0" xfId="0" applyFill="1" applyBorder="1"/>
    <xf numFmtId="0" fontId="30" fillId="0" borderId="0" xfId="0" applyFont="1"/>
    <xf numFmtId="0" fontId="31" fillId="0" borderId="0" xfId="0" applyFont="1"/>
    <xf numFmtId="0" fontId="20" fillId="34" borderId="0" xfId="0" applyFont="1" applyFill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0" xfId="1" xr:uid="{00000000-0005-0000-0000-000001000000}"/>
    <cellStyle name="Normale_Scen_UC_IND-StrucConst" xfId="2" xr:uid="{00000000-0005-0000-0000-000002000000}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A08D68-2A75-4A27-B64D-50E344113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5A4EC7-B4A5-417F-A948-6F04A405D3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361597</xdr:colOff>
      <xdr:row>28</xdr:row>
      <xdr:rowOff>185207</xdr:rowOff>
    </xdr:from>
    <xdr:to>
      <xdr:col>41</xdr:col>
      <xdr:colOff>186444</xdr:colOff>
      <xdr:row>51</xdr:row>
      <xdr:rowOff>175246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8C4947-D3DD-423A-B8CF-8B5F7F4D6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39583" y="5371040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149931</xdr:colOff>
      <xdr:row>54</xdr:row>
      <xdr:rowOff>61737</xdr:rowOff>
    </xdr:from>
    <xdr:to>
      <xdr:col>49</xdr:col>
      <xdr:colOff>279242</xdr:colOff>
      <xdr:row>105</xdr:row>
      <xdr:rowOff>64176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50F90F-4F6F-45B6-9DA1-735A35069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927917" y="10071806"/>
          <a:ext cx="17512436" cy="94480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68B8DA-4F05-4C67-B590-D5514BA4E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A20FD5-D2B6-4D36-A9B4-552FF7420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326319</xdr:colOff>
      <xdr:row>29</xdr:row>
      <xdr:rowOff>88193</xdr:rowOff>
    </xdr:from>
    <xdr:to>
      <xdr:col>41</xdr:col>
      <xdr:colOff>151166</xdr:colOff>
      <xdr:row>51</xdr:row>
      <xdr:rowOff>148788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9AD54-9F12-4463-8E81-C3A4411C7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04305" y="5459235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22</xdr:col>
      <xdr:colOff>414514</xdr:colOff>
      <xdr:row>54</xdr:row>
      <xdr:rowOff>123473</xdr:rowOff>
    </xdr:from>
    <xdr:to>
      <xdr:col>49</xdr:col>
      <xdr:colOff>543825</xdr:colOff>
      <xdr:row>105</xdr:row>
      <xdr:rowOff>125912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2E18CF-8C41-4832-A0D9-527650514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92500" y="10133542"/>
          <a:ext cx="17512436" cy="94480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443977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0A086C-0E40-411C-AAEF-2022718DF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39687</xdr:rowOff>
    </xdr:from>
    <xdr:to>
      <xdr:col>36</xdr:col>
      <xdr:colOff>227574</xdr:colOff>
      <xdr:row>33</xdr:row>
      <xdr:rowOff>92445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AA9108-A95A-42E5-B411-AD29CD481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44235" y="39687"/>
          <a:ext cx="11295050" cy="6164633"/>
        </a:xfrm>
        <a:prstGeom prst="rect">
          <a:avLst/>
        </a:prstGeom>
      </xdr:spPr>
    </xdr:pic>
    <xdr:clientData/>
  </xdr:twoCellAnchor>
  <xdr:twoCellAnchor editAs="oneCell">
    <xdr:from>
      <xdr:col>24</xdr:col>
      <xdr:colOff>216721</xdr:colOff>
      <xdr:row>32</xdr:row>
      <xdr:rowOff>8281</xdr:rowOff>
    </xdr:from>
    <xdr:to>
      <xdr:col>43</xdr:col>
      <xdr:colOff>26149</xdr:colOff>
      <xdr:row>54</xdr:row>
      <xdr:rowOff>113618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88E92D-F626-4F90-91A1-CC56070CB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80867" y="5955598"/>
          <a:ext cx="11874428" cy="4240581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52917</xdr:colOff>
      <xdr:row>54</xdr:row>
      <xdr:rowOff>123472</xdr:rowOff>
    </xdr:from>
    <xdr:to>
      <xdr:col>49</xdr:col>
      <xdr:colOff>182228</xdr:colOff>
      <xdr:row>105</xdr:row>
      <xdr:rowOff>125911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1B18BE-4940-46C5-92C4-895CFCA8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30903" y="10195278"/>
          <a:ext cx="17512436" cy="94480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AA13B5-DD4C-409C-B0FE-457A998C7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5B3098-A5FC-4454-836A-663C7524D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26</xdr:col>
      <xdr:colOff>97013</xdr:colOff>
      <xdr:row>25</xdr:row>
      <xdr:rowOff>158750</xdr:rowOff>
    </xdr:from>
    <xdr:to>
      <xdr:col>44</xdr:col>
      <xdr:colOff>565680</xdr:colOff>
      <xdr:row>48</xdr:row>
      <xdr:rowOff>139969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3CDE38-E951-4AEE-88A9-C624196FD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50277" y="4788958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25</xdr:col>
      <xdr:colOff>388056</xdr:colOff>
      <xdr:row>46</xdr:row>
      <xdr:rowOff>8820</xdr:rowOff>
    </xdr:from>
    <xdr:to>
      <xdr:col>52</xdr:col>
      <xdr:colOff>517367</xdr:colOff>
      <xdr:row>97</xdr:row>
      <xdr:rowOff>2440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7867B9-0A93-442E-9503-68387718B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097500" y="8537223"/>
          <a:ext cx="17512436" cy="94480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13E312-E106-4C6C-A9D8-35BECC956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CDEC-8F16-4896-89C5-931727377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22</xdr:col>
      <xdr:colOff>202847</xdr:colOff>
      <xdr:row>20</xdr:row>
      <xdr:rowOff>149929</xdr:rowOff>
    </xdr:from>
    <xdr:to>
      <xdr:col>41</xdr:col>
      <xdr:colOff>27694</xdr:colOff>
      <xdr:row>43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5DDB679-3CA9-412F-A425-F17F9F19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80833" y="38540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18DAE8-A5DF-4226-8070-F76964217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65336E-2F2E-424A-9BD9-F5764FC8C5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63767" y="667808"/>
          <a:ext cx="12870879" cy="4334066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28E48D-86D0-4541-8C59-BF02AB15AE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6110" y="0"/>
          <a:ext cx="11295050" cy="6452500"/>
        </a:xfrm>
        <a:prstGeom prst="rect">
          <a:avLst/>
        </a:prstGeom>
      </xdr:spPr>
    </xdr:pic>
    <xdr:clientData/>
  </xdr:twoCellAnchor>
  <xdr:twoCellAnchor editAs="oneCell">
    <xdr:from>
      <xdr:col>23</xdr:col>
      <xdr:colOff>238126</xdr:colOff>
      <xdr:row>27</xdr:row>
      <xdr:rowOff>149929</xdr:rowOff>
    </xdr:from>
    <xdr:to>
      <xdr:col>42</xdr:col>
      <xdr:colOff>62973</xdr:colOff>
      <xdr:row>50</xdr:row>
      <xdr:rowOff>139968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7BFA46-6393-4900-8F0A-122F85ACE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60209" y="5150554"/>
          <a:ext cx="11387139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185209</xdr:colOff>
      <xdr:row>52</xdr:row>
      <xdr:rowOff>88194</xdr:rowOff>
    </xdr:from>
    <xdr:to>
      <xdr:col>51</xdr:col>
      <xdr:colOff>314520</xdr:colOff>
      <xdr:row>103</xdr:row>
      <xdr:rowOff>90633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097CB5-B699-4638-A355-7F9E9FD49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615834" y="9727847"/>
          <a:ext cx="16559936" cy="94480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9B2647-20DD-4779-B708-00B385DC2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18900" y="638175"/>
          <a:ext cx="13538688" cy="4116755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4B903-B27C-4C0C-B534-A0717B492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061243" y="0"/>
          <a:ext cx="11897242" cy="612970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BEF9301-9C50-4EF7-AC7D-EAB0B1288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093950" y="10191750"/>
          <a:ext cx="17445761" cy="93940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6A07DF-FD51-4816-A442-0ABE596A9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958C15A-2491-4071-9FC0-9ABE6105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55</xdr:row>
      <xdr:rowOff>0</xdr:rowOff>
    </xdr:from>
    <xdr:to>
      <xdr:col>48</xdr:col>
      <xdr:colOff>129311</xdr:colOff>
      <xdr:row>106</xdr:row>
      <xdr:rowOff>2439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5EF3A8-A161-4351-A3D6-8628C133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82750" y="10490200"/>
          <a:ext cx="16588511" cy="971793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104600</xdr:colOff>
      <xdr:row>3</xdr:row>
      <xdr:rowOff>85725</xdr:rowOff>
    </xdr:from>
    <xdr:to>
      <xdr:col>38</xdr:col>
      <xdr:colOff>460688</xdr:colOff>
      <xdr:row>25</xdr:row>
      <xdr:rowOff>151180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C3AF9B-5FFC-4575-952E-C5E1DFD82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8825" y="660400"/>
          <a:ext cx="12887813" cy="4253280"/>
        </a:xfrm>
        <a:prstGeom prst="rect">
          <a:avLst/>
        </a:prstGeom>
      </xdr:spPr>
    </xdr:pic>
    <xdr:clientData/>
  </xdr:twoCellAnchor>
  <xdr:twoCellAnchor editAs="oneCell">
    <xdr:from>
      <xdr:col>18</xdr:col>
      <xdr:colOff>246943</xdr:colOff>
      <xdr:row>0</xdr:row>
      <xdr:rowOff>0</xdr:rowOff>
    </xdr:from>
    <xdr:to>
      <xdr:col>36</xdr:col>
      <xdr:colOff>244285</xdr:colOff>
      <xdr:row>33</xdr:row>
      <xdr:rowOff>52758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F82775-C5CF-4E63-947B-5B97FAA2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993" y="0"/>
          <a:ext cx="11313042" cy="6339258"/>
        </a:xfrm>
        <a:prstGeom prst="rect">
          <a:avLst/>
        </a:prstGeom>
      </xdr:spPr>
    </xdr:pic>
    <xdr:clientData/>
  </xdr:twoCellAnchor>
  <xdr:twoCellAnchor editAs="oneCell">
    <xdr:from>
      <xdr:col>24</xdr:col>
      <xdr:colOff>467430</xdr:colOff>
      <xdr:row>29</xdr:row>
      <xdr:rowOff>70554</xdr:rowOff>
    </xdr:from>
    <xdr:to>
      <xdr:col>43</xdr:col>
      <xdr:colOff>292278</xdr:colOff>
      <xdr:row>52</xdr:row>
      <xdr:rowOff>51774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71DC9-38C5-46D0-82AC-89543C89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33055" y="5441596"/>
          <a:ext cx="12057417" cy="4258650"/>
        </a:xfrm>
        <a:prstGeom prst="rect">
          <a:avLst/>
        </a:prstGeom>
      </xdr:spPr>
    </xdr:pic>
    <xdr:clientData/>
  </xdr:twoCellAnchor>
  <xdr:twoCellAnchor editAs="oneCell">
    <xdr:from>
      <xdr:col>24</xdr:col>
      <xdr:colOff>361597</xdr:colOff>
      <xdr:row>52</xdr:row>
      <xdr:rowOff>17639</xdr:rowOff>
    </xdr:from>
    <xdr:to>
      <xdr:col>51</xdr:col>
      <xdr:colOff>490908</xdr:colOff>
      <xdr:row>103</xdr:row>
      <xdr:rowOff>20078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33CACE-FFBB-4BCA-A6A2-C96EA893A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427222" y="9666111"/>
          <a:ext cx="17512436" cy="9448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cer-rec.gc.ca/en/data-analysis/canada-energy-future/2023/results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D874-A720-4A6D-B9C8-05F0C9AFEBFA}">
  <dimension ref="B1:V109"/>
  <sheetViews>
    <sheetView topLeftCell="A22" zoomScale="72" workbookViewId="0">
      <selection activeCell="N71" sqref="N71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57568.709450898466</v>
      </c>
      <c r="G38" s="6">
        <f>V38*M2*1000/SUM(L2:R2)</f>
        <v>8182.3546427672964</v>
      </c>
      <c r="H38" s="6">
        <f>V38*N2*1000/SUM(L2:R2)</f>
        <v>13352.523785175203</v>
      </c>
      <c r="I38" s="6">
        <f>V38*O2*1000/SUM(L2:R2)</f>
        <v>4653.1522281671159</v>
      </c>
      <c r="J38" s="6">
        <f>V38*P2*1000/SUM(L2:R2)</f>
        <v>33853.368384636116</v>
      </c>
      <c r="K38" s="6">
        <f>V38*Q2*1000/SUM(L2:R2)</f>
        <v>17421.222110287512</v>
      </c>
      <c r="L38" s="6">
        <f>V38*R2*1000/SUM(L2:R2)</f>
        <v>15083.406498068283</v>
      </c>
      <c r="S38" s="6" t="s">
        <v>38</v>
      </c>
      <c r="V38" s="16">
        <v>150.11473710000001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64677.298013192558</v>
      </c>
      <c r="G39" s="6">
        <f>G38*V39/V38</f>
        <v>9192.7124079664554</v>
      </c>
      <c r="H39" s="6">
        <f>H38*V39/V38</f>
        <v>15001.294423989217</v>
      </c>
      <c r="I39" s="6">
        <f>I38*V39/V38</f>
        <v>5227.7238144204839</v>
      </c>
      <c r="J39" s="6">
        <f>J38*V39/V38</f>
        <v>38033.584852740329</v>
      </c>
      <c r="K39" s="6">
        <f>K38*V39/V38</f>
        <v>19572.395923554956</v>
      </c>
      <c r="L39" s="6">
        <f>L38*V39/V38</f>
        <v>16945.906664135964</v>
      </c>
      <c r="S39" s="6" t="s">
        <v>38</v>
      </c>
      <c r="V39" s="16">
        <v>168.65091609999999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6" si="0">F39*V40/V39</f>
        <v>66088.132664495337</v>
      </c>
      <c r="G40" s="6">
        <f t="shared" ref="G40:G66" si="1">G39*V40/V39</f>
        <v>9393.2371299790339</v>
      </c>
      <c r="H40" s="6">
        <f t="shared" ref="H40:H66" si="2">H39*V40/V39</f>
        <v>15328.524327493258</v>
      </c>
      <c r="I40" s="6">
        <f t="shared" ref="I40:I66" si="3">I39*V40/V39</f>
        <v>5341.7584777628017</v>
      </c>
      <c r="J40" s="6">
        <f t="shared" ref="J40:J66" si="4">J39*V40/V39</f>
        <v>38863.228345462696</v>
      </c>
      <c r="K40" s="6">
        <f t="shared" ref="K40:K66" si="5">K39*V40/V39</f>
        <v>19999.337295971844</v>
      </c>
      <c r="L40" s="6">
        <f t="shared" ref="L40:L66" si="6">L39*V40/V39</f>
        <v>17315.555258834978</v>
      </c>
      <c r="S40" s="6" t="s">
        <v>38</v>
      </c>
      <c r="V40" s="16">
        <v>172.32977349999999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65340.390192692415</v>
      </c>
      <c r="G41" s="6">
        <f t="shared" si="1"/>
        <v>9286.9590121593283</v>
      </c>
      <c r="H41" s="6">
        <f t="shared" si="2"/>
        <v>15155.092453908353</v>
      </c>
      <c r="I41" s="6">
        <f t="shared" si="3"/>
        <v>5281.3200975741229</v>
      </c>
      <c r="J41" s="6">
        <f t="shared" si="4"/>
        <v>38423.517231626218</v>
      </c>
      <c r="K41" s="6">
        <f t="shared" si="5"/>
        <v>19773.058336328239</v>
      </c>
      <c r="L41" s="6">
        <f t="shared" si="6"/>
        <v>17119.641475711291</v>
      </c>
      <c r="S41" s="6" t="s">
        <v>38</v>
      </c>
      <c r="V41" s="16">
        <v>170.3799788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65028.275124782864</v>
      </c>
      <c r="G42" s="6">
        <f t="shared" si="1"/>
        <v>9242.5974796645696</v>
      </c>
      <c r="H42" s="6">
        <f t="shared" si="2"/>
        <v>15082.700282749323</v>
      </c>
      <c r="I42" s="6">
        <f t="shared" si="3"/>
        <v>5256.0925227762791</v>
      </c>
      <c r="J42" s="6">
        <f t="shared" si="4"/>
        <v>38239.977484546253</v>
      </c>
      <c r="K42" s="6">
        <f t="shared" si="5"/>
        <v>19678.607271263849</v>
      </c>
      <c r="L42" s="6">
        <f t="shared" si="6"/>
        <v>17037.86513421683</v>
      </c>
      <c r="S42" s="6" t="s">
        <v>38</v>
      </c>
      <c r="V42" s="16">
        <v>169.56611530000001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64305.45573126684</v>
      </c>
      <c r="G43" s="6">
        <f t="shared" si="1"/>
        <v>9139.8617283018848</v>
      </c>
      <c r="H43" s="6">
        <f t="shared" si="2"/>
        <v>14915.049084097032</v>
      </c>
      <c r="I43" s="6">
        <f t="shared" si="3"/>
        <v>5197.6686202156316</v>
      </c>
      <c r="J43" s="6">
        <f t="shared" si="4"/>
        <v>37814.92242533691</v>
      </c>
      <c r="K43" s="6">
        <f t="shared" si="5"/>
        <v>19459.870438005386</v>
      </c>
      <c r="L43" s="6">
        <f t="shared" si="6"/>
        <v>16848.481372776281</v>
      </c>
      <c r="S43" s="6" t="s">
        <v>38</v>
      </c>
      <c r="V43" s="16">
        <v>167.6813094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63209.417489562744</v>
      </c>
      <c r="G44" s="6">
        <f t="shared" si="1"/>
        <v>8984.079643186582</v>
      </c>
      <c r="H44" s="6">
        <f t="shared" si="2"/>
        <v>14660.833263881399</v>
      </c>
      <c r="I44" s="6">
        <f t="shared" si="3"/>
        <v>5109.0782586253354</v>
      </c>
      <c r="J44" s="6">
        <f t="shared" si="4"/>
        <v>37170.395446810406</v>
      </c>
      <c r="K44" s="6">
        <f t="shared" si="5"/>
        <v>19128.191547993407</v>
      </c>
      <c r="L44" s="6">
        <f t="shared" si="6"/>
        <v>16561.311649940104</v>
      </c>
      <c r="S44" s="6" t="s">
        <v>38</v>
      </c>
      <c r="V44" s="16">
        <v>164.82330730000001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61257.670569107511</v>
      </c>
      <c r="G45" s="6">
        <f t="shared" si="1"/>
        <v>8706.673989517818</v>
      </c>
      <c r="H45" s="6">
        <f t="shared" si="2"/>
        <v>14208.143818059296</v>
      </c>
      <c r="I45" s="6">
        <f t="shared" si="3"/>
        <v>4951.3228456873294</v>
      </c>
      <c r="J45" s="6">
        <f t="shared" si="4"/>
        <v>36022.667659928105</v>
      </c>
      <c r="K45" s="6">
        <f t="shared" si="5"/>
        <v>18537.561378781069</v>
      </c>
      <c r="L45" s="6">
        <f t="shared" si="6"/>
        <v>16049.940238918838</v>
      </c>
      <c r="S45" s="6" t="s">
        <v>38</v>
      </c>
      <c r="V45" s="16">
        <v>159.7339805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59215.637545657373</v>
      </c>
      <c r="G46" s="6">
        <f t="shared" si="1"/>
        <v>8416.4357932914027</v>
      </c>
      <c r="H46" s="6">
        <f t="shared" si="2"/>
        <v>13734.51335498652</v>
      </c>
      <c r="I46" s="6">
        <f t="shared" si="3"/>
        <v>4786.2698055256042</v>
      </c>
      <c r="J46" s="6">
        <f t="shared" si="4"/>
        <v>34821.846990925413</v>
      </c>
      <c r="K46" s="6">
        <f t="shared" si="5"/>
        <v>17919.609175277026</v>
      </c>
      <c r="L46" s="6">
        <f t="shared" si="6"/>
        <v>15514.913234336629</v>
      </c>
      <c r="S46" s="6" t="s">
        <v>38</v>
      </c>
      <c r="V46" s="16">
        <v>154.4092259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56771.006885250063</v>
      </c>
      <c r="G47" s="6">
        <f t="shared" si="1"/>
        <v>8068.9755979035626</v>
      </c>
      <c r="H47" s="6">
        <f t="shared" si="2"/>
        <v>13167.504135040428</v>
      </c>
      <c r="I47" s="6">
        <f t="shared" si="3"/>
        <v>4588.6756834231783</v>
      </c>
      <c r="J47" s="6">
        <f t="shared" si="4"/>
        <v>33384.278160557042</v>
      </c>
      <c r="K47" s="6">
        <f t="shared" si="5"/>
        <v>17179.824418613356</v>
      </c>
      <c r="L47" s="6">
        <f t="shared" si="6"/>
        <v>14874.402819212342</v>
      </c>
      <c r="S47" s="6" t="s">
        <v>38</v>
      </c>
      <c r="V47" s="16">
        <v>148.0346677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53953.61159174901</v>
      </c>
      <c r="G48" s="6">
        <f t="shared" si="1"/>
        <v>7668.533627253667</v>
      </c>
      <c r="H48" s="6">
        <f t="shared" si="2"/>
        <v>12514.035644474388</v>
      </c>
      <c r="I48" s="6">
        <f t="shared" si="3"/>
        <v>4360.9518154986499</v>
      </c>
      <c r="J48" s="6">
        <f t="shared" si="4"/>
        <v>31727.504512758296</v>
      </c>
      <c r="K48" s="6">
        <f t="shared" si="5"/>
        <v>16327.235058026352</v>
      </c>
      <c r="L48" s="6">
        <f t="shared" si="6"/>
        <v>14136.225450239594</v>
      </c>
      <c r="S48" s="6" t="s">
        <v>38</v>
      </c>
      <c r="V48" s="16">
        <v>140.68809769999999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51017.837697304574</v>
      </c>
      <c r="G49" s="6">
        <f t="shared" si="1"/>
        <v>7251.2662716981122</v>
      </c>
      <c r="H49" s="6">
        <f t="shared" si="2"/>
        <v>11833.110344474391</v>
      </c>
      <c r="I49" s="6">
        <f t="shared" si="3"/>
        <v>4123.6596654986506</v>
      </c>
      <c r="J49" s="6">
        <f t="shared" si="4"/>
        <v>30001.11814609163</v>
      </c>
      <c r="K49" s="6">
        <f t="shared" si="5"/>
        <v>15438.822419137463</v>
      </c>
      <c r="L49" s="6">
        <f t="shared" si="6"/>
        <v>13367.032055795149</v>
      </c>
      <c r="S49" s="6" t="s">
        <v>38</v>
      </c>
      <c r="V49" s="16">
        <v>133.0328466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47990.276765184179</v>
      </c>
      <c r="G50" s="6">
        <f t="shared" si="1"/>
        <v>6820.9530427672944</v>
      </c>
      <c r="H50" s="6">
        <f t="shared" si="2"/>
        <v>11130.895899460915</v>
      </c>
      <c r="I50" s="6">
        <f t="shared" si="3"/>
        <v>3878.948571024257</v>
      </c>
      <c r="J50" s="6">
        <f t="shared" si="4"/>
        <v>28220.756270350394</v>
      </c>
      <c r="K50" s="6">
        <f t="shared" si="5"/>
        <v>14522.633538858936</v>
      </c>
      <c r="L50" s="6">
        <f t="shared" si="6"/>
        <v>12573.789812353998</v>
      </c>
      <c r="S50" s="6" t="s">
        <v>38</v>
      </c>
      <c r="V50" s="16">
        <v>125.1382539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44963.685316142553</v>
      </c>
      <c r="G51" s="6">
        <f t="shared" si="1"/>
        <v>6390.7776083857434</v>
      </c>
      <c r="H51" s="6">
        <f t="shared" si="2"/>
        <v>10428.906316981131</v>
      </c>
      <c r="I51" s="6">
        <f t="shared" si="3"/>
        <v>3634.3158377358473</v>
      </c>
      <c r="J51" s="6">
        <f t="shared" si="4"/>
        <v>26440.964500628921</v>
      </c>
      <c r="K51" s="6">
        <f t="shared" si="5"/>
        <v>13606.738039832282</v>
      </c>
      <c r="L51" s="6">
        <f t="shared" si="6"/>
        <v>11780.801580293502</v>
      </c>
      <c r="S51" s="6" t="s">
        <v>38</v>
      </c>
      <c r="V51" s="16">
        <v>117.2461892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41800.688825112309</v>
      </c>
      <c r="G52" s="6">
        <f t="shared" si="1"/>
        <v>5941.2146553459106</v>
      </c>
      <c r="H52" s="6">
        <f t="shared" si="2"/>
        <v>9695.2788606468985</v>
      </c>
      <c r="I52" s="6">
        <f t="shared" si="3"/>
        <v>3378.6577847708877</v>
      </c>
      <c r="J52" s="6">
        <f t="shared" si="4"/>
        <v>24580.959535579506</v>
      </c>
      <c r="K52" s="6">
        <f t="shared" si="5"/>
        <v>12649.564170035936</v>
      </c>
      <c r="L52" s="6">
        <f t="shared" si="6"/>
        <v>10952.074268508537</v>
      </c>
      <c r="S52" s="6" t="s">
        <v>38</v>
      </c>
      <c r="V52" s="16">
        <v>108.9984381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38478.579068463616</v>
      </c>
      <c r="G53" s="6">
        <f t="shared" si="1"/>
        <v>5469.0366188679236</v>
      </c>
      <c r="H53" s="6">
        <f t="shared" si="2"/>
        <v>8924.7465703504022</v>
      </c>
      <c r="I53" s="6">
        <f t="shared" si="3"/>
        <v>3110.13895633423</v>
      </c>
      <c r="J53" s="6">
        <f t="shared" si="4"/>
        <v>22627.387769272231</v>
      </c>
      <c r="K53" s="6">
        <f t="shared" si="5"/>
        <v>11644.240053908352</v>
      </c>
      <c r="L53" s="6">
        <f t="shared" si="6"/>
        <v>10081.658162803235</v>
      </c>
      <c r="S53" s="6" t="s">
        <v>38</v>
      </c>
      <c r="V53" s="16">
        <v>100.3357872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35264.358604393536</v>
      </c>
      <c r="G54" s="6">
        <f t="shared" si="1"/>
        <v>5012.1931011320748</v>
      </c>
      <c r="H54" s="6">
        <f t="shared" si="2"/>
        <v>8179.2381925067366</v>
      </c>
      <c r="I54" s="6">
        <f t="shared" si="3"/>
        <v>2850.3405822371956</v>
      </c>
      <c r="J54" s="6">
        <f t="shared" si="4"/>
        <v>20737.260467870616</v>
      </c>
      <c r="K54" s="6">
        <f t="shared" si="5"/>
        <v>10671.564981805926</v>
      </c>
      <c r="L54" s="6">
        <f t="shared" si="6"/>
        <v>9239.509810053909</v>
      </c>
      <c r="S54" s="6" t="s">
        <v>38</v>
      </c>
      <c r="V54" s="16">
        <v>91.954465740000003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32212.846121109618</v>
      </c>
      <c r="G55" s="6">
        <f t="shared" si="1"/>
        <v>4578.4755908176094</v>
      </c>
      <c r="H55" s="6">
        <f t="shared" si="2"/>
        <v>7471.4684091913723</v>
      </c>
      <c r="I55" s="6">
        <f t="shared" si="3"/>
        <v>2603.693536536387</v>
      </c>
      <c r="J55" s="6">
        <f t="shared" si="4"/>
        <v>18942.813845525601</v>
      </c>
      <c r="K55" s="6">
        <f t="shared" si="5"/>
        <v>9748.1279749550722</v>
      </c>
      <c r="L55" s="6">
        <f t="shared" si="6"/>
        <v>8439.9920918643311</v>
      </c>
      <c r="S55" s="6" t="s">
        <v>38</v>
      </c>
      <c r="V55" s="16">
        <v>83.997417569999996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29290.845030022465</v>
      </c>
      <c r="G56" s="6">
        <f t="shared" si="1"/>
        <v>4163.165791069182</v>
      </c>
      <c r="H56" s="6">
        <f t="shared" si="2"/>
        <v>6793.7375821293781</v>
      </c>
      <c r="I56" s="6">
        <f t="shared" si="3"/>
        <v>2367.5146119541769</v>
      </c>
      <c r="J56" s="6">
        <f t="shared" si="4"/>
        <v>17224.526597115899</v>
      </c>
      <c r="K56" s="6">
        <f t="shared" si="5"/>
        <v>8863.8832090071846</v>
      </c>
      <c r="L56" s="6">
        <f t="shared" si="6"/>
        <v>7674.4072687017078</v>
      </c>
      <c r="S56" s="6" t="s">
        <v>38</v>
      </c>
      <c r="V56" s="16">
        <v>76.378080089999997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26410.888939758912</v>
      </c>
      <c r="G57" s="6">
        <f t="shared" si="1"/>
        <v>3753.8319305241084</v>
      </c>
      <c r="H57" s="6">
        <f t="shared" si="2"/>
        <v>6125.7586998113184</v>
      </c>
      <c r="I57" s="6">
        <f t="shared" si="3"/>
        <v>2134.7340923584893</v>
      </c>
      <c r="J57" s="6">
        <f t="shared" si="4"/>
        <v>15530.963976289302</v>
      </c>
      <c r="K57" s="6">
        <f t="shared" si="5"/>
        <v>7992.3619399895151</v>
      </c>
      <c r="L57" s="6">
        <f t="shared" si="6"/>
        <v>6919.838531268344</v>
      </c>
      <c r="S57" s="6" t="s">
        <v>38</v>
      </c>
      <c r="V57" s="16">
        <v>68.868378109999995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23639.274462687936</v>
      </c>
      <c r="G58" s="6">
        <f t="shared" si="1"/>
        <v>3359.8968779454926</v>
      </c>
      <c r="H58" s="6">
        <f t="shared" si="2"/>
        <v>5482.9086414824778</v>
      </c>
      <c r="I58" s="6">
        <f t="shared" si="3"/>
        <v>1910.7105871832873</v>
      </c>
      <c r="J58" s="6">
        <f t="shared" si="4"/>
        <v>13901.11180820305</v>
      </c>
      <c r="K58" s="6">
        <f t="shared" si="5"/>
        <v>7153.6265945268033</v>
      </c>
      <c r="L58" s="6">
        <f t="shared" si="6"/>
        <v>6193.6560579709503</v>
      </c>
      <c r="S58" s="6" t="s">
        <v>38</v>
      </c>
      <c r="V58" s="16">
        <v>61.641185030000003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21015.348468399228</v>
      </c>
      <c r="G59" s="6">
        <f t="shared" si="1"/>
        <v>2986.9530818029352</v>
      </c>
      <c r="H59" s="6">
        <f t="shared" si="2"/>
        <v>4874.3135455795127</v>
      </c>
      <c r="I59" s="6">
        <f t="shared" si="3"/>
        <v>1698.624417398921</v>
      </c>
      <c r="J59" s="6">
        <f t="shared" si="4"/>
        <v>12358.108080206644</v>
      </c>
      <c r="K59" s="6">
        <f t="shared" si="5"/>
        <v>6359.5841714210828</v>
      </c>
      <c r="L59" s="6">
        <f t="shared" si="6"/>
        <v>5506.1690051916758</v>
      </c>
      <c r="S59" s="6" t="s">
        <v>38</v>
      </c>
      <c r="V59" s="16">
        <v>54.799100770000003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18583.093240317467</v>
      </c>
      <c r="G60" s="6">
        <f t="shared" si="1"/>
        <v>2641.2518311111112</v>
      </c>
      <c r="H60" s="6">
        <f t="shared" si="2"/>
        <v>4310.1746914285695</v>
      </c>
      <c r="I60" s="6">
        <f t="shared" si="3"/>
        <v>1502.0305742857136</v>
      </c>
      <c r="J60" s="6">
        <f t="shared" si="4"/>
        <v>10927.816641904757</v>
      </c>
      <c r="K60" s="6">
        <f t="shared" si="5"/>
        <v>5623.5444206349193</v>
      </c>
      <c r="L60" s="6">
        <f t="shared" si="6"/>
        <v>4868.9010403174616</v>
      </c>
      <c r="S60" s="6" t="s">
        <v>38</v>
      </c>
      <c r="V60" s="16">
        <v>48.45681244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16295.651191518424</v>
      </c>
      <c r="G61" s="6">
        <f t="shared" si="1"/>
        <v>2316.1331642767295</v>
      </c>
      <c r="H61" s="6">
        <f t="shared" si="2"/>
        <v>3779.6238999460898</v>
      </c>
      <c r="I61" s="6">
        <f t="shared" si="3"/>
        <v>1317.1416621024252</v>
      </c>
      <c r="J61" s="6">
        <f t="shared" si="4"/>
        <v>9582.6828170350364</v>
      </c>
      <c r="K61" s="6">
        <f t="shared" si="5"/>
        <v>4931.3274788858926</v>
      </c>
      <c r="L61" s="6">
        <f t="shared" si="6"/>
        <v>4269.575146235401</v>
      </c>
      <c r="S61" s="6" t="s">
        <v>38</v>
      </c>
      <c r="V61" s="16">
        <v>42.492135359999999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14176.896345199168</v>
      </c>
      <c r="G62" s="6">
        <f t="shared" si="1"/>
        <v>2014.990343480084</v>
      </c>
      <c r="H62" s="6">
        <f t="shared" si="2"/>
        <v>3288.1985275471689</v>
      </c>
      <c r="I62" s="6">
        <f t="shared" si="3"/>
        <v>1145.8873656603769</v>
      </c>
      <c r="J62" s="6">
        <f t="shared" si="4"/>
        <v>8336.7457617610035</v>
      </c>
      <c r="K62" s="6">
        <f t="shared" si="5"/>
        <v>4290.1580115303968</v>
      </c>
      <c r="L62" s="6">
        <f t="shared" si="6"/>
        <v>3714.446484821804</v>
      </c>
      <c r="S62" s="6" t="s">
        <v>38</v>
      </c>
      <c r="V62" s="16">
        <v>36.967322840000001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12187.896128551967</v>
      </c>
      <c r="G63" s="6">
        <f t="shared" si="1"/>
        <v>1732.2898050733754</v>
      </c>
      <c r="H63" s="6">
        <f t="shared" si="2"/>
        <v>2826.8685280592981</v>
      </c>
      <c r="I63" s="6">
        <f t="shared" si="3"/>
        <v>985.12085068733097</v>
      </c>
      <c r="J63" s="6">
        <f t="shared" si="4"/>
        <v>7167.1111165947859</v>
      </c>
      <c r="K63" s="6">
        <f t="shared" si="5"/>
        <v>3688.25439266996</v>
      </c>
      <c r="L63" s="6">
        <f t="shared" si="6"/>
        <v>3193.3144483632832</v>
      </c>
      <c r="S63" s="6" t="s">
        <v>38</v>
      </c>
      <c r="V63" s="16">
        <v>31.78085527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10314.175399884702</v>
      </c>
      <c r="G64" s="6">
        <f t="shared" si="1"/>
        <v>1465.9741685115305</v>
      </c>
      <c r="H64" s="6">
        <f t="shared" si="2"/>
        <v>2392.276527735848</v>
      </c>
      <c r="I64" s="6">
        <f t="shared" si="3"/>
        <v>833.67212330188624</v>
      </c>
      <c r="J64" s="6">
        <f t="shared" si="4"/>
        <v>6065.2667521383628</v>
      </c>
      <c r="K64" s="6">
        <f t="shared" si="5"/>
        <v>3121.2362104297686</v>
      </c>
      <c r="L64" s="6">
        <f t="shared" si="6"/>
        <v>2702.3864479979043</v>
      </c>
      <c r="S64" s="6" t="s">
        <v>38</v>
      </c>
      <c r="V64" s="16">
        <v>26.894987629999999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8572.1540195178241</v>
      </c>
      <c r="G65" s="6">
        <f t="shared" si="1"/>
        <v>1218.377221048218</v>
      </c>
      <c r="H65" s="6">
        <f t="shared" si="2"/>
        <v>1988.2309596226405</v>
      </c>
      <c r="I65" s="6">
        <f t="shared" si="3"/>
        <v>692.86836471698064</v>
      </c>
      <c r="J65" s="6">
        <f t="shared" si="4"/>
        <v>5040.8683925786145</v>
      </c>
      <c r="K65" s="6">
        <f t="shared" si="5"/>
        <v>2594.0723799790348</v>
      </c>
      <c r="L65" s="6">
        <f t="shared" si="6"/>
        <v>2245.9646025366883</v>
      </c>
      <c r="S65" s="6" t="s">
        <v>38</v>
      </c>
      <c r="V65" s="16">
        <v>22.352535939999999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6939.3323138978776</v>
      </c>
      <c r="G66" s="6">
        <f t="shared" si="1"/>
        <v>986.30103953878393</v>
      </c>
      <c r="H66" s="6">
        <f t="shared" si="2"/>
        <v>1609.5132348517511</v>
      </c>
      <c r="I66" s="6">
        <f t="shared" si="3"/>
        <v>560.89097578167082</v>
      </c>
      <c r="J66" s="6">
        <f t="shared" si="4"/>
        <v>4080.685070179693</v>
      </c>
      <c r="K66" s="6">
        <f t="shared" si="5"/>
        <v>2099.954136380652</v>
      </c>
      <c r="L66" s="6">
        <f t="shared" si="6"/>
        <v>1818.1538393695723</v>
      </c>
      <c r="S66" s="6" t="s">
        <v>38</v>
      </c>
      <c r="V66" s="16">
        <v>18.094830609999999</v>
      </c>
    </row>
    <row r="67" spans="3:22">
      <c r="C67" s="6" t="s">
        <v>13</v>
      </c>
      <c r="D67" s="6" t="s">
        <v>12</v>
      </c>
      <c r="E67" s="6">
        <v>2050</v>
      </c>
      <c r="S67" s="6" t="s">
        <v>38</v>
      </c>
      <c r="V67" s="16">
        <v>14.2978521</v>
      </c>
    </row>
    <row r="71" spans="3:22">
      <c r="F71" s="6">
        <f>F66*V67/V66</f>
        <v>5483.1984468553492</v>
      </c>
      <c r="G71" s="6">
        <f>G66*V67/V66</f>
        <v>779.33785031446541</v>
      </c>
      <c r="H71" s="6">
        <f>H66*V67/V66</f>
        <v>1271.7766018867917</v>
      </c>
      <c r="I71" s="6">
        <f>I66*V67/V66</f>
        <v>443.19487641509409</v>
      </c>
      <c r="J71" s="6">
        <f>J66*V67/V66</f>
        <v>3224.403303773584</v>
      </c>
      <c r="K71" s="6">
        <f>K66*V67/V66</f>
        <v>1659.30448899371</v>
      </c>
      <c r="L71" s="6">
        <f>L66*V67/V66</f>
        <v>1436.6365317610068</v>
      </c>
      <c r="N71" s="6" t="s">
        <v>51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EF05D336-C28D-4C48-8264-D8288FB74FB8}"/>
  </hyperlinks>
  <pageMargins left="0.7" right="0.7" top="0.75" bottom="0.75" header="0.3" footer="0.3"/>
  <pageSetup orientation="portrait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D897-FBD6-4956-8E94-CA2F2DB7B6DE}">
  <dimension ref="B1:V109"/>
  <sheetViews>
    <sheetView topLeftCell="A41" zoomScale="72" workbookViewId="0">
      <selection activeCell="B38" sqref="B38:L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34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34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34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34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34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34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34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34</v>
      </c>
      <c r="V45" s="16">
        <v>70.447366380000005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34</v>
      </c>
      <c r="V46" s="16">
        <v>68.097592399999996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34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34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34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34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34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34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34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34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34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34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34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34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34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34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34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34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34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34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34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34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34</v>
      </c>
      <c r="V67" s="16">
        <v>24.950538380000001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EEEB06-D039-4237-AF58-034B75C7EC8F}"/>
  </hyperlinks>
  <pageMargins left="0.7" right="0.7" top="0.75" bottom="0.75" header="0.3" footer="0.3"/>
  <pageSetup orientation="portrait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81E2-EF94-457F-BB8D-1F5E157A1A80}">
  <dimension ref="B1:X109"/>
  <sheetViews>
    <sheetView topLeftCell="A38" zoomScale="72" workbookViewId="0">
      <selection activeCell="N55" sqref="N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4">
      <c r="E34" s="14" t="s">
        <v>29</v>
      </c>
      <c r="F34" s="6" t="s">
        <v>31</v>
      </c>
    </row>
    <row r="36" spans="2:24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4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4">
      <c r="C38" s="6" t="s">
        <v>13</v>
      </c>
      <c r="D38" s="6" t="s">
        <v>12</v>
      </c>
      <c r="E38" s="6">
        <v>2021</v>
      </c>
      <c r="F38" s="6">
        <f>V38*L2*500/SUM(L2:R2)</f>
        <v>45278.878099741691</v>
      </c>
      <c r="G38" s="6">
        <f>V38*M2*500/SUM(L2:R2)</f>
        <v>6435.5765827044033</v>
      </c>
      <c r="H38" s="6">
        <f>V38*N2*500/SUM(L2:R2)</f>
        <v>10502.012335512129</v>
      </c>
      <c r="I38" s="6">
        <f>V38*O2*500/SUM(L2:R2)</f>
        <v>3659.7921775269542</v>
      </c>
      <c r="J38" s="6">
        <f>V38*P2*500/SUM(L2:R2)</f>
        <v>26626.314103167115</v>
      </c>
      <c r="K38" s="6">
        <f>V38*Q2*500/SUM(L2:R2)</f>
        <v>13702.120471417342</v>
      </c>
      <c r="L38" s="6">
        <f>V38*R2*500/SUM(L2:R2)</f>
        <v>11863.384304930369</v>
      </c>
      <c r="S38" s="6" t="s">
        <v>33</v>
      </c>
      <c r="V38" s="6">
        <f>W38+X38</f>
        <v>236.13615615000001</v>
      </c>
      <c r="W38" s="16">
        <v>189.15235150000001</v>
      </c>
      <c r="X38" s="16">
        <v>46.983804650000003</v>
      </c>
    </row>
    <row r="39" spans="2:24">
      <c r="C39" s="6" t="s">
        <v>13</v>
      </c>
      <c r="D39" s="6" t="s">
        <v>12</v>
      </c>
      <c r="E39" s="6">
        <v>2022</v>
      </c>
      <c r="F39" s="6">
        <f>F38*V39/V38</f>
        <v>45513.013626483975</v>
      </c>
      <c r="G39" s="6">
        <f>G38*V39/V38</f>
        <v>6468.8547286373168</v>
      </c>
      <c r="H39" s="6">
        <f>H38*V39/V38</f>
        <v>10556.317881347708</v>
      </c>
      <c r="I39" s="6">
        <f>I38*V39/V38</f>
        <v>3678.7168374393532</v>
      </c>
      <c r="J39" s="6">
        <f>J38*V39/V38</f>
        <v>26763.997860790652</v>
      </c>
      <c r="K39" s="6">
        <f>K38*V39/V38</f>
        <v>13772.97366674154</v>
      </c>
      <c r="L39" s="6">
        <f>L38*V39/V38</f>
        <v>11924.729458559448</v>
      </c>
      <c r="S39" s="6" t="s">
        <v>33</v>
      </c>
      <c r="V39" s="6">
        <f t="shared" ref="V39:V67" si="0">W39+X39</f>
        <v>237.35720812</v>
      </c>
      <c r="W39" s="16">
        <v>191.4234074</v>
      </c>
      <c r="X39" s="16">
        <v>45.933800720000001</v>
      </c>
    </row>
    <row r="40" spans="2:24">
      <c r="C40" s="6" t="s">
        <v>13</v>
      </c>
      <c r="D40" s="6" t="s">
        <v>12</v>
      </c>
      <c r="E40" s="6">
        <v>2023</v>
      </c>
      <c r="F40" s="6">
        <f t="shared" ref="F40:F67" si="1">F39*V40/V39</f>
        <v>44831.770275114555</v>
      </c>
      <c r="G40" s="6">
        <f t="shared" ref="G40:G67" si="2">G39*V40/V39</f>
        <v>6372.0282624528309</v>
      </c>
      <c r="H40" s="6">
        <f t="shared" ref="H40:H67" si="3">H39*V40/V39</f>
        <v>10398.309856859838</v>
      </c>
      <c r="I40" s="6">
        <f t="shared" ref="I40:I67" si="4">I39*V40/V39</f>
        <v>3623.6534349663075</v>
      </c>
      <c r="J40" s="6">
        <f t="shared" ref="J40:J67" si="5">J39*V40/V39</f>
        <v>26363.391657291104</v>
      </c>
      <c r="K40" s="6">
        <f t="shared" ref="K40:K67" si="6">K39*V40/V39</f>
        <v>13566.818415936659</v>
      </c>
      <c r="L40" s="6">
        <f t="shared" ref="L40:L67" si="7">L39*V40/V39</f>
        <v>11746.238912378707</v>
      </c>
      <c r="S40" s="6" t="s">
        <v>33</v>
      </c>
      <c r="V40" s="6">
        <f t="shared" si="0"/>
        <v>233.80442163000001</v>
      </c>
      <c r="W40" s="16">
        <v>188.9128906</v>
      </c>
      <c r="X40" s="16">
        <v>44.891531030000003</v>
      </c>
    </row>
    <row r="41" spans="2:24">
      <c r="C41" s="6" t="s">
        <v>13</v>
      </c>
      <c r="D41" s="6" t="s">
        <v>12</v>
      </c>
      <c r="E41" s="6">
        <v>2024</v>
      </c>
      <c r="F41" s="6">
        <f t="shared" si="1"/>
        <v>43621.064642838421</v>
      </c>
      <c r="G41" s="6">
        <f t="shared" si="2"/>
        <v>6199.948274109016</v>
      </c>
      <c r="H41" s="6">
        <f t="shared" si="3"/>
        <v>10117.498007749326</v>
      </c>
      <c r="I41" s="6">
        <f t="shared" si="4"/>
        <v>3525.7947602762802</v>
      </c>
      <c r="J41" s="6">
        <f t="shared" si="5"/>
        <v>25651.434342879602</v>
      </c>
      <c r="K41" s="6">
        <f t="shared" si="6"/>
        <v>13200.439319874964</v>
      </c>
      <c r="L41" s="6">
        <f t="shared" si="7"/>
        <v>11429.025527272388</v>
      </c>
      <c r="S41" s="6" t="s">
        <v>33</v>
      </c>
      <c r="V41" s="6">
        <f t="shared" si="0"/>
        <v>227.49040975</v>
      </c>
      <c r="W41" s="16">
        <v>183.39135640000001</v>
      </c>
      <c r="X41" s="16">
        <v>44.099053349999998</v>
      </c>
    </row>
    <row r="42" spans="2:24">
      <c r="C42" s="6" t="s">
        <v>13</v>
      </c>
      <c r="D42" s="6" t="s">
        <v>12</v>
      </c>
      <c r="E42" s="6">
        <v>2025</v>
      </c>
      <c r="F42" s="6">
        <f t="shared" si="1"/>
        <v>42122.620350217127</v>
      </c>
      <c r="G42" s="6">
        <f t="shared" si="2"/>
        <v>5986.9714203354315</v>
      </c>
      <c r="H42" s="6">
        <f t="shared" si="3"/>
        <v>9769.9478672506739</v>
      </c>
      <c r="I42" s="6">
        <f t="shared" si="4"/>
        <v>3404.6788022237197</v>
      </c>
      <c r="J42" s="6">
        <f t="shared" si="5"/>
        <v>24770.271865453731</v>
      </c>
      <c r="K42" s="6">
        <f t="shared" si="6"/>
        <v>12746.985853736151</v>
      </c>
      <c r="L42" s="6">
        <f t="shared" si="7"/>
        <v>11036.42259078317</v>
      </c>
      <c r="S42" s="6" t="s">
        <v>33</v>
      </c>
      <c r="V42" s="6">
        <f t="shared" si="0"/>
        <v>219.67579750000002</v>
      </c>
      <c r="W42" s="16">
        <v>177.27117100000001</v>
      </c>
      <c r="X42" s="16">
        <v>42.404626499999999</v>
      </c>
    </row>
    <row r="43" spans="2:24">
      <c r="C43" s="6" t="s">
        <v>13</v>
      </c>
      <c r="D43" s="6" t="s">
        <v>12</v>
      </c>
      <c r="E43" s="6">
        <v>2026</v>
      </c>
      <c r="F43" s="6">
        <f t="shared" si="1"/>
        <v>41042.40400332884</v>
      </c>
      <c r="G43" s="6">
        <f t="shared" si="2"/>
        <v>5833.4381324528322</v>
      </c>
      <c r="H43" s="6">
        <f t="shared" si="3"/>
        <v>9519.4017875741229</v>
      </c>
      <c r="I43" s="6">
        <f t="shared" si="4"/>
        <v>3317.3672896091639</v>
      </c>
      <c r="J43" s="6">
        <f t="shared" si="5"/>
        <v>24135.048976576818</v>
      </c>
      <c r="K43" s="6">
        <f t="shared" si="6"/>
        <v>12420.094924865229</v>
      </c>
      <c r="L43" s="6">
        <f t="shared" si="7"/>
        <v>10753.398315592993</v>
      </c>
      <c r="S43" s="6" t="s">
        <v>33</v>
      </c>
      <c r="V43" s="6">
        <f t="shared" si="0"/>
        <v>214.04230686</v>
      </c>
      <c r="W43" s="16">
        <v>172.60874219999999</v>
      </c>
      <c r="X43" s="16">
        <v>41.433564660000002</v>
      </c>
    </row>
    <row r="44" spans="2:24">
      <c r="C44" s="6" t="s">
        <v>13</v>
      </c>
      <c r="D44" s="6" t="s">
        <v>12</v>
      </c>
      <c r="E44" s="6">
        <v>2027</v>
      </c>
      <c r="F44" s="6">
        <f t="shared" si="1"/>
        <v>39544.328106607514</v>
      </c>
      <c r="G44" s="6">
        <f t="shared" si="2"/>
        <v>5620.5136395178215</v>
      </c>
      <c r="H44" s="6">
        <f t="shared" si="3"/>
        <v>9171.9370930592977</v>
      </c>
      <c r="I44" s="6">
        <f t="shared" si="4"/>
        <v>3196.281108187331</v>
      </c>
      <c r="J44" s="6">
        <f t="shared" si="5"/>
        <v>23254.103134928122</v>
      </c>
      <c r="K44" s="6">
        <f t="shared" si="6"/>
        <v>11966.752941281073</v>
      </c>
      <c r="L44" s="6">
        <f t="shared" si="7"/>
        <v>10360.89190141884</v>
      </c>
      <c r="S44" s="6" t="s">
        <v>33</v>
      </c>
      <c r="V44" s="6">
        <f t="shared" si="0"/>
        <v>206.22961584999999</v>
      </c>
      <c r="W44" s="16">
        <v>165.76850959999999</v>
      </c>
      <c r="X44" s="16">
        <v>40.46110625</v>
      </c>
    </row>
    <row r="45" spans="2:24">
      <c r="C45" s="6" t="s">
        <v>13</v>
      </c>
      <c r="D45" s="6" t="s">
        <v>12</v>
      </c>
      <c r="E45" s="6">
        <v>2028</v>
      </c>
      <c r="F45" s="6">
        <f t="shared" si="1"/>
        <v>37648.604111936955</v>
      </c>
      <c r="G45" s="6">
        <f t="shared" si="2"/>
        <v>5351.070635199163</v>
      </c>
      <c r="H45" s="6">
        <f t="shared" si="3"/>
        <v>8732.2416409568723</v>
      </c>
      <c r="I45" s="6">
        <f t="shared" si="4"/>
        <v>3043.0539051819401</v>
      </c>
      <c r="J45" s="6">
        <f t="shared" si="5"/>
        <v>22139.319715961366</v>
      </c>
      <c r="K45" s="6">
        <f t="shared" si="6"/>
        <v>11393.076215053159</v>
      </c>
      <c r="L45" s="6">
        <f t="shared" si="7"/>
        <v>9864.1988907105442</v>
      </c>
      <c r="S45" s="6" t="s">
        <v>33</v>
      </c>
      <c r="V45" s="6">
        <f t="shared" si="0"/>
        <v>196.34313022999999</v>
      </c>
      <c r="W45" s="16">
        <v>157.14402219999999</v>
      </c>
      <c r="X45" s="16">
        <v>39.199108029999998</v>
      </c>
    </row>
    <row r="46" spans="2:24">
      <c r="B46" s="1"/>
      <c r="C46" s="6" t="s">
        <v>13</v>
      </c>
      <c r="D46" s="6" t="s">
        <v>12</v>
      </c>
      <c r="E46" s="6">
        <v>2029</v>
      </c>
      <c r="F46" s="6">
        <f t="shared" si="1"/>
        <v>35436.829059271491</v>
      </c>
      <c r="G46" s="6">
        <f t="shared" si="2"/>
        <v>5036.7066683228531</v>
      </c>
      <c r="H46" s="6">
        <f t="shared" si="3"/>
        <v>8219.2411016037731</v>
      </c>
      <c r="I46" s="6">
        <f t="shared" si="4"/>
        <v>2864.2809899528297</v>
      </c>
      <c r="J46" s="6">
        <f t="shared" si="5"/>
        <v>20838.681984874216</v>
      </c>
      <c r="K46" s="6">
        <f t="shared" si="6"/>
        <v>10723.757329533544</v>
      </c>
      <c r="L46" s="6">
        <f t="shared" si="7"/>
        <v>9284.6982814413022</v>
      </c>
      <c r="S46" s="6" t="s">
        <v>33</v>
      </c>
      <c r="V46" s="6">
        <f t="shared" si="0"/>
        <v>184.80839083000001</v>
      </c>
      <c r="W46" s="16">
        <v>146.86295559999999</v>
      </c>
      <c r="X46" s="16">
        <v>37.945435230000001</v>
      </c>
    </row>
    <row r="47" spans="2:24" ht="15" thickBot="1">
      <c r="B47" s="4"/>
      <c r="C47" s="6" t="s">
        <v>13</v>
      </c>
      <c r="D47" s="6" t="s">
        <v>12</v>
      </c>
      <c r="E47" s="6">
        <v>2030</v>
      </c>
      <c r="F47" s="6">
        <f t="shared" si="1"/>
        <v>32875.209186440552</v>
      </c>
      <c r="G47" s="6">
        <f t="shared" si="2"/>
        <v>4672.6185645702326</v>
      </c>
      <c r="H47" s="6">
        <f t="shared" si="3"/>
        <v>7625.0973278975735</v>
      </c>
      <c r="I47" s="6">
        <f t="shared" si="4"/>
        <v>2657.2308869946087</v>
      </c>
      <c r="J47" s="6">
        <f t="shared" si="5"/>
        <v>19332.317467699912</v>
      </c>
      <c r="K47" s="6">
        <f t="shared" si="6"/>
        <v>9948.5697459943112</v>
      </c>
      <c r="L47" s="6">
        <f t="shared" si="7"/>
        <v>8613.5358704028185</v>
      </c>
      <c r="S47" s="6" t="s">
        <v>33</v>
      </c>
      <c r="V47" s="6">
        <f t="shared" si="0"/>
        <v>171.44915810000001</v>
      </c>
      <c r="W47" s="16">
        <v>134.8391153</v>
      </c>
      <c r="X47" s="16">
        <v>36.610042800000002</v>
      </c>
    </row>
    <row r="48" spans="2:24">
      <c r="C48" s="6" t="s">
        <v>13</v>
      </c>
      <c r="D48" s="6" t="s">
        <v>12</v>
      </c>
      <c r="E48" s="6">
        <v>2031</v>
      </c>
      <c r="F48" s="6">
        <f t="shared" si="1"/>
        <v>30648.409353085506</v>
      </c>
      <c r="G48" s="6">
        <f t="shared" si="2"/>
        <v>4356.1190958700226</v>
      </c>
      <c r="H48" s="6">
        <f t="shared" si="3"/>
        <v>7108.611931172506</v>
      </c>
      <c r="I48" s="6">
        <f t="shared" si="4"/>
        <v>2477.2435517722365</v>
      </c>
      <c r="J48" s="6">
        <f t="shared" si="5"/>
        <v>18022.844391154536</v>
      </c>
      <c r="K48" s="6">
        <f t="shared" si="6"/>
        <v>9274.7041189540287</v>
      </c>
      <c r="L48" s="6">
        <f t="shared" si="7"/>
        <v>8030.0986629911667</v>
      </c>
      <c r="S48" s="6" t="s">
        <v>33</v>
      </c>
      <c r="V48" s="6">
        <f t="shared" si="0"/>
        <v>159.83606220999999</v>
      </c>
      <c r="W48" s="16">
        <v>123.72308839999999</v>
      </c>
      <c r="X48" s="16">
        <v>36.11297381</v>
      </c>
    </row>
    <row r="49" spans="3:24">
      <c r="C49" s="6" t="s">
        <v>13</v>
      </c>
      <c r="D49" s="6" t="s">
        <v>12</v>
      </c>
      <c r="E49" s="6">
        <v>2032</v>
      </c>
      <c r="F49" s="6">
        <f t="shared" si="1"/>
        <v>28530.73464053834</v>
      </c>
      <c r="G49" s="6">
        <f t="shared" si="2"/>
        <v>4055.1297966247398</v>
      </c>
      <c r="H49" s="6">
        <f t="shared" si="3"/>
        <v>6617.4370857008089</v>
      </c>
      <c r="I49" s="6">
        <f t="shared" si="4"/>
        <v>2306.0765601684634</v>
      </c>
      <c r="J49" s="6">
        <f t="shared" si="5"/>
        <v>16777.542510211144</v>
      </c>
      <c r="K49" s="6">
        <f t="shared" si="6"/>
        <v>8633.861517538935</v>
      </c>
      <c r="L49" s="6">
        <f t="shared" si="7"/>
        <v>7475.2530042175831</v>
      </c>
      <c r="S49" s="6" t="s">
        <v>33</v>
      </c>
      <c r="V49" s="6">
        <f t="shared" si="0"/>
        <v>148.79207023000001</v>
      </c>
      <c r="W49" s="16">
        <v>113.1427199</v>
      </c>
      <c r="X49" s="16">
        <v>35.649350329999997</v>
      </c>
    </row>
    <row r="50" spans="3:24">
      <c r="C50" s="6" t="s">
        <v>13</v>
      </c>
      <c r="D50" s="6" t="s">
        <v>12</v>
      </c>
      <c r="E50" s="6">
        <v>2033</v>
      </c>
      <c r="F50" s="6">
        <f t="shared" si="1"/>
        <v>26412.123074844269</v>
      </c>
      <c r="G50" s="6">
        <f t="shared" si="2"/>
        <v>3754.0073405870039</v>
      </c>
      <c r="H50" s="6">
        <f t="shared" si="3"/>
        <v>6126.044945902966</v>
      </c>
      <c r="I50" s="6">
        <f t="shared" si="4"/>
        <v>2134.8338447843666</v>
      </c>
      <c r="J50" s="6">
        <f t="shared" si="5"/>
        <v>15531.689711329742</v>
      </c>
      <c r="K50" s="6">
        <f t="shared" si="6"/>
        <v>7992.7354092168334</v>
      </c>
      <c r="L50" s="6">
        <f t="shared" si="7"/>
        <v>6920.1618833348339</v>
      </c>
      <c r="S50" s="6" t="s">
        <v>33</v>
      </c>
      <c r="V50" s="6">
        <f t="shared" si="0"/>
        <v>137.74319242000001</v>
      </c>
      <c r="W50" s="16">
        <v>102.59747590000001</v>
      </c>
      <c r="X50" s="16">
        <v>35.145716520000001</v>
      </c>
    </row>
    <row r="51" spans="3:24">
      <c r="C51" s="6" t="s">
        <v>13</v>
      </c>
      <c r="D51" s="6" t="s">
        <v>12</v>
      </c>
      <c r="E51" s="6">
        <v>2034</v>
      </c>
      <c r="F51" s="6">
        <f t="shared" si="1"/>
        <v>24370.885096548369</v>
      </c>
      <c r="G51" s="6">
        <f t="shared" si="2"/>
        <v>3463.8821457023078</v>
      </c>
      <c r="H51" s="6">
        <f t="shared" si="3"/>
        <v>5652.5988861185988</v>
      </c>
      <c r="I51" s="6">
        <f t="shared" si="4"/>
        <v>1969.845066374663</v>
      </c>
      <c r="J51" s="6">
        <f t="shared" si="5"/>
        <v>14331.336569856247</v>
      </c>
      <c r="K51" s="6">
        <f t="shared" si="6"/>
        <v>7375.0237992288121</v>
      </c>
      <c r="L51" s="6">
        <f t="shared" si="7"/>
        <v>6385.3431861710114</v>
      </c>
      <c r="S51" s="6" t="s">
        <v>33</v>
      </c>
      <c r="V51" s="6">
        <f t="shared" si="0"/>
        <v>127.0978295</v>
      </c>
      <c r="W51" s="16">
        <v>92.495184780000002</v>
      </c>
      <c r="X51" s="16">
        <v>34.602644720000001</v>
      </c>
    </row>
    <row r="52" spans="3:24">
      <c r="C52" s="6" t="s">
        <v>13</v>
      </c>
      <c r="D52" s="6" t="s">
        <v>12</v>
      </c>
      <c r="E52" s="6">
        <v>2035</v>
      </c>
      <c r="F52" s="6">
        <f t="shared" si="1"/>
        <v>22579.792779830041</v>
      </c>
      <c r="G52" s="6">
        <f t="shared" si="2"/>
        <v>3209.3106489098545</v>
      </c>
      <c r="H52" s="6">
        <f t="shared" si="3"/>
        <v>5237.1717732210245</v>
      </c>
      <c r="I52" s="6">
        <f t="shared" si="4"/>
        <v>1825.075011880054</v>
      </c>
      <c r="J52" s="6">
        <f t="shared" si="5"/>
        <v>13278.081970489671</v>
      </c>
      <c r="K52" s="6">
        <f t="shared" si="6"/>
        <v>6833.0103101789473</v>
      </c>
      <c r="L52" s="6">
        <f t="shared" si="7"/>
        <v>5916.0644104904186</v>
      </c>
      <c r="S52" s="6" t="s">
        <v>33</v>
      </c>
      <c r="V52" s="6">
        <f t="shared" si="0"/>
        <v>117.75701381</v>
      </c>
      <c r="W52" s="16">
        <v>83.637030440000004</v>
      </c>
      <c r="X52" s="16">
        <v>34.11998337</v>
      </c>
    </row>
    <row r="53" spans="3:24">
      <c r="C53" s="6" t="s">
        <v>13</v>
      </c>
      <c r="D53" s="6" t="s">
        <v>12</v>
      </c>
      <c r="E53" s="6">
        <v>2036</v>
      </c>
      <c r="F53" s="6">
        <f t="shared" si="1"/>
        <v>20759.600747793502</v>
      </c>
      <c r="G53" s="6">
        <f t="shared" si="2"/>
        <v>2950.6031519706512</v>
      </c>
      <c r="H53" s="6">
        <f t="shared" si="3"/>
        <v>4814.995253490566</v>
      </c>
      <c r="I53" s="6">
        <f t="shared" si="4"/>
        <v>1677.9528913679246</v>
      </c>
      <c r="J53" s="6">
        <f t="shared" si="5"/>
        <v>12207.715238647801</v>
      </c>
      <c r="K53" s="6">
        <f t="shared" si="6"/>
        <v>6282.1907768605879</v>
      </c>
      <c r="L53" s="6">
        <f t="shared" si="7"/>
        <v>5439.1613048689751</v>
      </c>
      <c r="S53" s="6" t="s">
        <v>33</v>
      </c>
      <c r="V53" s="6">
        <f t="shared" si="0"/>
        <v>108.26443872999999</v>
      </c>
      <c r="W53" s="16">
        <v>74.633496829999999</v>
      </c>
      <c r="X53" s="16">
        <v>33.630941900000003</v>
      </c>
    </row>
    <row r="54" spans="3:24">
      <c r="C54" s="6" t="s">
        <v>13</v>
      </c>
      <c r="D54" s="6" t="s">
        <v>12</v>
      </c>
      <c r="E54" s="6">
        <v>2037</v>
      </c>
      <c r="F54" s="6">
        <f t="shared" si="1"/>
        <v>18907.962791945945</v>
      </c>
      <c r="G54" s="6">
        <f t="shared" si="2"/>
        <v>2687.4261836268356</v>
      </c>
      <c r="H54" s="6">
        <f t="shared" si="3"/>
        <v>4385.525145808625</v>
      </c>
      <c r="I54" s="6">
        <f t="shared" si="4"/>
        <v>1528.2890659636118</v>
      </c>
      <c r="J54" s="6">
        <f t="shared" si="5"/>
        <v>11118.856682807729</v>
      </c>
      <c r="K54" s="6">
        <f t="shared" si="6"/>
        <v>5721.855198656036</v>
      </c>
      <c r="L54" s="6">
        <f t="shared" si="7"/>
        <v>4954.0191461912273</v>
      </c>
      <c r="S54" s="6" t="s">
        <v>33</v>
      </c>
      <c r="V54" s="6">
        <f t="shared" si="0"/>
        <v>98.607868429999996</v>
      </c>
      <c r="W54" s="16">
        <v>65.507667350000006</v>
      </c>
      <c r="X54" s="16">
        <v>33.100201079999998</v>
      </c>
    </row>
    <row r="55" spans="3:24">
      <c r="C55" s="6" t="s">
        <v>13</v>
      </c>
      <c r="D55" s="6" t="s">
        <v>12</v>
      </c>
      <c r="E55" s="6">
        <v>2038</v>
      </c>
      <c r="F55" s="6">
        <f t="shared" si="1"/>
        <v>17523.596058385749</v>
      </c>
      <c r="G55" s="6">
        <f t="shared" si="2"/>
        <v>2490.6633991614267</v>
      </c>
      <c r="H55" s="6">
        <f t="shared" si="3"/>
        <v>4064.4342283018864</v>
      </c>
      <c r="I55" s="6">
        <f t="shared" si="4"/>
        <v>1416.3937462264153</v>
      </c>
      <c r="J55" s="6">
        <f t="shared" si="5"/>
        <v>10304.777689937109</v>
      </c>
      <c r="K55" s="6">
        <f t="shared" si="6"/>
        <v>5302.9234460167727</v>
      </c>
      <c r="L55" s="6">
        <f t="shared" si="7"/>
        <v>4591.3053319706523</v>
      </c>
      <c r="S55" s="6" t="s">
        <v>33</v>
      </c>
      <c r="V55" s="6">
        <f t="shared" si="0"/>
        <v>91.388187799999997</v>
      </c>
      <c r="W55" s="16">
        <v>58.873069540000003</v>
      </c>
      <c r="X55" s="16">
        <v>32.515118260000001</v>
      </c>
    </row>
    <row r="56" spans="3:24">
      <c r="C56" s="6" t="s">
        <v>13</v>
      </c>
      <c r="D56" s="6" t="s">
        <v>12</v>
      </c>
      <c r="E56" s="6">
        <v>2039</v>
      </c>
      <c r="F56" s="6">
        <f t="shared" si="1"/>
        <v>16781.422239095544</v>
      </c>
      <c r="G56" s="6">
        <f t="shared" si="2"/>
        <v>2385.1767649475905</v>
      </c>
      <c r="H56" s="6">
        <f t="shared" si="3"/>
        <v>3892.2939515902967</v>
      </c>
      <c r="I56" s="6">
        <f t="shared" si="4"/>
        <v>1356.4054679784369</v>
      </c>
      <c r="J56" s="6">
        <f t="shared" si="5"/>
        <v>9868.3412307996441</v>
      </c>
      <c r="K56" s="6">
        <f t="shared" si="6"/>
        <v>5078.3296506439074</v>
      </c>
      <c r="L56" s="6">
        <f t="shared" si="7"/>
        <v>4396.8505749445976</v>
      </c>
      <c r="S56" s="6" t="s">
        <v>33</v>
      </c>
      <c r="V56" s="6">
        <f t="shared" si="0"/>
        <v>87.517639760000009</v>
      </c>
      <c r="W56" s="16">
        <v>55.536665730000003</v>
      </c>
      <c r="X56" s="16">
        <v>31.980974029999999</v>
      </c>
    </row>
    <row r="57" spans="3:24">
      <c r="C57" s="6" t="s">
        <v>13</v>
      </c>
      <c r="D57" s="6" t="s">
        <v>12</v>
      </c>
      <c r="E57" s="6">
        <v>2040</v>
      </c>
      <c r="F57" s="6">
        <f t="shared" si="1"/>
        <v>16003.697362175057</v>
      </c>
      <c r="G57" s="6">
        <f t="shared" si="2"/>
        <v>2274.6371885324961</v>
      </c>
      <c r="H57" s="6">
        <f t="shared" si="3"/>
        <v>3711.907939528302</v>
      </c>
      <c r="I57" s="6">
        <f t="shared" si="4"/>
        <v>1293.5436758962264</v>
      </c>
      <c r="J57" s="6">
        <f t="shared" si="5"/>
        <v>9410.9989173899394</v>
      </c>
      <c r="K57" s="6">
        <f t="shared" si="6"/>
        <v>4842.9775305293515</v>
      </c>
      <c r="L57" s="6">
        <f t="shared" si="7"/>
        <v>4193.0811909486401</v>
      </c>
      <c r="S57" s="6" t="s">
        <v>33</v>
      </c>
      <c r="V57" s="6">
        <f t="shared" si="0"/>
        <v>83.461687609999998</v>
      </c>
      <c r="W57" s="16">
        <v>52.028036030000003</v>
      </c>
      <c r="X57" s="16">
        <v>31.433651579999999</v>
      </c>
    </row>
    <row r="58" spans="3:24">
      <c r="C58" s="6" t="s">
        <v>13</v>
      </c>
      <c r="D58" s="6" t="s">
        <v>12</v>
      </c>
      <c r="E58" s="6">
        <v>2041</v>
      </c>
      <c r="F58" s="6">
        <f t="shared" si="1"/>
        <v>15064.329725918693</v>
      </c>
      <c r="G58" s="6">
        <f t="shared" si="2"/>
        <v>2141.123006729561</v>
      </c>
      <c r="H58" s="6">
        <f t="shared" si="3"/>
        <v>3494.0304010916443</v>
      </c>
      <c r="I58" s="6">
        <f t="shared" si="4"/>
        <v>1217.6166549258762</v>
      </c>
      <c r="J58" s="6">
        <f t="shared" si="5"/>
        <v>8858.602330040434</v>
      </c>
      <c r="K58" s="6">
        <f t="shared" si="6"/>
        <v>4558.7096983939819</v>
      </c>
      <c r="L58" s="6">
        <f t="shared" si="7"/>
        <v>3946.9602678998231</v>
      </c>
      <c r="S58" s="6" t="s">
        <v>33</v>
      </c>
      <c r="V58" s="6">
        <f t="shared" si="0"/>
        <v>78.562744170000002</v>
      </c>
      <c r="W58" s="16">
        <v>47.810565680000003</v>
      </c>
      <c r="X58" s="16">
        <v>30.752178489999999</v>
      </c>
    </row>
    <row r="59" spans="3:24">
      <c r="C59" s="6" t="s">
        <v>13</v>
      </c>
      <c r="D59" s="6" t="s">
        <v>12</v>
      </c>
      <c r="E59" s="6">
        <v>2042</v>
      </c>
      <c r="F59" s="6">
        <f t="shared" si="1"/>
        <v>14471.03010019692</v>
      </c>
      <c r="G59" s="6">
        <f t="shared" si="2"/>
        <v>2056.7961563731669</v>
      </c>
      <c r="H59" s="6">
        <f t="shared" si="3"/>
        <v>3356.4201013342317</v>
      </c>
      <c r="I59" s="6">
        <f t="shared" si="4"/>
        <v>1169.6615504649599</v>
      </c>
      <c r="J59" s="6">
        <f t="shared" si="5"/>
        <v>8509.7115700494178</v>
      </c>
      <c r="K59" s="6">
        <f t="shared" si="6"/>
        <v>4379.167640629681</v>
      </c>
      <c r="L59" s="6">
        <f t="shared" si="7"/>
        <v>3791.5115959516347</v>
      </c>
      <c r="S59" s="6" t="s">
        <v>33</v>
      </c>
      <c r="V59" s="6">
        <f t="shared" si="0"/>
        <v>75.468597430000003</v>
      </c>
      <c r="W59" s="16">
        <v>45.291771789999999</v>
      </c>
      <c r="X59" s="16">
        <v>30.176825640000001</v>
      </c>
    </row>
    <row r="60" spans="3:24">
      <c r="C60" s="6" t="s">
        <v>13</v>
      </c>
      <c r="D60" s="6" t="s">
        <v>12</v>
      </c>
      <c r="E60" s="6">
        <v>2043</v>
      </c>
      <c r="F60" s="6">
        <f t="shared" si="1"/>
        <v>13989.840999156189</v>
      </c>
      <c r="G60" s="6">
        <f t="shared" si="2"/>
        <v>1988.403796834383</v>
      </c>
      <c r="H60" s="6">
        <f t="shared" si="3"/>
        <v>3244.8127893396227</v>
      </c>
      <c r="I60" s="6">
        <f t="shared" si="4"/>
        <v>1130.7680932547173</v>
      </c>
      <c r="J60" s="6">
        <f t="shared" si="5"/>
        <v>8226.7475770125802</v>
      </c>
      <c r="K60" s="6">
        <f t="shared" si="6"/>
        <v>4233.5520399633142</v>
      </c>
      <c r="L60" s="6">
        <f t="shared" si="7"/>
        <v>3665.4366694392056</v>
      </c>
      <c r="S60" s="6" t="s">
        <v>33</v>
      </c>
      <c r="V60" s="6">
        <f t="shared" si="0"/>
        <v>72.959123930000004</v>
      </c>
      <c r="W60" s="16">
        <v>43.355308389999998</v>
      </c>
      <c r="X60" s="16">
        <v>29.603815539999999</v>
      </c>
    </row>
    <row r="61" spans="3:24">
      <c r="C61" s="6" t="s">
        <v>13</v>
      </c>
      <c r="D61" s="6" t="s">
        <v>12</v>
      </c>
      <c r="E61" s="6">
        <v>2044</v>
      </c>
      <c r="F61" s="6">
        <f t="shared" si="1"/>
        <v>13502.422994261759</v>
      </c>
      <c r="G61" s="6">
        <f t="shared" si="2"/>
        <v>1919.1261108595404</v>
      </c>
      <c r="H61" s="6">
        <f t="shared" si="3"/>
        <v>3131.760741347709</v>
      </c>
      <c r="I61" s="6">
        <f t="shared" si="4"/>
        <v>1091.3711674393535</v>
      </c>
      <c r="J61" s="6">
        <f t="shared" si="5"/>
        <v>7940.1206674573232</v>
      </c>
      <c r="K61" s="6">
        <f t="shared" si="6"/>
        <v>4086.0514722970966</v>
      </c>
      <c r="L61" s="6">
        <f t="shared" si="7"/>
        <v>3537.7297263372288</v>
      </c>
      <c r="S61" s="6" t="s">
        <v>33</v>
      </c>
      <c r="V61" s="6">
        <f t="shared" si="0"/>
        <v>70.417165760000003</v>
      </c>
      <c r="W61" s="16">
        <v>41.339811750000003</v>
      </c>
      <c r="X61" s="16">
        <v>29.077354010000001</v>
      </c>
    </row>
    <row r="62" spans="3:24">
      <c r="C62" s="6" t="s">
        <v>13</v>
      </c>
      <c r="D62" s="6" t="s">
        <v>12</v>
      </c>
      <c r="E62" s="6">
        <v>2045</v>
      </c>
      <c r="F62" s="6">
        <f t="shared" si="1"/>
        <v>13047.548745385599</v>
      </c>
      <c r="G62" s="6">
        <f t="shared" si="2"/>
        <v>1854.4739333542993</v>
      </c>
      <c r="H62" s="6">
        <f t="shared" si="3"/>
        <v>3026.2569132210242</v>
      </c>
      <c r="I62" s="6">
        <f t="shared" si="4"/>
        <v>1054.6046818800544</v>
      </c>
      <c r="J62" s="6">
        <f t="shared" si="5"/>
        <v>7672.6311638230027</v>
      </c>
      <c r="K62" s="6">
        <f t="shared" si="6"/>
        <v>3948.3991712900588</v>
      </c>
      <c r="L62" s="6">
        <f t="shared" si="7"/>
        <v>3418.5494760459737</v>
      </c>
      <c r="S62" s="6" t="s">
        <v>33</v>
      </c>
      <c r="V62" s="6">
        <f t="shared" si="0"/>
        <v>68.044928170000006</v>
      </c>
      <c r="W62" s="16">
        <v>39.480399200000001</v>
      </c>
      <c r="X62" s="16">
        <v>28.564528970000001</v>
      </c>
    </row>
    <row r="63" spans="3:24">
      <c r="C63" s="6" t="s">
        <v>13</v>
      </c>
      <c r="D63" s="6" t="s">
        <v>12</v>
      </c>
      <c r="E63" s="6">
        <v>2046</v>
      </c>
      <c r="F63" s="6">
        <f t="shared" si="1"/>
        <v>12635.155392725368</v>
      </c>
      <c r="G63" s="6">
        <f t="shared" si="2"/>
        <v>1795.8596497274648</v>
      </c>
      <c r="H63" s="6">
        <f t="shared" si="3"/>
        <v>2930.6061316981127</v>
      </c>
      <c r="I63" s="6">
        <f t="shared" si="4"/>
        <v>1021.2718337735853</v>
      </c>
      <c r="J63" s="6">
        <f t="shared" si="5"/>
        <v>7430.1226167295599</v>
      </c>
      <c r="K63" s="6">
        <f t="shared" si="6"/>
        <v>3823.6022762054517</v>
      </c>
      <c r="L63" s="6">
        <f t="shared" si="7"/>
        <v>3310.4995191404628</v>
      </c>
      <c r="S63" s="6" t="s">
        <v>33</v>
      </c>
      <c r="V63" s="6">
        <f t="shared" si="0"/>
        <v>65.894234839999996</v>
      </c>
      <c r="W63" s="16">
        <v>37.833727089999996</v>
      </c>
      <c r="X63" s="16">
        <v>28.060507749999999</v>
      </c>
    </row>
    <row r="64" spans="3:24">
      <c r="C64" s="6" t="s">
        <v>13</v>
      </c>
      <c r="D64" s="6" t="s">
        <v>12</v>
      </c>
      <c r="E64" s="6">
        <v>2047</v>
      </c>
      <c r="F64" s="6">
        <f t="shared" si="1"/>
        <v>12248.112565282274</v>
      </c>
      <c r="G64" s="6">
        <f t="shared" si="2"/>
        <v>1740.8484864360603</v>
      </c>
      <c r="H64" s="6">
        <f t="shared" si="3"/>
        <v>2840.8351674258756</v>
      </c>
      <c r="I64" s="6">
        <f t="shared" si="4"/>
        <v>989.9880128908361</v>
      </c>
      <c r="J64" s="6">
        <f t="shared" si="5"/>
        <v>7202.5214850898483</v>
      </c>
      <c r="K64" s="6">
        <f t="shared" si="6"/>
        <v>3706.4768598569949</v>
      </c>
      <c r="L64" s="6">
        <f t="shared" si="7"/>
        <v>3209.0915780181213</v>
      </c>
      <c r="S64" s="6" t="s">
        <v>33</v>
      </c>
      <c r="V64" s="6">
        <f t="shared" si="0"/>
        <v>63.875748310000006</v>
      </c>
      <c r="W64" s="16">
        <v>36.281215660000001</v>
      </c>
      <c r="X64" s="16">
        <v>27.594532650000001</v>
      </c>
    </row>
    <row r="65" spans="3:24">
      <c r="C65" s="6" t="s">
        <v>13</v>
      </c>
      <c r="D65" s="6" t="s">
        <v>12</v>
      </c>
      <c r="E65" s="6">
        <v>2048</v>
      </c>
      <c r="F65" s="6">
        <f t="shared" si="1"/>
        <v>11868.587128039835</v>
      </c>
      <c r="G65" s="6">
        <f t="shared" si="2"/>
        <v>1686.9057846960181</v>
      </c>
      <c r="H65" s="6">
        <f t="shared" si="3"/>
        <v>2752.8077915094332</v>
      </c>
      <c r="I65" s="6">
        <f t="shared" si="4"/>
        <v>959.31180613207584</v>
      </c>
      <c r="J65" s="6">
        <f t="shared" si="5"/>
        <v>6979.3409663522007</v>
      </c>
      <c r="K65" s="6">
        <f t="shared" si="6"/>
        <v>3591.6263273060808</v>
      </c>
      <c r="L65" s="6">
        <f t="shared" si="7"/>
        <v>3109.6532459643622</v>
      </c>
      <c r="S65" s="6" t="s">
        <v>33</v>
      </c>
      <c r="V65" s="6">
        <f t="shared" si="0"/>
        <v>61.896466099999998</v>
      </c>
      <c r="W65" s="16">
        <v>34.744637570000002</v>
      </c>
      <c r="X65" s="16">
        <v>27.15182853</v>
      </c>
    </row>
    <row r="66" spans="3:24">
      <c r="C66" s="6" t="s">
        <v>13</v>
      </c>
      <c r="D66" s="6" t="s">
        <v>12</v>
      </c>
      <c r="E66" s="6">
        <v>2049</v>
      </c>
      <c r="F66" s="6">
        <f t="shared" si="1"/>
        <v>11507.964750867777</v>
      </c>
      <c r="G66" s="6">
        <f t="shared" si="2"/>
        <v>1635.6498123060812</v>
      </c>
      <c r="H66" s="6">
        <f t="shared" si="3"/>
        <v>2669.1648035983822</v>
      </c>
      <c r="I66" s="6">
        <f t="shared" si="4"/>
        <v>930.16349216307322</v>
      </c>
      <c r="J66" s="6">
        <f t="shared" si="5"/>
        <v>6767.2764212443844</v>
      </c>
      <c r="K66" s="6">
        <f t="shared" si="6"/>
        <v>3482.4961663110225</v>
      </c>
      <c r="L66" s="6">
        <f t="shared" si="7"/>
        <v>3015.1676485092858</v>
      </c>
      <c r="S66" s="6" t="s">
        <v>33</v>
      </c>
      <c r="V66" s="6">
        <f t="shared" si="0"/>
        <v>60.015766190000001</v>
      </c>
      <c r="W66" s="16">
        <v>33.282648180000002</v>
      </c>
      <c r="X66" s="16">
        <v>26.733118009999998</v>
      </c>
    </row>
    <row r="67" spans="3:24">
      <c r="C67" s="6" t="s">
        <v>13</v>
      </c>
      <c r="D67" s="6" t="s">
        <v>12</v>
      </c>
      <c r="E67" s="6">
        <v>2050</v>
      </c>
      <c r="F67" s="6">
        <f t="shared" si="1"/>
        <v>11163.519598632827</v>
      </c>
      <c r="G67" s="6">
        <f t="shared" si="2"/>
        <v>1586.6931409224335</v>
      </c>
      <c r="H67" s="6">
        <f t="shared" si="3"/>
        <v>2589.273971725067</v>
      </c>
      <c r="I67" s="6">
        <f t="shared" si="4"/>
        <v>902.32274772237247</v>
      </c>
      <c r="J67" s="6">
        <f t="shared" si="5"/>
        <v>6564.7249182120395</v>
      </c>
      <c r="K67" s="6">
        <f t="shared" si="6"/>
        <v>3378.2614950958382</v>
      </c>
      <c r="L67" s="6">
        <f t="shared" si="7"/>
        <v>2924.9205976894295</v>
      </c>
      <c r="S67" s="6" t="s">
        <v>33</v>
      </c>
      <c r="V67" s="6">
        <f t="shared" si="0"/>
        <v>58.219432940000004</v>
      </c>
      <c r="W67" s="16">
        <v>31.862100770000001</v>
      </c>
      <c r="X67" s="16">
        <v>26.357332169999999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A0F9CBD8-9E94-4CAD-9E06-1DBC7B18D752}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708B-8B80-4DC6-A2C2-CA8FB57D3C06}">
  <dimension ref="B1:W109"/>
  <sheetViews>
    <sheetView topLeftCell="A33" zoomScale="72" workbookViewId="0">
      <selection activeCell="B36" sqref="B36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3" ht="23.5">
      <c r="E34" s="14" t="s">
        <v>29</v>
      </c>
      <c r="F34" s="20" t="s">
        <v>46</v>
      </c>
      <c r="G34" s="21" t="s">
        <v>49</v>
      </c>
      <c r="M34" s="24" t="s">
        <v>56</v>
      </c>
    </row>
    <row r="36" spans="2:23">
      <c r="B36" s="1"/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V37" s="18" t="s">
        <v>48</v>
      </c>
      <c r="W37" s="18" t="s">
        <v>47</v>
      </c>
    </row>
    <row r="38" spans="2:23">
      <c r="C38" s="6" t="s">
        <v>13</v>
      </c>
      <c r="D38" s="6" t="s">
        <v>12</v>
      </c>
      <c r="E38" s="6">
        <v>2021</v>
      </c>
      <c r="F38" s="6">
        <f>V38*L2*1000/SUM(L2:R2)</f>
        <v>39620.289725638264</v>
      </c>
      <c r="G38" s="6">
        <f>V38*M2*1000/SUM(L2:R2)</f>
        <v>5631.3102148115313</v>
      </c>
      <c r="H38" s="6">
        <f>V38*N2*1000/SUM(L2:R2)</f>
        <v>9189.5556802144183</v>
      </c>
      <c r="I38" s="6">
        <f>V38*O2*1000/SUM(L2:R2)</f>
        <v>3202.420918862601</v>
      </c>
      <c r="J38" s="6">
        <f>V38*P2*1000/SUM(L2:R2)</f>
        <v>23298.772482159795</v>
      </c>
      <c r="K38" s="6">
        <f>V38*Q2*1000/SUM(L2:R2)</f>
        <v>11989.740155161911</v>
      </c>
      <c r="L38" s="6">
        <f>V38*R2*1000/SUM(L2:R2)</f>
        <v>10380.794379501474</v>
      </c>
      <c r="S38" s="6" t="s">
        <v>36</v>
      </c>
      <c r="V38" s="16">
        <f>W38*1.345</f>
        <v>103.31288355635</v>
      </c>
      <c r="W38" s="16">
        <v>76.812552830000001</v>
      </c>
    </row>
    <row r="39" spans="2:23">
      <c r="C39" s="6" t="s">
        <v>13</v>
      </c>
      <c r="D39" s="6" t="s">
        <v>12</v>
      </c>
      <c r="E39" s="6">
        <v>2022</v>
      </c>
      <c r="F39" s="6">
        <f>F38*V39/V38</f>
        <v>38276.164786531474</v>
      </c>
      <c r="G39" s="6">
        <f>G38*V39/V38</f>
        <v>5440.2670762582829</v>
      </c>
      <c r="H39" s="6">
        <f>H38*V39/V38</f>
        <v>8877.7984705973031</v>
      </c>
      <c r="I39" s="6">
        <f>I38*V39/V38</f>
        <v>3093.7782549051212</v>
      </c>
      <c r="J39" s="6">
        <f>J38*V39/V38</f>
        <v>22508.357738585088</v>
      </c>
      <c r="K39" s="6">
        <f>K38*V39/V38</f>
        <v>11582.986220055405</v>
      </c>
      <c r="L39" s="6">
        <f>L38*V39/V38</f>
        <v>10028.624198267325</v>
      </c>
      <c r="S39" s="6" t="s">
        <v>36</v>
      </c>
      <c r="V39" s="16">
        <f t="shared" ref="V39:V67" si="0">W39*1.345</f>
        <v>99.807976745200008</v>
      </c>
      <c r="W39" s="16">
        <v>74.206674160000006</v>
      </c>
    </row>
    <row r="40" spans="2:23">
      <c r="C40" s="6" t="s">
        <v>13</v>
      </c>
      <c r="D40" s="6" t="s">
        <v>12</v>
      </c>
      <c r="E40" s="6">
        <v>2023</v>
      </c>
      <c r="F40" s="6">
        <f t="shared" ref="F40:F67" si="1">F39*V40/V39</f>
        <v>39156.386843606124</v>
      </c>
      <c r="G40" s="6">
        <f t="shared" ref="G40:G67" si="2">G39*V40/V39</f>
        <v>5565.3747798018876</v>
      </c>
      <c r="H40" s="6">
        <f t="shared" ref="H40:H67" si="3">H39*V40/V39</f>
        <v>9081.9577450613178</v>
      </c>
      <c r="I40" s="6">
        <f t="shared" ref="I40:I67" si="4">I39*V40/V39</f>
        <v>3164.9246687334903</v>
      </c>
      <c r="J40" s="6">
        <f t="shared" ref="J40:J67" si="5">J39*V40/V39</f>
        <v>23025.973676872643</v>
      </c>
      <c r="K40" s="6">
        <f t="shared" ref="K40:K67" si="6">K39*V40/V39</f>
        <v>11849.35564380896</v>
      </c>
      <c r="L40" s="6">
        <f t="shared" ref="L40:L67" si="7">L39*V40/V39</f>
        <v>10259.248563865565</v>
      </c>
      <c r="S40" s="6" t="s">
        <v>36</v>
      </c>
      <c r="V40" s="16">
        <f t="shared" si="0"/>
        <v>102.10322192174999</v>
      </c>
      <c r="W40" s="16">
        <v>75.913176149999998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1"/>
        <v>38466.193365657513</v>
      </c>
      <c r="G41" s="6">
        <f t="shared" si="2"/>
        <v>5467.276214408178</v>
      </c>
      <c r="H41" s="6">
        <f t="shared" si="3"/>
        <v>8921.8738224133394</v>
      </c>
      <c r="I41" s="6">
        <f t="shared" si="4"/>
        <v>3109.1378472046499</v>
      </c>
      <c r="J41" s="6">
        <f t="shared" si="5"/>
        <v>22620.104337633831</v>
      </c>
      <c r="K41" s="6">
        <f t="shared" si="6"/>
        <v>11640.491940017408</v>
      </c>
      <c r="L41" s="6">
        <f t="shared" si="7"/>
        <v>10078.413021615072</v>
      </c>
      <c r="S41" s="6" t="s">
        <v>36</v>
      </c>
      <c r="V41" s="16">
        <f t="shared" si="0"/>
        <v>100.30349054894999</v>
      </c>
      <c r="W41" s="16">
        <v>74.575085909999999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1"/>
        <v>37219.520613727596</v>
      </c>
      <c r="G42" s="6">
        <f t="shared" si="2"/>
        <v>5290.0841481440275</v>
      </c>
      <c r="H42" s="6">
        <f t="shared" si="3"/>
        <v>8632.7197362570059</v>
      </c>
      <c r="I42" s="6">
        <f t="shared" si="4"/>
        <v>3008.372029301685</v>
      </c>
      <c r="J42" s="6">
        <f t="shared" si="5"/>
        <v>21886.996503035451</v>
      </c>
      <c r="K42" s="6">
        <f t="shared" si="6"/>
        <v>11263.228612119836</v>
      </c>
      <c r="L42" s="6">
        <f t="shared" si="7"/>
        <v>9751.7759983643973</v>
      </c>
      <c r="S42" s="6" t="s">
        <v>36</v>
      </c>
      <c r="V42" s="16">
        <f t="shared" si="0"/>
        <v>97.052697640950001</v>
      </c>
      <c r="W42" s="16">
        <v>72.158139509999998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1"/>
        <v>35928.12329737367</v>
      </c>
      <c r="G43" s="6">
        <f t="shared" si="2"/>
        <v>5106.5352909972771</v>
      </c>
      <c r="H43" s="6">
        <f t="shared" si="3"/>
        <v>8333.1922056384064</v>
      </c>
      <c r="I43" s="6">
        <f t="shared" si="4"/>
        <v>2903.9912231770222</v>
      </c>
      <c r="J43" s="6">
        <f t="shared" si="5"/>
        <v>21127.588319345872</v>
      </c>
      <c r="K43" s="6">
        <f t="shared" si="6"/>
        <v>10872.430908029914</v>
      </c>
      <c r="L43" s="6">
        <f t="shared" si="7"/>
        <v>9413.4208248878331</v>
      </c>
      <c r="S43" s="6" t="s">
        <v>36</v>
      </c>
      <c r="V43" s="16">
        <f t="shared" si="0"/>
        <v>93.685282069449997</v>
      </c>
      <c r="W43" s="16">
        <v>69.65448481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1"/>
        <v>35086.732145932016</v>
      </c>
      <c r="G44" s="6">
        <f t="shared" si="2"/>
        <v>4986.9467009446562</v>
      </c>
      <c r="H44" s="6">
        <f t="shared" si="3"/>
        <v>8138.0393965964922</v>
      </c>
      <c r="I44" s="6">
        <f t="shared" si="4"/>
        <v>2835.9834260866583</v>
      </c>
      <c r="J44" s="6">
        <f t="shared" si="5"/>
        <v>20632.806955007283</v>
      </c>
      <c r="K44" s="6">
        <f t="shared" si="6"/>
        <v>10617.81234404425</v>
      </c>
      <c r="L44" s="6">
        <f t="shared" si="7"/>
        <v>9192.9704294886324</v>
      </c>
      <c r="S44" s="6" t="s">
        <v>36</v>
      </c>
      <c r="V44" s="16">
        <f t="shared" si="0"/>
        <v>91.491291398099989</v>
      </c>
      <c r="W44" s="16">
        <v>68.023264979999993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1"/>
        <v>33726.131320871493</v>
      </c>
      <c r="G45" s="6">
        <f t="shared" si="2"/>
        <v>4793.5618121035659</v>
      </c>
      <c r="H45" s="6">
        <f t="shared" si="3"/>
        <v>7822.4607593118562</v>
      </c>
      <c r="I45" s="6">
        <f t="shared" si="4"/>
        <v>2726.0090524874672</v>
      </c>
      <c r="J45" s="6">
        <f t="shared" si="5"/>
        <v>19832.703541285631</v>
      </c>
      <c r="K45" s="6">
        <f t="shared" si="6"/>
        <v>10206.072539506216</v>
      </c>
      <c r="L45" s="6">
        <f t="shared" si="7"/>
        <v>8836.4834503337661</v>
      </c>
      <c r="S45" s="6" t="s">
        <v>36</v>
      </c>
      <c r="V45" s="16">
        <f t="shared" si="0"/>
        <v>87.943422475899993</v>
      </c>
      <c r="W45" s="16">
        <v>65.385444219999997</v>
      </c>
    </row>
    <row r="46" spans="2:23">
      <c r="C46" s="6" t="s">
        <v>13</v>
      </c>
      <c r="D46" s="6" t="s">
        <v>12</v>
      </c>
      <c r="E46" s="6">
        <v>2029</v>
      </c>
      <c r="F46" s="6">
        <f t="shared" si="1"/>
        <v>31444.088293942976</v>
      </c>
      <c r="G46" s="6">
        <f t="shared" si="2"/>
        <v>4469.2105189360609</v>
      </c>
      <c r="H46" s="6">
        <f t="shared" si="3"/>
        <v>7293.1622204615878</v>
      </c>
      <c r="I46" s="6">
        <f t="shared" si="4"/>
        <v>2541.5565313729799</v>
      </c>
      <c r="J46" s="6">
        <f t="shared" si="5"/>
        <v>18490.744619554138</v>
      </c>
      <c r="K46" s="6">
        <f t="shared" si="6"/>
        <v>9515.489429053423</v>
      </c>
      <c r="L46" s="6">
        <f t="shared" si="7"/>
        <v>8238.5721379288334</v>
      </c>
      <c r="S46" s="6" t="s">
        <v>36</v>
      </c>
      <c r="V46" s="16">
        <f t="shared" si="0"/>
        <v>81.99282375125</v>
      </c>
      <c r="W46" s="16">
        <v>60.961207250000001</v>
      </c>
    </row>
    <row r="47" spans="2:23">
      <c r="C47" s="6" t="s">
        <v>13</v>
      </c>
      <c r="D47" s="6" t="s">
        <v>12</v>
      </c>
      <c r="E47" s="6">
        <v>2030</v>
      </c>
      <c r="F47" s="6">
        <f t="shared" si="1"/>
        <v>29164.987526378703</v>
      </c>
      <c r="G47" s="6">
        <f t="shared" si="2"/>
        <v>4145.2774149167735</v>
      </c>
      <c r="H47" s="6">
        <f t="shared" si="3"/>
        <v>6764.5461111553886</v>
      </c>
      <c r="I47" s="6">
        <f t="shared" si="4"/>
        <v>2357.3418266147587</v>
      </c>
      <c r="J47" s="6">
        <f t="shared" si="5"/>
        <v>17150.515897979833</v>
      </c>
      <c r="K47" s="6">
        <f t="shared" si="6"/>
        <v>8825.796693847522</v>
      </c>
      <c r="L47" s="6">
        <f t="shared" si="7"/>
        <v>7641.431718157015</v>
      </c>
      <c r="S47" s="6" t="s">
        <v>36</v>
      </c>
      <c r="V47" s="16">
        <f t="shared" si="0"/>
        <v>76.04989718905</v>
      </c>
      <c r="W47" s="16">
        <v>56.542674490000003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1"/>
        <v>28092.239151460799</v>
      </c>
      <c r="G48" s="6">
        <f t="shared" si="2"/>
        <v>3992.8055646746348</v>
      </c>
      <c r="H48" s="6">
        <f t="shared" si="3"/>
        <v>6515.7321577382718</v>
      </c>
      <c r="I48" s="6">
        <f t="shared" si="4"/>
        <v>2270.633933757279</v>
      </c>
      <c r="J48" s="6">
        <f t="shared" si="5"/>
        <v>16519.684561538459</v>
      </c>
      <c r="K48" s="6">
        <f t="shared" si="6"/>
        <v>8501.1656940187931</v>
      </c>
      <c r="L48" s="6">
        <f t="shared" si="7"/>
        <v>7360.3641041117544</v>
      </c>
      <c r="S48" s="6" t="s">
        <v>36</v>
      </c>
      <c r="V48" s="16">
        <f t="shared" si="0"/>
        <v>73.252625167299996</v>
      </c>
      <c r="W48" s="16">
        <v>54.462918340000002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1"/>
        <v>26624.02072366947</v>
      </c>
      <c r="G49" s="6">
        <f t="shared" si="2"/>
        <v>3784.1247729073393</v>
      </c>
      <c r="H49" s="6">
        <f t="shared" si="3"/>
        <v>6175.192623920213</v>
      </c>
      <c r="I49" s="6">
        <f t="shared" si="4"/>
        <v>2151.9610659115915</v>
      </c>
      <c r="J49" s="6">
        <f t="shared" si="5"/>
        <v>15656.296450545198</v>
      </c>
      <c r="K49" s="6">
        <f t="shared" si="6"/>
        <v>8056.8590631955685</v>
      </c>
      <c r="L49" s="6">
        <f t="shared" si="7"/>
        <v>6975.6805566506137</v>
      </c>
      <c r="S49" s="6" t="s">
        <v>36</v>
      </c>
      <c r="V49" s="16">
        <f t="shared" si="0"/>
        <v>69.4241352568</v>
      </c>
      <c r="W49" s="16">
        <v>51.616457439999998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1"/>
        <v>25410.127155333601</v>
      </c>
      <c r="G50" s="6">
        <f t="shared" si="2"/>
        <v>3611.591676900211</v>
      </c>
      <c r="H50" s="6">
        <f t="shared" si="3"/>
        <v>5893.6413628536347</v>
      </c>
      <c r="I50" s="6">
        <f t="shared" si="4"/>
        <v>2053.8447173580871</v>
      </c>
      <c r="J50" s="6">
        <f t="shared" si="5"/>
        <v>14942.464465416804</v>
      </c>
      <c r="K50" s="6">
        <f t="shared" si="6"/>
        <v>7689.5152461474245</v>
      </c>
      <c r="L50" s="6">
        <f t="shared" si="7"/>
        <v>6657.6319098902204</v>
      </c>
      <c r="S50" s="6" t="s">
        <v>36</v>
      </c>
      <c r="V50" s="16">
        <f t="shared" si="0"/>
        <v>66.258816533899989</v>
      </c>
      <c r="W50" s="16">
        <v>49.263060619999997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1"/>
        <v>24155.153766922471</v>
      </c>
      <c r="G51" s="6">
        <f t="shared" si="2"/>
        <v>3433.219824740253</v>
      </c>
      <c r="H51" s="6">
        <f t="shared" si="3"/>
        <v>5602.5620216915058</v>
      </c>
      <c r="I51" s="6">
        <f t="shared" si="4"/>
        <v>1952.4079772561329</v>
      </c>
      <c r="J51" s="6">
        <f t="shared" si="5"/>
        <v>14204.475428733023</v>
      </c>
      <c r="K51" s="6">
        <f t="shared" si="6"/>
        <v>7309.740011466195</v>
      </c>
      <c r="L51" s="6">
        <f t="shared" si="7"/>
        <v>6328.8200615404085</v>
      </c>
      <c r="S51" s="6" t="s">
        <v>36</v>
      </c>
      <c r="V51" s="16">
        <f t="shared" si="0"/>
        <v>62.986379092349992</v>
      </c>
      <c r="W51" s="16">
        <v>46.830021629999997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1"/>
        <v>23437.045836592792</v>
      </c>
      <c r="G52" s="6">
        <f t="shared" si="2"/>
        <v>3331.1537229675068</v>
      </c>
      <c r="H52" s="6">
        <f t="shared" si="3"/>
        <v>5436.0036028645518</v>
      </c>
      <c r="I52" s="6">
        <f t="shared" si="4"/>
        <v>1894.364891907346</v>
      </c>
      <c r="J52" s="6">
        <f t="shared" si="5"/>
        <v>13782.19095271721</v>
      </c>
      <c r="K52" s="6">
        <f t="shared" si="6"/>
        <v>7092.4289431313637</v>
      </c>
      <c r="L52" s="6">
        <f t="shared" si="7"/>
        <v>6140.6707365692191</v>
      </c>
      <c r="S52" s="6" t="s">
        <v>36</v>
      </c>
      <c r="V52" s="16">
        <f t="shared" si="0"/>
        <v>61.113858686749992</v>
      </c>
      <c r="W52" s="16">
        <v>45.437813149999997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1"/>
        <v>21869.168040955305</v>
      </c>
      <c r="G53" s="6">
        <f t="shared" si="2"/>
        <v>3108.3081479530415</v>
      </c>
      <c r="H53" s="6">
        <f t="shared" si="3"/>
        <v>5072.3490106706167</v>
      </c>
      <c r="I53" s="6">
        <f t="shared" si="4"/>
        <v>1767.6367764458232</v>
      </c>
      <c r="J53" s="6">
        <f t="shared" si="5"/>
        <v>12860.197996750769</v>
      </c>
      <c r="K53" s="6">
        <f t="shared" si="6"/>
        <v>6617.9637765483676</v>
      </c>
      <c r="L53" s="6">
        <f t="shared" si="7"/>
        <v>5729.8757342760709</v>
      </c>
      <c r="S53" s="6" t="s">
        <v>36</v>
      </c>
      <c r="V53" s="16">
        <f t="shared" si="0"/>
        <v>57.025499483600001</v>
      </c>
      <c r="W53" s="16">
        <v>42.39814088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1"/>
        <v>20395.606601874435</v>
      </c>
      <c r="G54" s="6">
        <f t="shared" si="2"/>
        <v>2898.8679434136279</v>
      </c>
      <c r="H54" s="6">
        <f t="shared" si="3"/>
        <v>4730.5702153508055</v>
      </c>
      <c r="I54" s="6">
        <f t="shared" si="4"/>
        <v>1648.5320447434644</v>
      </c>
      <c r="J54" s="6">
        <f t="shared" si="5"/>
        <v>11993.667919727812</v>
      </c>
      <c r="K54" s="6">
        <f t="shared" si="6"/>
        <v>6172.0402641361552</v>
      </c>
      <c r="L54" s="6">
        <f t="shared" si="7"/>
        <v>5343.7922803036909</v>
      </c>
      <c r="S54" s="6" t="s">
        <v>36</v>
      </c>
      <c r="V54" s="16">
        <f t="shared" si="0"/>
        <v>53.183077269549997</v>
      </c>
      <c r="W54" s="16">
        <v>39.54132139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1"/>
        <v>18869.472580672042</v>
      </c>
      <c r="G55" s="6">
        <f t="shared" si="2"/>
        <v>2681.9554936995819</v>
      </c>
      <c r="H55" s="6">
        <f t="shared" si="3"/>
        <v>4376.5977012570056</v>
      </c>
      <c r="I55" s="6">
        <f t="shared" si="4"/>
        <v>1525.1779868016854</v>
      </c>
      <c r="J55" s="6">
        <f t="shared" si="5"/>
        <v>11096.222454702114</v>
      </c>
      <c r="K55" s="6">
        <f t="shared" si="6"/>
        <v>5710.2074385087217</v>
      </c>
      <c r="L55" s="6">
        <f t="shared" si="7"/>
        <v>4943.9344403088426</v>
      </c>
      <c r="S55" s="6" t="s">
        <v>36</v>
      </c>
      <c r="V55" s="16">
        <f t="shared" si="0"/>
        <v>49.203568095949997</v>
      </c>
      <c r="W55" s="16">
        <v>36.582578509999998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1"/>
        <v>17375.574806845223</v>
      </c>
      <c r="G56" s="6">
        <f t="shared" si="2"/>
        <v>2469.624845642978</v>
      </c>
      <c r="H56" s="6">
        <f t="shared" si="3"/>
        <v>4030.1020832745262</v>
      </c>
      <c r="I56" s="6">
        <f t="shared" si="4"/>
        <v>1404.429513868397</v>
      </c>
      <c r="J56" s="6">
        <f t="shared" si="5"/>
        <v>10217.733564665727</v>
      </c>
      <c r="K56" s="6">
        <f t="shared" si="6"/>
        <v>5258.1298224541397</v>
      </c>
      <c r="L56" s="6">
        <f t="shared" si="7"/>
        <v>4552.522723699004</v>
      </c>
      <c r="S56" s="6" t="s">
        <v>36</v>
      </c>
      <c r="V56" s="16">
        <f t="shared" si="0"/>
        <v>45.308117360449998</v>
      </c>
      <c r="W56" s="16">
        <v>33.686332610000001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1"/>
        <v>15508.536859494312</v>
      </c>
      <c r="G57" s="6">
        <f t="shared" si="2"/>
        <v>2204.2590460194979</v>
      </c>
      <c r="H57" s="6">
        <f t="shared" si="3"/>
        <v>3597.0600915812652</v>
      </c>
      <c r="I57" s="6">
        <f t="shared" si="4"/>
        <v>1253.5209410055938</v>
      </c>
      <c r="J57" s="6">
        <f t="shared" si="5"/>
        <v>9119.8190200696808</v>
      </c>
      <c r="K57" s="6">
        <f t="shared" si="6"/>
        <v>4693.1339578711813</v>
      </c>
      <c r="L57" s="6">
        <f t="shared" si="7"/>
        <v>4063.3456590084688</v>
      </c>
      <c r="S57" s="6" t="s">
        <v>36</v>
      </c>
      <c r="V57" s="16">
        <f t="shared" si="0"/>
        <v>40.439675575050003</v>
      </c>
      <c r="W57" s="16">
        <v>30.066673290000001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1"/>
        <v>13954.715670173917</v>
      </c>
      <c r="G58" s="6">
        <f t="shared" si="2"/>
        <v>1983.4113642886803</v>
      </c>
      <c r="H58" s="6">
        <f t="shared" si="3"/>
        <v>3236.6657977677883</v>
      </c>
      <c r="I58" s="6">
        <f t="shared" si="4"/>
        <v>1127.9289901312002</v>
      </c>
      <c r="J58" s="6">
        <f t="shared" si="5"/>
        <v>8206.0920731284405</v>
      </c>
      <c r="K58" s="6">
        <f t="shared" si="6"/>
        <v>4222.9225475926551</v>
      </c>
      <c r="L58" s="6">
        <f t="shared" si="7"/>
        <v>3656.2335863673188</v>
      </c>
      <c r="S58" s="6" t="s">
        <v>36</v>
      </c>
      <c r="V58" s="16">
        <f t="shared" si="0"/>
        <v>36.387970029450003</v>
      </c>
      <c r="W58" s="16">
        <v>27.054252810000001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1"/>
        <v>13156.387985115238</v>
      </c>
      <c r="G59" s="6">
        <f t="shared" si="2"/>
        <v>1869.943469965619</v>
      </c>
      <c r="H59" s="6">
        <f t="shared" si="3"/>
        <v>3051.5011570318038</v>
      </c>
      <c r="I59" s="6">
        <f t="shared" si="4"/>
        <v>1063.4019183595692</v>
      </c>
      <c r="J59" s="6">
        <f t="shared" si="5"/>
        <v>7736.6342466159949</v>
      </c>
      <c r="K59" s="6">
        <f t="shared" si="6"/>
        <v>3981.3356846795441</v>
      </c>
      <c r="L59" s="6">
        <f t="shared" si="7"/>
        <v>3447.0661218322252</v>
      </c>
      <c r="S59" s="6" t="s">
        <v>36</v>
      </c>
      <c r="V59" s="16">
        <f t="shared" si="0"/>
        <v>34.306270583599996</v>
      </c>
      <c r="W59" s="16">
        <v>25.50652088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1"/>
        <v>12579.570694864064</v>
      </c>
      <c r="G60" s="6">
        <f t="shared" si="2"/>
        <v>1787.9592865796653</v>
      </c>
      <c r="H60" s="6">
        <f t="shared" si="3"/>
        <v>2917.7137808470334</v>
      </c>
      <c r="I60" s="6">
        <f t="shared" si="4"/>
        <v>1016.7790448406339</v>
      </c>
      <c r="J60" s="6">
        <f t="shared" si="5"/>
        <v>7397.4359494202627</v>
      </c>
      <c r="K60" s="6">
        <f t="shared" si="6"/>
        <v>3806.7814480748348</v>
      </c>
      <c r="L60" s="6">
        <f t="shared" si="7"/>
        <v>3295.9359376235025</v>
      </c>
      <c r="S60" s="6" t="s">
        <v>36</v>
      </c>
      <c r="V60" s="16">
        <f t="shared" si="0"/>
        <v>32.802176142249998</v>
      </c>
      <c r="W60" s="16">
        <v>24.388235049999999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1"/>
        <v>11989.17015759378</v>
      </c>
      <c r="G61" s="6">
        <f t="shared" si="2"/>
        <v>1704.0444894041937</v>
      </c>
      <c r="H61" s="6">
        <f t="shared" si="3"/>
        <v>2780.7758975442034</v>
      </c>
      <c r="I61" s="6">
        <f t="shared" si="4"/>
        <v>969.05826732601122</v>
      </c>
      <c r="J61" s="6">
        <f t="shared" si="5"/>
        <v>7050.2500028646027</v>
      </c>
      <c r="K61" s="6">
        <f t="shared" si="6"/>
        <v>3628.1167013413442</v>
      </c>
      <c r="L61" s="6">
        <f t="shared" si="7"/>
        <v>3141.2468472258611</v>
      </c>
      <c r="S61" s="6" t="s">
        <v>36</v>
      </c>
      <c r="V61" s="16">
        <f t="shared" si="0"/>
        <v>31.262662363299999</v>
      </c>
      <c r="W61" s="16">
        <v>23.243615139999999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1"/>
        <v>11619.186405620818</v>
      </c>
      <c r="G62" s="6">
        <f t="shared" si="2"/>
        <v>1651.4579662811329</v>
      </c>
      <c r="H62" s="6">
        <f t="shared" si="3"/>
        <v>2694.9616262939339</v>
      </c>
      <c r="I62" s="6">
        <f t="shared" si="4"/>
        <v>939.15329401152326</v>
      </c>
      <c r="J62" s="6">
        <f t="shared" si="5"/>
        <v>6832.680486866444</v>
      </c>
      <c r="K62" s="6">
        <f t="shared" si="6"/>
        <v>3516.1536369996625</v>
      </c>
      <c r="L62" s="6">
        <f t="shared" si="7"/>
        <v>3044.3085037764827</v>
      </c>
      <c r="S62" s="6" t="s">
        <v>36</v>
      </c>
      <c r="V62" s="16">
        <f t="shared" si="0"/>
        <v>30.297901919849998</v>
      </c>
      <c r="W62" s="16">
        <v>22.526321129999999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1"/>
        <v>11181.736081774037</v>
      </c>
      <c r="G63" s="6">
        <f t="shared" si="2"/>
        <v>1589.2822857343824</v>
      </c>
      <c r="H63" s="6">
        <f t="shared" si="3"/>
        <v>2593.4991146324783</v>
      </c>
      <c r="I63" s="6">
        <f t="shared" si="4"/>
        <v>903.79514600828873</v>
      </c>
      <c r="J63" s="6">
        <f t="shared" si="5"/>
        <v>6575.4371492197224</v>
      </c>
      <c r="K63" s="6">
        <f t="shared" si="6"/>
        <v>3383.774097374026</v>
      </c>
      <c r="L63" s="6">
        <f t="shared" si="7"/>
        <v>2929.6934443070604</v>
      </c>
      <c r="S63" s="6" t="s">
        <v>36</v>
      </c>
      <c r="V63" s="16">
        <f t="shared" si="0"/>
        <v>29.157217319049998</v>
      </c>
      <c r="W63" s="16">
        <v>21.678228489999999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1"/>
        <v>10741.56059052162</v>
      </c>
      <c r="G64" s="6">
        <f t="shared" si="2"/>
        <v>1526.7192717492671</v>
      </c>
      <c r="H64" s="6">
        <f t="shared" si="3"/>
        <v>2491.4045258765486</v>
      </c>
      <c r="I64" s="6">
        <f t="shared" si="4"/>
        <v>868.21672871455564</v>
      </c>
      <c r="J64" s="6">
        <f t="shared" si="5"/>
        <v>6316.5912726769111</v>
      </c>
      <c r="K64" s="6">
        <f t="shared" si="6"/>
        <v>3250.569878037586</v>
      </c>
      <c r="L64" s="6">
        <f t="shared" si="7"/>
        <v>2814.3643718235103</v>
      </c>
      <c r="S64" s="6" t="s">
        <v>36</v>
      </c>
      <c r="V64" s="16">
        <f t="shared" si="0"/>
        <v>28.009426639400001</v>
      </c>
      <c r="W64" s="16">
        <v>20.82485252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1"/>
        <v>10422.056975638781</v>
      </c>
      <c r="G65" s="6">
        <f t="shared" si="2"/>
        <v>1481.3075904461225</v>
      </c>
      <c r="H65" s="6">
        <f t="shared" si="3"/>
        <v>2417.2986503433954</v>
      </c>
      <c r="I65" s="6">
        <f t="shared" si="4"/>
        <v>842.39195390754753</v>
      </c>
      <c r="J65" s="6">
        <f t="shared" si="5"/>
        <v>6128.7066791534608</v>
      </c>
      <c r="K65" s="6">
        <f t="shared" si="6"/>
        <v>3153.8829192190774</v>
      </c>
      <c r="L65" s="6">
        <f t="shared" si="7"/>
        <v>2730.6521790916145</v>
      </c>
      <c r="S65" s="6" t="s">
        <v>36</v>
      </c>
      <c r="V65" s="16">
        <f t="shared" si="0"/>
        <v>27.176296947800001</v>
      </c>
      <c r="W65" s="16">
        <v>20.20542524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1"/>
        <v>10079.957140397892</v>
      </c>
      <c r="G66" s="6">
        <f t="shared" si="2"/>
        <v>1432.684263609854</v>
      </c>
      <c r="H66" s="6">
        <f t="shared" si="3"/>
        <v>2337.9517928138803</v>
      </c>
      <c r="I66" s="6">
        <f t="shared" si="4"/>
        <v>814.74077628362568</v>
      </c>
      <c r="J66" s="6">
        <f t="shared" si="5"/>
        <v>5927.534343396811</v>
      </c>
      <c r="K66" s="6">
        <f t="shared" si="6"/>
        <v>3050.3579788396596</v>
      </c>
      <c r="L66" s="6">
        <f t="shared" si="7"/>
        <v>2641.0196178082733</v>
      </c>
      <c r="S66" s="6" t="s">
        <v>36</v>
      </c>
      <c r="V66" s="16">
        <f t="shared" si="0"/>
        <v>26.284245913149999</v>
      </c>
      <c r="W66" s="16">
        <v>19.542190269999999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1"/>
        <v>9852.288293205318</v>
      </c>
      <c r="G67" s="6">
        <f t="shared" si="2"/>
        <v>1400.3252396433968</v>
      </c>
      <c r="H67" s="6">
        <f t="shared" si="3"/>
        <v>2285.1461328246619</v>
      </c>
      <c r="I67" s="6">
        <f t="shared" si="4"/>
        <v>796.33880386314036</v>
      </c>
      <c r="J67" s="6">
        <f t="shared" si="5"/>
        <v>5793.6533266564693</v>
      </c>
      <c r="K67" s="6">
        <f t="shared" si="6"/>
        <v>2981.4617052847029</v>
      </c>
      <c r="L67" s="6">
        <f t="shared" si="7"/>
        <v>2581.3687796723043</v>
      </c>
      <c r="S67" s="6" t="s">
        <v>36</v>
      </c>
      <c r="V67" s="16">
        <f t="shared" si="0"/>
        <v>25.690582281149997</v>
      </c>
      <c r="W67" s="16">
        <v>19.100804669999999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34D8B28C-ED0B-4307-B4FA-99CDBA934A38}"/>
  </hyperlinks>
  <pageMargins left="0.7" right="0.7" top="0.75" bottom="0.75" header="0.3" footer="0.3"/>
  <pageSetup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5C89-EDD9-41C0-856C-575BBC0EFC99}">
  <dimension ref="A3:V250"/>
  <sheetViews>
    <sheetView topLeftCell="D7" workbookViewId="0">
      <selection activeCell="Q16" sqref="Q16"/>
    </sheetView>
  </sheetViews>
  <sheetFormatPr defaultRowHeight="14.5"/>
  <cols>
    <col min="1" max="16384" width="8.7265625" style="6"/>
  </cols>
  <sheetData>
    <row r="3" spans="1:22">
      <c r="A3" s="6" t="s">
        <v>45</v>
      </c>
    </row>
    <row r="4" spans="1:22">
      <c r="B4" s="22"/>
    </row>
    <row r="10" spans="1:22">
      <c r="B10" s="6" t="s">
        <v>15</v>
      </c>
      <c r="C10" s="6" t="s">
        <v>3</v>
      </c>
      <c r="D10" s="6" t="s">
        <v>2</v>
      </c>
      <c r="E10" s="6" t="s">
        <v>0</v>
      </c>
      <c r="F10" s="6" t="s">
        <v>5</v>
      </c>
      <c r="G10" s="6" t="s">
        <v>4</v>
      </c>
      <c r="H10" s="6" t="s">
        <v>6</v>
      </c>
      <c r="I10" s="6" t="s">
        <v>1</v>
      </c>
      <c r="J10" s="6" t="s">
        <v>7</v>
      </c>
      <c r="K10" s="6" t="s">
        <v>50</v>
      </c>
      <c r="N10" s="6" t="s">
        <v>15</v>
      </c>
      <c r="O10" s="6" t="s">
        <v>3</v>
      </c>
      <c r="P10" s="6" t="s">
        <v>2</v>
      </c>
      <c r="Q10" s="6" t="s">
        <v>0</v>
      </c>
      <c r="R10" s="6" t="s">
        <v>5</v>
      </c>
      <c r="S10" s="6" t="s">
        <v>4</v>
      </c>
      <c r="T10" s="6" t="s">
        <v>6</v>
      </c>
      <c r="U10" s="6" t="s">
        <v>1</v>
      </c>
      <c r="V10" s="6" t="s">
        <v>50</v>
      </c>
    </row>
    <row r="11" spans="1:22">
      <c r="B11" s="6" t="s">
        <v>18</v>
      </c>
      <c r="I11" s="6">
        <v>2021</v>
      </c>
      <c r="J11" s="6" t="s">
        <v>13</v>
      </c>
      <c r="K11" s="6">
        <v>653125.11400000018</v>
      </c>
      <c r="N11" s="6" t="s">
        <v>18</v>
      </c>
      <c r="S11" s="23" t="s">
        <v>52</v>
      </c>
      <c r="U11" s="6">
        <v>2021</v>
      </c>
      <c r="V11" s="6">
        <v>-1</v>
      </c>
    </row>
    <row r="12" spans="1:22">
      <c r="I12" s="6">
        <v>2022</v>
      </c>
      <c r="J12" s="6" t="s">
        <v>13</v>
      </c>
      <c r="K12" s="6">
        <v>672924.49</v>
      </c>
      <c r="S12" s="23" t="s">
        <v>52</v>
      </c>
      <c r="U12" s="6">
        <v>2022</v>
      </c>
      <c r="V12" s="6">
        <v>-1</v>
      </c>
    </row>
    <row r="13" spans="1:22">
      <c r="I13" s="6">
        <v>2023</v>
      </c>
      <c r="J13" s="6" t="s">
        <v>13</v>
      </c>
      <c r="K13" s="6">
        <v>670001.04090000002</v>
      </c>
      <c r="S13" s="23" t="s">
        <v>52</v>
      </c>
      <c r="U13" s="6">
        <v>2023</v>
      </c>
      <c r="V13" s="6">
        <v>-1</v>
      </c>
    </row>
    <row r="14" spans="1:22">
      <c r="I14" s="6">
        <v>2024</v>
      </c>
      <c r="J14" s="6" t="s">
        <v>13</v>
      </c>
      <c r="K14" s="6">
        <v>647597.60659999994</v>
      </c>
      <c r="S14" s="23" t="s">
        <v>52</v>
      </c>
      <c r="U14" s="6">
        <v>2024</v>
      </c>
      <c r="V14" s="6">
        <v>-1</v>
      </c>
    </row>
    <row r="15" spans="1:22">
      <c r="I15" s="6">
        <v>2025</v>
      </c>
      <c r="J15" s="6" t="s">
        <v>13</v>
      </c>
      <c r="K15" s="6">
        <v>621098.62260000012</v>
      </c>
      <c r="S15" s="23" t="s">
        <v>52</v>
      </c>
      <c r="U15" s="6">
        <v>2025</v>
      </c>
      <c r="V15" s="6">
        <v>-1</v>
      </c>
    </row>
    <row r="16" spans="1:22">
      <c r="I16" s="6">
        <v>2026</v>
      </c>
      <c r="J16" s="6" t="s">
        <v>13</v>
      </c>
      <c r="K16" s="6">
        <v>606958.46409999998</v>
      </c>
      <c r="S16" s="23" t="s">
        <v>52</v>
      </c>
      <c r="U16" s="6">
        <v>2026</v>
      </c>
      <c r="V16" s="6">
        <v>-1</v>
      </c>
    </row>
    <row r="17" spans="9:22">
      <c r="I17" s="6">
        <v>2027</v>
      </c>
      <c r="J17" s="6" t="s">
        <v>13</v>
      </c>
      <c r="K17" s="6">
        <v>590565.94110000005</v>
      </c>
      <c r="S17" s="23" t="s">
        <v>52</v>
      </c>
      <c r="U17" s="6">
        <v>2027</v>
      </c>
      <c r="V17" s="6">
        <v>-1</v>
      </c>
    </row>
    <row r="18" spans="9:22">
      <c r="I18" s="6">
        <v>2028</v>
      </c>
      <c r="J18" s="6" t="s">
        <v>13</v>
      </c>
      <c r="K18" s="6">
        <v>568648.5209</v>
      </c>
      <c r="S18" s="23" t="s">
        <v>52</v>
      </c>
      <c r="U18" s="6">
        <v>2028</v>
      </c>
      <c r="V18" s="6">
        <v>-1</v>
      </c>
    </row>
    <row r="19" spans="9:22">
      <c r="I19" s="6">
        <v>2029</v>
      </c>
      <c r="J19" s="6" t="s">
        <v>13</v>
      </c>
      <c r="K19" s="6">
        <v>539814.37379999994</v>
      </c>
      <c r="S19" s="23" t="s">
        <v>52</v>
      </c>
      <c r="U19" s="6">
        <v>2029</v>
      </c>
      <c r="V19" s="6">
        <v>-1</v>
      </c>
    </row>
    <row r="20" spans="9:22">
      <c r="I20" s="6">
        <v>2030</v>
      </c>
      <c r="J20" s="6" t="s">
        <v>13</v>
      </c>
      <c r="K20" s="6">
        <v>504890.97560000012</v>
      </c>
      <c r="S20" s="23" t="s">
        <v>52</v>
      </c>
      <c r="U20" s="6">
        <v>2030</v>
      </c>
      <c r="V20" s="6">
        <v>-1</v>
      </c>
    </row>
    <row r="21" spans="9:22">
      <c r="I21" s="6">
        <v>2031</v>
      </c>
      <c r="J21" s="6" t="s">
        <v>13</v>
      </c>
      <c r="K21" s="6">
        <v>469217.97400000016</v>
      </c>
      <c r="S21" s="23" t="s">
        <v>52</v>
      </c>
      <c r="U21" s="6">
        <v>2031</v>
      </c>
      <c r="V21" s="6">
        <v>-1</v>
      </c>
    </row>
    <row r="22" spans="9:22">
      <c r="I22" s="6">
        <v>2032</v>
      </c>
      <c r="J22" s="6" t="s">
        <v>13</v>
      </c>
      <c r="K22" s="6">
        <v>433598.60839999997</v>
      </c>
      <c r="S22" s="23" t="s">
        <v>52</v>
      </c>
      <c r="U22" s="6">
        <v>2032</v>
      </c>
      <c r="V22" s="6">
        <v>-1</v>
      </c>
    </row>
    <row r="23" spans="9:22">
      <c r="I23" s="6">
        <v>2033</v>
      </c>
      <c r="J23" s="6" t="s">
        <v>13</v>
      </c>
      <c r="K23" s="6">
        <v>406307.21420000005</v>
      </c>
      <c r="S23" s="23" t="s">
        <v>52</v>
      </c>
      <c r="U23" s="6">
        <v>2033</v>
      </c>
      <c r="V23" s="6">
        <v>-1</v>
      </c>
    </row>
    <row r="24" spans="9:22">
      <c r="I24" s="6">
        <v>2034</v>
      </c>
      <c r="J24" s="6" t="s">
        <v>13</v>
      </c>
      <c r="K24" s="6">
        <v>375490.3924999999</v>
      </c>
      <c r="S24" s="23" t="s">
        <v>52</v>
      </c>
      <c r="U24" s="6">
        <v>2034</v>
      </c>
      <c r="V24" s="6">
        <v>-1</v>
      </c>
    </row>
    <row r="25" spans="9:22">
      <c r="I25" s="6">
        <v>2035</v>
      </c>
      <c r="J25" s="6" t="s">
        <v>13</v>
      </c>
      <c r="K25" s="6">
        <v>344000.26340000005</v>
      </c>
      <c r="S25" s="23" t="s">
        <v>52</v>
      </c>
      <c r="U25" s="6">
        <v>2035</v>
      </c>
      <c r="V25" s="6">
        <v>-1</v>
      </c>
    </row>
    <row r="26" spans="9:22">
      <c r="I26" s="6">
        <v>2036</v>
      </c>
      <c r="J26" s="6" t="s">
        <v>13</v>
      </c>
      <c r="K26" s="6">
        <v>314759.87040000013</v>
      </c>
      <c r="S26" s="23" t="s">
        <v>52</v>
      </c>
      <c r="U26" s="6">
        <v>2036</v>
      </c>
      <c r="V26" s="6">
        <v>-1</v>
      </c>
    </row>
    <row r="27" spans="9:22">
      <c r="I27" s="6">
        <v>2037</v>
      </c>
      <c r="J27" s="6" t="s">
        <v>13</v>
      </c>
      <c r="K27" s="6">
        <v>286085.78510000004</v>
      </c>
      <c r="S27" s="23" t="s">
        <v>52</v>
      </c>
      <c r="U27" s="6">
        <v>2037</v>
      </c>
      <c r="V27" s="6">
        <v>-1</v>
      </c>
    </row>
    <row r="28" spans="9:22">
      <c r="I28" s="6">
        <v>2038</v>
      </c>
      <c r="J28" s="6" t="s">
        <v>13</v>
      </c>
      <c r="K28" s="6">
        <v>259815.45270000002</v>
      </c>
      <c r="S28" s="23" t="s">
        <v>52</v>
      </c>
      <c r="U28" s="6">
        <v>2038</v>
      </c>
      <c r="V28" s="6">
        <v>-1</v>
      </c>
    </row>
    <row r="29" spans="9:22">
      <c r="I29" s="6">
        <v>2039</v>
      </c>
      <c r="J29" s="6" t="s">
        <v>13</v>
      </c>
      <c r="K29" s="6">
        <v>236985.06110000002</v>
      </c>
      <c r="S29" s="23" t="s">
        <v>52</v>
      </c>
      <c r="U29" s="6">
        <v>2039</v>
      </c>
      <c r="V29" s="6">
        <v>-1</v>
      </c>
    </row>
    <row r="30" spans="9:22">
      <c r="I30" s="6">
        <v>2040</v>
      </c>
      <c r="J30" s="6" t="s">
        <v>13</v>
      </c>
      <c r="K30" s="6">
        <v>214110.52960000007</v>
      </c>
      <c r="S30" s="23" t="s">
        <v>52</v>
      </c>
      <c r="U30" s="6">
        <v>2040</v>
      </c>
      <c r="V30" s="6">
        <v>-1</v>
      </c>
    </row>
    <row r="31" spans="9:22">
      <c r="I31" s="6">
        <v>2041</v>
      </c>
      <c r="J31" s="6" t="s">
        <v>13</v>
      </c>
      <c r="K31" s="6">
        <v>188998.65920000002</v>
      </c>
      <c r="S31" s="23" t="s">
        <v>52</v>
      </c>
      <c r="U31" s="6">
        <v>2041</v>
      </c>
      <c r="V31" s="6">
        <v>-1</v>
      </c>
    </row>
    <row r="32" spans="9:22">
      <c r="I32" s="6">
        <v>2042</v>
      </c>
      <c r="J32" s="6" t="s">
        <v>13</v>
      </c>
      <c r="K32" s="6">
        <v>167868.29390000005</v>
      </c>
      <c r="S32" s="23" t="s">
        <v>52</v>
      </c>
      <c r="U32" s="6">
        <v>2042</v>
      </c>
      <c r="V32" s="6">
        <v>-1</v>
      </c>
    </row>
    <row r="33" spans="9:22">
      <c r="I33" s="6">
        <v>2043</v>
      </c>
      <c r="J33" s="6" t="s">
        <v>13</v>
      </c>
      <c r="K33" s="6">
        <v>146428.90099999998</v>
      </c>
      <c r="S33" s="23" t="s">
        <v>52</v>
      </c>
      <c r="U33" s="6">
        <v>2043</v>
      </c>
      <c r="V33" s="6">
        <v>-1</v>
      </c>
    </row>
    <row r="34" spans="9:22">
      <c r="I34" s="6">
        <v>2044</v>
      </c>
      <c r="J34" s="6" t="s">
        <v>13</v>
      </c>
      <c r="K34" s="6">
        <v>124693.0842</v>
      </c>
      <c r="S34" s="23" t="s">
        <v>52</v>
      </c>
      <c r="U34" s="6">
        <v>2044</v>
      </c>
      <c r="V34" s="6">
        <v>-1</v>
      </c>
    </row>
    <row r="35" spans="9:22">
      <c r="I35" s="6">
        <v>2045</v>
      </c>
      <c r="J35" s="6" t="s">
        <v>13</v>
      </c>
      <c r="K35" s="6">
        <v>103677.67250000002</v>
      </c>
      <c r="S35" s="23" t="s">
        <v>52</v>
      </c>
      <c r="U35" s="6">
        <v>2045</v>
      </c>
      <c r="V35" s="6">
        <v>-1</v>
      </c>
    </row>
    <row r="36" spans="9:22">
      <c r="I36" s="6">
        <v>2046</v>
      </c>
      <c r="J36" s="6" t="s">
        <v>13</v>
      </c>
      <c r="K36" s="6">
        <v>82852.521069999988</v>
      </c>
      <c r="S36" s="23" t="s">
        <v>52</v>
      </c>
      <c r="U36" s="6">
        <v>2046</v>
      </c>
      <c r="V36" s="6">
        <v>-1</v>
      </c>
    </row>
    <row r="37" spans="9:22">
      <c r="I37" s="6">
        <v>2047</v>
      </c>
      <c r="J37" s="6" t="s">
        <v>13</v>
      </c>
      <c r="K37" s="6">
        <v>61760.785390000012</v>
      </c>
      <c r="S37" s="23" t="s">
        <v>52</v>
      </c>
      <c r="U37" s="6">
        <v>2047</v>
      </c>
      <c r="V37" s="6">
        <v>-1</v>
      </c>
    </row>
    <row r="38" spans="9:22">
      <c r="I38" s="6">
        <v>2048</v>
      </c>
      <c r="J38" s="6" t="s">
        <v>13</v>
      </c>
      <c r="K38" s="6">
        <v>41164.866640000007</v>
      </c>
      <c r="S38" s="23" t="s">
        <v>52</v>
      </c>
      <c r="U38" s="6">
        <v>2048</v>
      </c>
      <c r="V38" s="6">
        <v>-1</v>
      </c>
    </row>
    <row r="39" spans="9:22">
      <c r="I39" s="6">
        <v>2049</v>
      </c>
      <c r="J39" s="6" t="s">
        <v>13</v>
      </c>
      <c r="K39" s="6">
        <v>20516.166970000002</v>
      </c>
      <c r="S39" s="23" t="s">
        <v>52</v>
      </c>
      <c r="U39" s="6">
        <v>2049</v>
      </c>
      <c r="V39" s="6">
        <v>-1</v>
      </c>
    </row>
    <row r="40" spans="9:22">
      <c r="I40" s="6">
        <v>2050</v>
      </c>
      <c r="J40" s="6" t="s">
        <v>13</v>
      </c>
      <c r="K40" s="6">
        <v>0</v>
      </c>
      <c r="S40" s="23" t="s">
        <v>52</v>
      </c>
      <c r="U40" s="6">
        <v>2050</v>
      </c>
      <c r="V40" s="6">
        <v>-1</v>
      </c>
    </row>
    <row r="41" spans="9:22">
      <c r="S41" s="23" t="s">
        <v>37</v>
      </c>
      <c r="U41" s="6">
        <v>2021</v>
      </c>
      <c r="V41" s="6">
        <v>1</v>
      </c>
    </row>
    <row r="42" spans="9:22">
      <c r="S42" s="23" t="s">
        <v>37</v>
      </c>
      <c r="U42" s="6">
        <v>2022</v>
      </c>
      <c r="V42" s="6">
        <v>1</v>
      </c>
    </row>
    <row r="43" spans="9:22">
      <c r="S43" s="23" t="s">
        <v>37</v>
      </c>
      <c r="U43" s="6">
        <v>2023</v>
      </c>
      <c r="V43" s="6">
        <v>1</v>
      </c>
    </row>
    <row r="44" spans="9:22">
      <c r="S44" s="23" t="s">
        <v>37</v>
      </c>
      <c r="U44" s="6">
        <v>2024</v>
      </c>
      <c r="V44" s="6">
        <v>1</v>
      </c>
    </row>
    <row r="45" spans="9:22">
      <c r="S45" s="23" t="s">
        <v>37</v>
      </c>
      <c r="U45" s="6">
        <v>2025</v>
      </c>
      <c r="V45" s="6">
        <v>1</v>
      </c>
    </row>
    <row r="46" spans="9:22">
      <c r="S46" s="23" t="s">
        <v>37</v>
      </c>
      <c r="U46" s="6">
        <v>2026</v>
      </c>
      <c r="V46" s="6">
        <v>1</v>
      </c>
    </row>
    <row r="47" spans="9:22">
      <c r="S47" s="23" t="s">
        <v>37</v>
      </c>
      <c r="U47" s="6">
        <v>2027</v>
      </c>
      <c r="V47" s="6">
        <v>1</v>
      </c>
    </row>
    <row r="48" spans="9:22">
      <c r="S48" s="23" t="s">
        <v>37</v>
      </c>
      <c r="U48" s="6">
        <v>2028</v>
      </c>
      <c r="V48" s="6">
        <v>1</v>
      </c>
    </row>
    <row r="49" spans="19:22">
      <c r="S49" s="23" t="s">
        <v>37</v>
      </c>
      <c r="U49" s="6">
        <v>2029</v>
      </c>
      <c r="V49" s="6">
        <v>1</v>
      </c>
    </row>
    <row r="50" spans="19:22">
      <c r="S50" s="23" t="s">
        <v>37</v>
      </c>
      <c r="U50" s="6">
        <v>2030</v>
      </c>
      <c r="V50" s="6">
        <v>1</v>
      </c>
    </row>
    <row r="51" spans="19:22">
      <c r="S51" s="23" t="s">
        <v>37</v>
      </c>
      <c r="U51" s="6">
        <v>2031</v>
      </c>
      <c r="V51" s="6">
        <v>1</v>
      </c>
    </row>
    <row r="52" spans="19:22">
      <c r="S52" s="23" t="s">
        <v>37</v>
      </c>
      <c r="U52" s="6">
        <v>2032</v>
      </c>
      <c r="V52" s="6">
        <v>1</v>
      </c>
    </row>
    <row r="53" spans="19:22">
      <c r="S53" s="23" t="s">
        <v>37</v>
      </c>
      <c r="U53" s="6">
        <v>2033</v>
      </c>
      <c r="V53" s="6">
        <v>1</v>
      </c>
    </row>
    <row r="54" spans="19:22">
      <c r="S54" s="23" t="s">
        <v>37</v>
      </c>
      <c r="U54" s="6">
        <v>2034</v>
      </c>
      <c r="V54" s="6">
        <v>1</v>
      </c>
    </row>
    <row r="55" spans="19:22">
      <c r="S55" s="23" t="s">
        <v>37</v>
      </c>
      <c r="U55" s="6">
        <v>2035</v>
      </c>
      <c r="V55" s="6">
        <v>1</v>
      </c>
    </row>
    <row r="56" spans="19:22">
      <c r="S56" s="23" t="s">
        <v>37</v>
      </c>
      <c r="U56" s="6">
        <v>2036</v>
      </c>
      <c r="V56" s="6">
        <v>1</v>
      </c>
    </row>
    <row r="57" spans="19:22">
      <c r="S57" s="23" t="s">
        <v>37</v>
      </c>
      <c r="U57" s="6">
        <v>2037</v>
      </c>
      <c r="V57" s="6">
        <v>1</v>
      </c>
    </row>
    <row r="58" spans="19:22">
      <c r="S58" s="23" t="s">
        <v>37</v>
      </c>
      <c r="U58" s="6">
        <v>2038</v>
      </c>
      <c r="V58" s="6">
        <v>1</v>
      </c>
    </row>
    <row r="59" spans="19:22">
      <c r="S59" s="23" t="s">
        <v>37</v>
      </c>
      <c r="U59" s="6">
        <v>2039</v>
      </c>
      <c r="V59" s="6">
        <v>1</v>
      </c>
    </row>
    <row r="60" spans="19:22">
      <c r="S60" s="23" t="s">
        <v>37</v>
      </c>
      <c r="U60" s="6">
        <v>2040</v>
      </c>
      <c r="V60" s="6">
        <v>1</v>
      </c>
    </row>
    <row r="61" spans="19:22">
      <c r="S61" s="23" t="s">
        <v>37</v>
      </c>
      <c r="U61" s="6">
        <v>2041</v>
      </c>
      <c r="V61" s="6">
        <v>1</v>
      </c>
    </row>
    <row r="62" spans="19:22">
      <c r="S62" s="23" t="s">
        <v>37</v>
      </c>
      <c r="U62" s="6">
        <v>2042</v>
      </c>
      <c r="V62" s="6">
        <v>1</v>
      </c>
    </row>
    <row r="63" spans="19:22">
      <c r="S63" s="23" t="s">
        <v>37</v>
      </c>
      <c r="U63" s="6">
        <v>2043</v>
      </c>
      <c r="V63" s="6">
        <v>1</v>
      </c>
    </row>
    <row r="64" spans="19:22">
      <c r="S64" s="23" t="s">
        <v>37</v>
      </c>
      <c r="U64" s="6">
        <v>2044</v>
      </c>
      <c r="V64" s="6">
        <v>1</v>
      </c>
    </row>
    <row r="65" spans="19:22">
      <c r="S65" s="23" t="s">
        <v>37</v>
      </c>
      <c r="U65" s="6">
        <v>2045</v>
      </c>
      <c r="V65" s="6">
        <v>1</v>
      </c>
    </row>
    <row r="66" spans="19:22">
      <c r="S66" s="23" t="s">
        <v>37</v>
      </c>
      <c r="U66" s="6">
        <v>2046</v>
      </c>
      <c r="V66" s="6">
        <v>1</v>
      </c>
    </row>
    <row r="67" spans="19:22">
      <c r="S67" s="23" t="s">
        <v>37</v>
      </c>
      <c r="U67" s="6">
        <v>2047</v>
      </c>
      <c r="V67" s="6">
        <v>1</v>
      </c>
    </row>
    <row r="68" spans="19:22">
      <c r="S68" s="23" t="s">
        <v>37</v>
      </c>
      <c r="U68" s="6">
        <v>2048</v>
      </c>
      <c r="V68" s="6">
        <v>1</v>
      </c>
    </row>
    <row r="69" spans="19:22">
      <c r="S69" s="23" t="s">
        <v>37</v>
      </c>
      <c r="U69" s="6">
        <v>2049</v>
      </c>
      <c r="V69" s="6">
        <v>1</v>
      </c>
    </row>
    <row r="70" spans="19:22">
      <c r="S70" s="23" t="s">
        <v>37</v>
      </c>
      <c r="U70" s="6">
        <v>2050</v>
      </c>
      <c r="V70" s="6">
        <v>1</v>
      </c>
    </row>
    <row r="71" spans="19:22">
      <c r="S71" s="23" t="s">
        <v>35</v>
      </c>
      <c r="U71" s="6">
        <v>2021</v>
      </c>
      <c r="V71" s="6">
        <v>1</v>
      </c>
    </row>
    <row r="72" spans="19:22">
      <c r="S72" s="23" t="s">
        <v>35</v>
      </c>
      <c r="U72" s="6">
        <v>2022</v>
      </c>
      <c r="V72" s="6">
        <v>1</v>
      </c>
    </row>
    <row r="73" spans="19:22">
      <c r="S73" s="23" t="s">
        <v>35</v>
      </c>
      <c r="U73" s="6">
        <v>2023</v>
      </c>
      <c r="V73" s="6">
        <v>1</v>
      </c>
    </row>
    <row r="74" spans="19:22">
      <c r="S74" s="23" t="s">
        <v>35</v>
      </c>
      <c r="U74" s="6">
        <v>2024</v>
      </c>
      <c r="V74" s="6">
        <v>1</v>
      </c>
    </row>
    <row r="75" spans="19:22">
      <c r="S75" s="23" t="s">
        <v>35</v>
      </c>
      <c r="U75" s="6">
        <v>2025</v>
      </c>
      <c r="V75" s="6">
        <v>1</v>
      </c>
    </row>
    <row r="76" spans="19:22">
      <c r="S76" s="23" t="s">
        <v>35</v>
      </c>
      <c r="U76" s="6">
        <v>2026</v>
      </c>
      <c r="V76" s="6">
        <v>1</v>
      </c>
    </row>
    <row r="77" spans="19:22">
      <c r="S77" s="23" t="s">
        <v>35</v>
      </c>
      <c r="U77" s="6">
        <v>2027</v>
      </c>
      <c r="V77" s="6">
        <v>1</v>
      </c>
    </row>
    <row r="78" spans="19:22">
      <c r="S78" s="23" t="s">
        <v>35</v>
      </c>
      <c r="U78" s="6">
        <v>2028</v>
      </c>
      <c r="V78" s="6">
        <v>1</v>
      </c>
    </row>
    <row r="79" spans="19:22">
      <c r="S79" s="23" t="s">
        <v>35</v>
      </c>
      <c r="U79" s="6">
        <v>2029</v>
      </c>
      <c r="V79" s="6">
        <v>1</v>
      </c>
    </row>
    <row r="80" spans="19:22">
      <c r="S80" s="23" t="s">
        <v>35</v>
      </c>
      <c r="U80" s="6">
        <v>2030</v>
      </c>
      <c r="V80" s="6">
        <v>1</v>
      </c>
    </row>
    <row r="81" spans="19:22">
      <c r="S81" s="23" t="s">
        <v>35</v>
      </c>
      <c r="U81" s="6">
        <v>2031</v>
      </c>
      <c r="V81" s="6">
        <v>1</v>
      </c>
    </row>
    <row r="82" spans="19:22">
      <c r="S82" s="23" t="s">
        <v>35</v>
      </c>
      <c r="U82" s="6">
        <v>2032</v>
      </c>
      <c r="V82" s="6">
        <v>1</v>
      </c>
    </row>
    <row r="83" spans="19:22">
      <c r="S83" s="23" t="s">
        <v>35</v>
      </c>
      <c r="U83" s="6">
        <v>2033</v>
      </c>
      <c r="V83" s="6">
        <v>1</v>
      </c>
    </row>
    <row r="84" spans="19:22">
      <c r="S84" s="23" t="s">
        <v>35</v>
      </c>
      <c r="U84" s="6">
        <v>2034</v>
      </c>
      <c r="V84" s="6">
        <v>1</v>
      </c>
    </row>
    <row r="85" spans="19:22">
      <c r="S85" s="23" t="s">
        <v>35</v>
      </c>
      <c r="U85" s="6">
        <v>2035</v>
      </c>
      <c r="V85" s="6">
        <v>1</v>
      </c>
    </row>
    <row r="86" spans="19:22">
      <c r="S86" s="23" t="s">
        <v>35</v>
      </c>
      <c r="U86" s="6">
        <v>2036</v>
      </c>
      <c r="V86" s="6">
        <v>1</v>
      </c>
    </row>
    <row r="87" spans="19:22">
      <c r="S87" s="23" t="s">
        <v>35</v>
      </c>
      <c r="U87" s="6">
        <v>2037</v>
      </c>
      <c r="V87" s="6">
        <v>1</v>
      </c>
    </row>
    <row r="88" spans="19:22">
      <c r="S88" s="23" t="s">
        <v>35</v>
      </c>
      <c r="U88" s="6">
        <v>2038</v>
      </c>
      <c r="V88" s="6">
        <v>1</v>
      </c>
    </row>
    <row r="89" spans="19:22">
      <c r="S89" s="23" t="s">
        <v>35</v>
      </c>
      <c r="U89" s="6">
        <v>2039</v>
      </c>
      <c r="V89" s="6">
        <v>1</v>
      </c>
    </row>
    <row r="90" spans="19:22">
      <c r="S90" s="23" t="s">
        <v>35</v>
      </c>
      <c r="U90" s="6">
        <v>2040</v>
      </c>
      <c r="V90" s="6">
        <v>1</v>
      </c>
    </row>
    <row r="91" spans="19:22">
      <c r="S91" s="23" t="s">
        <v>35</v>
      </c>
      <c r="U91" s="6">
        <v>2041</v>
      </c>
      <c r="V91" s="6">
        <v>1</v>
      </c>
    </row>
    <row r="92" spans="19:22">
      <c r="S92" s="23" t="s">
        <v>35</v>
      </c>
      <c r="U92" s="6">
        <v>2042</v>
      </c>
      <c r="V92" s="6">
        <v>1</v>
      </c>
    </row>
    <row r="93" spans="19:22">
      <c r="S93" s="23" t="s">
        <v>35</v>
      </c>
      <c r="U93" s="6">
        <v>2043</v>
      </c>
      <c r="V93" s="6">
        <v>1</v>
      </c>
    </row>
    <row r="94" spans="19:22">
      <c r="S94" s="23" t="s">
        <v>35</v>
      </c>
      <c r="U94" s="6">
        <v>2044</v>
      </c>
      <c r="V94" s="6">
        <v>1</v>
      </c>
    </row>
    <row r="95" spans="19:22">
      <c r="S95" s="23" t="s">
        <v>35</v>
      </c>
      <c r="U95" s="6">
        <v>2045</v>
      </c>
      <c r="V95" s="6">
        <v>1</v>
      </c>
    </row>
    <row r="96" spans="19:22">
      <c r="S96" s="23" t="s">
        <v>35</v>
      </c>
      <c r="U96" s="6">
        <v>2046</v>
      </c>
      <c r="V96" s="6">
        <v>1</v>
      </c>
    </row>
    <row r="97" spans="19:22">
      <c r="S97" s="23" t="s">
        <v>35</v>
      </c>
      <c r="U97" s="6">
        <v>2047</v>
      </c>
      <c r="V97" s="6">
        <v>1</v>
      </c>
    </row>
    <row r="98" spans="19:22">
      <c r="S98" s="23" t="s">
        <v>35</v>
      </c>
      <c r="U98" s="6">
        <v>2048</v>
      </c>
      <c r="V98" s="6">
        <v>1</v>
      </c>
    </row>
    <row r="99" spans="19:22">
      <c r="S99" s="23" t="s">
        <v>35</v>
      </c>
      <c r="U99" s="6">
        <v>2049</v>
      </c>
      <c r="V99" s="6">
        <v>1</v>
      </c>
    </row>
    <row r="100" spans="19:22">
      <c r="S100" s="23" t="s">
        <v>35</v>
      </c>
      <c r="U100" s="6">
        <v>2050</v>
      </c>
      <c r="V100" s="6">
        <v>1</v>
      </c>
    </row>
    <row r="101" spans="19:22">
      <c r="S101" s="23" t="s">
        <v>34</v>
      </c>
      <c r="U101" s="6">
        <v>2021</v>
      </c>
      <c r="V101" s="6">
        <v>1</v>
      </c>
    </row>
    <row r="102" spans="19:22">
      <c r="S102" s="23" t="s">
        <v>34</v>
      </c>
      <c r="U102" s="6">
        <v>2022</v>
      </c>
      <c r="V102" s="6">
        <v>1</v>
      </c>
    </row>
    <row r="103" spans="19:22">
      <c r="S103" s="23" t="s">
        <v>34</v>
      </c>
      <c r="U103" s="6">
        <v>2023</v>
      </c>
      <c r="V103" s="6">
        <v>1</v>
      </c>
    </row>
    <row r="104" spans="19:22">
      <c r="S104" s="23" t="s">
        <v>34</v>
      </c>
      <c r="U104" s="6">
        <v>2024</v>
      </c>
      <c r="V104" s="6">
        <v>1</v>
      </c>
    </row>
    <row r="105" spans="19:22">
      <c r="S105" s="23" t="s">
        <v>34</v>
      </c>
      <c r="U105" s="6">
        <v>2025</v>
      </c>
      <c r="V105" s="6">
        <v>1</v>
      </c>
    </row>
    <row r="106" spans="19:22">
      <c r="S106" s="23" t="s">
        <v>34</v>
      </c>
      <c r="U106" s="6">
        <v>2026</v>
      </c>
      <c r="V106" s="6">
        <v>1</v>
      </c>
    </row>
    <row r="107" spans="19:22">
      <c r="S107" s="23" t="s">
        <v>34</v>
      </c>
      <c r="U107" s="6">
        <v>2027</v>
      </c>
      <c r="V107" s="6">
        <v>1</v>
      </c>
    </row>
    <row r="108" spans="19:22">
      <c r="S108" s="23" t="s">
        <v>34</v>
      </c>
      <c r="U108" s="6">
        <v>2028</v>
      </c>
      <c r="V108" s="6">
        <v>1</v>
      </c>
    </row>
    <row r="109" spans="19:22">
      <c r="S109" s="23" t="s">
        <v>34</v>
      </c>
      <c r="U109" s="6">
        <v>2029</v>
      </c>
      <c r="V109" s="6">
        <v>1</v>
      </c>
    </row>
    <row r="110" spans="19:22">
      <c r="S110" s="23" t="s">
        <v>34</v>
      </c>
      <c r="U110" s="6">
        <v>2030</v>
      </c>
      <c r="V110" s="6">
        <v>1</v>
      </c>
    </row>
    <row r="111" spans="19:22">
      <c r="S111" s="23" t="s">
        <v>34</v>
      </c>
      <c r="U111" s="6">
        <v>2031</v>
      </c>
      <c r="V111" s="6">
        <v>1</v>
      </c>
    </row>
    <row r="112" spans="19:22">
      <c r="S112" s="23" t="s">
        <v>34</v>
      </c>
      <c r="U112" s="6">
        <v>2032</v>
      </c>
      <c r="V112" s="6">
        <v>1</v>
      </c>
    </row>
    <row r="113" spans="19:22">
      <c r="S113" s="23" t="s">
        <v>34</v>
      </c>
      <c r="U113" s="6">
        <v>2033</v>
      </c>
      <c r="V113" s="6">
        <v>1</v>
      </c>
    </row>
    <row r="114" spans="19:22">
      <c r="S114" s="23" t="s">
        <v>34</v>
      </c>
      <c r="U114" s="6">
        <v>2034</v>
      </c>
      <c r="V114" s="6">
        <v>1</v>
      </c>
    </row>
    <row r="115" spans="19:22">
      <c r="S115" s="23" t="s">
        <v>34</v>
      </c>
      <c r="U115" s="6">
        <v>2035</v>
      </c>
      <c r="V115" s="6">
        <v>1</v>
      </c>
    </row>
    <row r="116" spans="19:22">
      <c r="S116" s="23" t="s">
        <v>34</v>
      </c>
      <c r="U116" s="6">
        <v>2036</v>
      </c>
      <c r="V116" s="6">
        <v>1</v>
      </c>
    </row>
    <row r="117" spans="19:22">
      <c r="S117" s="23" t="s">
        <v>34</v>
      </c>
      <c r="U117" s="6">
        <v>2037</v>
      </c>
      <c r="V117" s="6">
        <v>1</v>
      </c>
    </row>
    <row r="118" spans="19:22">
      <c r="S118" s="23" t="s">
        <v>34</v>
      </c>
      <c r="U118" s="6">
        <v>2038</v>
      </c>
      <c r="V118" s="6">
        <v>1</v>
      </c>
    </row>
    <row r="119" spans="19:22">
      <c r="S119" s="23" t="s">
        <v>34</v>
      </c>
      <c r="U119" s="6">
        <v>2039</v>
      </c>
      <c r="V119" s="6">
        <v>1</v>
      </c>
    </row>
    <row r="120" spans="19:22">
      <c r="S120" s="23" t="s">
        <v>34</v>
      </c>
      <c r="U120" s="6">
        <v>2040</v>
      </c>
      <c r="V120" s="6">
        <v>1</v>
      </c>
    </row>
    <row r="121" spans="19:22">
      <c r="S121" s="23" t="s">
        <v>34</v>
      </c>
      <c r="U121" s="6">
        <v>2041</v>
      </c>
      <c r="V121" s="6">
        <v>1</v>
      </c>
    </row>
    <row r="122" spans="19:22">
      <c r="S122" s="23" t="s">
        <v>34</v>
      </c>
      <c r="U122" s="6">
        <v>2042</v>
      </c>
      <c r="V122" s="6">
        <v>1</v>
      </c>
    </row>
    <row r="123" spans="19:22">
      <c r="S123" s="23" t="s">
        <v>34</v>
      </c>
      <c r="U123" s="6">
        <v>2043</v>
      </c>
      <c r="V123" s="6">
        <v>1</v>
      </c>
    </row>
    <row r="124" spans="19:22">
      <c r="S124" s="23" t="s">
        <v>34</v>
      </c>
      <c r="U124" s="6">
        <v>2044</v>
      </c>
      <c r="V124" s="6">
        <v>1</v>
      </c>
    </row>
    <row r="125" spans="19:22">
      <c r="S125" s="23" t="s">
        <v>34</v>
      </c>
      <c r="U125" s="6">
        <v>2045</v>
      </c>
      <c r="V125" s="6">
        <v>1</v>
      </c>
    </row>
    <row r="126" spans="19:22">
      <c r="S126" s="23" t="s">
        <v>34</v>
      </c>
      <c r="U126" s="6">
        <v>2046</v>
      </c>
      <c r="V126" s="6">
        <v>1</v>
      </c>
    </row>
    <row r="127" spans="19:22">
      <c r="S127" s="23" t="s">
        <v>34</v>
      </c>
      <c r="U127" s="6">
        <v>2047</v>
      </c>
      <c r="V127" s="6">
        <v>1</v>
      </c>
    </row>
    <row r="128" spans="19:22">
      <c r="S128" s="23" t="s">
        <v>34</v>
      </c>
      <c r="U128" s="6">
        <v>2048</v>
      </c>
      <c r="V128" s="6">
        <v>1</v>
      </c>
    </row>
    <row r="129" spans="19:22">
      <c r="S129" s="23" t="s">
        <v>34</v>
      </c>
      <c r="U129" s="6">
        <v>2049</v>
      </c>
      <c r="V129" s="6">
        <v>1</v>
      </c>
    </row>
    <row r="130" spans="19:22">
      <c r="S130" s="23" t="s">
        <v>34</v>
      </c>
      <c r="U130" s="6">
        <v>2050</v>
      </c>
      <c r="V130" s="6">
        <v>1</v>
      </c>
    </row>
    <row r="131" spans="19:22">
      <c r="S131" s="23" t="s">
        <v>38</v>
      </c>
      <c r="U131" s="6">
        <v>2021</v>
      </c>
      <c r="V131" s="6">
        <v>1</v>
      </c>
    </row>
    <row r="132" spans="19:22">
      <c r="S132" s="23" t="s">
        <v>38</v>
      </c>
      <c r="U132" s="6">
        <v>2022</v>
      </c>
      <c r="V132" s="6">
        <v>1</v>
      </c>
    </row>
    <row r="133" spans="19:22">
      <c r="S133" s="23" t="s">
        <v>38</v>
      </c>
      <c r="U133" s="6">
        <v>2023</v>
      </c>
      <c r="V133" s="6">
        <v>1</v>
      </c>
    </row>
    <row r="134" spans="19:22">
      <c r="S134" s="23" t="s">
        <v>38</v>
      </c>
      <c r="U134" s="6">
        <v>2024</v>
      </c>
      <c r="V134" s="6">
        <v>1</v>
      </c>
    </row>
    <row r="135" spans="19:22">
      <c r="S135" s="23" t="s">
        <v>38</v>
      </c>
      <c r="U135" s="6">
        <v>2025</v>
      </c>
      <c r="V135" s="6">
        <v>1</v>
      </c>
    </row>
    <row r="136" spans="19:22">
      <c r="S136" s="23" t="s">
        <v>38</v>
      </c>
      <c r="U136" s="6">
        <v>2026</v>
      </c>
      <c r="V136" s="6">
        <v>1</v>
      </c>
    </row>
    <row r="137" spans="19:22">
      <c r="S137" s="23" t="s">
        <v>38</v>
      </c>
      <c r="U137" s="6">
        <v>2027</v>
      </c>
      <c r="V137" s="6">
        <v>1</v>
      </c>
    </row>
    <row r="138" spans="19:22">
      <c r="S138" s="23" t="s">
        <v>38</v>
      </c>
      <c r="U138" s="6">
        <v>2028</v>
      </c>
      <c r="V138" s="6">
        <v>1</v>
      </c>
    </row>
    <row r="139" spans="19:22">
      <c r="S139" s="23" t="s">
        <v>38</v>
      </c>
      <c r="U139" s="6">
        <v>2029</v>
      </c>
      <c r="V139" s="6">
        <v>1</v>
      </c>
    </row>
    <row r="140" spans="19:22">
      <c r="S140" s="23" t="s">
        <v>38</v>
      </c>
      <c r="U140" s="6">
        <v>2030</v>
      </c>
      <c r="V140" s="6">
        <v>1</v>
      </c>
    </row>
    <row r="141" spans="19:22">
      <c r="S141" s="23" t="s">
        <v>38</v>
      </c>
      <c r="U141" s="6">
        <v>2031</v>
      </c>
      <c r="V141" s="6">
        <v>1</v>
      </c>
    </row>
    <row r="142" spans="19:22">
      <c r="S142" s="23" t="s">
        <v>38</v>
      </c>
      <c r="U142" s="6">
        <v>2032</v>
      </c>
      <c r="V142" s="6">
        <v>1</v>
      </c>
    </row>
    <row r="143" spans="19:22">
      <c r="S143" s="23" t="s">
        <v>38</v>
      </c>
      <c r="U143" s="6">
        <v>2033</v>
      </c>
      <c r="V143" s="6">
        <v>1</v>
      </c>
    </row>
    <row r="144" spans="19:22">
      <c r="S144" s="23" t="s">
        <v>38</v>
      </c>
      <c r="U144" s="6">
        <v>2034</v>
      </c>
      <c r="V144" s="6">
        <v>1</v>
      </c>
    </row>
    <row r="145" spans="19:22">
      <c r="S145" s="23" t="s">
        <v>38</v>
      </c>
      <c r="U145" s="6">
        <v>2035</v>
      </c>
      <c r="V145" s="6">
        <v>1</v>
      </c>
    </row>
    <row r="146" spans="19:22">
      <c r="S146" s="23" t="s">
        <v>38</v>
      </c>
      <c r="U146" s="6">
        <v>2036</v>
      </c>
      <c r="V146" s="6">
        <v>1</v>
      </c>
    </row>
    <row r="147" spans="19:22">
      <c r="S147" s="23" t="s">
        <v>38</v>
      </c>
      <c r="U147" s="6">
        <v>2037</v>
      </c>
      <c r="V147" s="6">
        <v>1</v>
      </c>
    </row>
    <row r="148" spans="19:22">
      <c r="S148" s="23" t="s">
        <v>38</v>
      </c>
      <c r="U148" s="6">
        <v>2038</v>
      </c>
      <c r="V148" s="6">
        <v>1</v>
      </c>
    </row>
    <row r="149" spans="19:22">
      <c r="S149" s="23" t="s">
        <v>38</v>
      </c>
      <c r="U149" s="6">
        <v>2039</v>
      </c>
      <c r="V149" s="6">
        <v>1</v>
      </c>
    </row>
    <row r="150" spans="19:22">
      <c r="S150" s="23" t="s">
        <v>38</v>
      </c>
      <c r="U150" s="6">
        <v>2040</v>
      </c>
      <c r="V150" s="6">
        <v>1</v>
      </c>
    </row>
    <row r="151" spans="19:22">
      <c r="S151" s="23" t="s">
        <v>38</v>
      </c>
      <c r="U151" s="6">
        <v>2041</v>
      </c>
      <c r="V151" s="6">
        <v>1</v>
      </c>
    </row>
    <row r="152" spans="19:22">
      <c r="S152" s="23" t="s">
        <v>38</v>
      </c>
      <c r="U152" s="6">
        <v>2042</v>
      </c>
      <c r="V152" s="6">
        <v>1</v>
      </c>
    </row>
    <row r="153" spans="19:22">
      <c r="S153" s="23" t="s">
        <v>38</v>
      </c>
      <c r="U153" s="6">
        <v>2043</v>
      </c>
      <c r="V153" s="6">
        <v>1</v>
      </c>
    </row>
    <row r="154" spans="19:22">
      <c r="S154" s="23" t="s">
        <v>38</v>
      </c>
      <c r="U154" s="6">
        <v>2044</v>
      </c>
      <c r="V154" s="6">
        <v>1</v>
      </c>
    </row>
    <row r="155" spans="19:22">
      <c r="S155" s="23" t="s">
        <v>38</v>
      </c>
      <c r="U155" s="6">
        <v>2045</v>
      </c>
      <c r="V155" s="6">
        <v>1</v>
      </c>
    </row>
    <row r="156" spans="19:22">
      <c r="S156" s="23" t="s">
        <v>38</v>
      </c>
      <c r="U156" s="6">
        <v>2046</v>
      </c>
      <c r="V156" s="6">
        <v>1</v>
      </c>
    </row>
    <row r="157" spans="19:22">
      <c r="S157" s="23" t="s">
        <v>38</v>
      </c>
      <c r="U157" s="6">
        <v>2047</v>
      </c>
      <c r="V157" s="6">
        <v>1</v>
      </c>
    </row>
    <row r="158" spans="19:22">
      <c r="S158" s="23" t="s">
        <v>38</v>
      </c>
      <c r="U158" s="6">
        <v>2048</v>
      </c>
      <c r="V158" s="6">
        <v>1</v>
      </c>
    </row>
    <row r="159" spans="19:22">
      <c r="S159" s="23" t="s">
        <v>38</v>
      </c>
      <c r="U159" s="6">
        <v>2049</v>
      </c>
      <c r="V159" s="6">
        <v>1</v>
      </c>
    </row>
    <row r="160" spans="19:22">
      <c r="S160" s="23" t="s">
        <v>38</v>
      </c>
      <c r="U160" s="6">
        <v>2050</v>
      </c>
      <c r="V160" s="6">
        <v>1</v>
      </c>
    </row>
    <row r="161" spans="19:22">
      <c r="S161" s="23" t="s">
        <v>39</v>
      </c>
      <c r="U161" s="6">
        <v>2021</v>
      </c>
      <c r="V161" s="6">
        <v>1</v>
      </c>
    </row>
    <row r="162" spans="19:22">
      <c r="S162" s="23" t="s">
        <v>39</v>
      </c>
      <c r="U162" s="6">
        <v>2022</v>
      </c>
      <c r="V162" s="6">
        <v>1</v>
      </c>
    </row>
    <row r="163" spans="19:22">
      <c r="S163" s="23" t="s">
        <v>39</v>
      </c>
      <c r="U163" s="6">
        <v>2023</v>
      </c>
      <c r="V163" s="6">
        <v>1</v>
      </c>
    </row>
    <row r="164" spans="19:22">
      <c r="S164" s="23" t="s">
        <v>39</v>
      </c>
      <c r="U164" s="6">
        <v>2024</v>
      </c>
      <c r="V164" s="6">
        <v>1</v>
      </c>
    </row>
    <row r="165" spans="19:22">
      <c r="S165" s="23" t="s">
        <v>39</v>
      </c>
      <c r="U165" s="6">
        <v>2025</v>
      </c>
      <c r="V165" s="6">
        <v>1</v>
      </c>
    </row>
    <row r="166" spans="19:22">
      <c r="S166" s="23" t="s">
        <v>39</v>
      </c>
      <c r="U166" s="6">
        <v>2026</v>
      </c>
      <c r="V166" s="6">
        <v>1</v>
      </c>
    </row>
    <row r="167" spans="19:22">
      <c r="S167" s="23" t="s">
        <v>39</v>
      </c>
      <c r="U167" s="6">
        <v>2027</v>
      </c>
      <c r="V167" s="6">
        <v>1</v>
      </c>
    </row>
    <row r="168" spans="19:22">
      <c r="S168" s="23" t="s">
        <v>39</v>
      </c>
      <c r="U168" s="6">
        <v>2028</v>
      </c>
      <c r="V168" s="6">
        <v>1</v>
      </c>
    </row>
    <row r="169" spans="19:22">
      <c r="S169" s="23" t="s">
        <v>39</v>
      </c>
      <c r="U169" s="6">
        <v>2029</v>
      </c>
      <c r="V169" s="6">
        <v>1</v>
      </c>
    </row>
    <row r="170" spans="19:22">
      <c r="S170" s="23" t="s">
        <v>39</v>
      </c>
      <c r="U170" s="6">
        <v>2030</v>
      </c>
      <c r="V170" s="6">
        <v>1</v>
      </c>
    </row>
    <row r="171" spans="19:22">
      <c r="S171" s="23" t="s">
        <v>39</v>
      </c>
      <c r="U171" s="6">
        <v>2031</v>
      </c>
      <c r="V171" s="6">
        <v>1</v>
      </c>
    </row>
    <row r="172" spans="19:22">
      <c r="S172" s="23" t="s">
        <v>39</v>
      </c>
      <c r="U172" s="6">
        <v>2032</v>
      </c>
      <c r="V172" s="6">
        <v>1</v>
      </c>
    </row>
    <row r="173" spans="19:22">
      <c r="S173" s="23" t="s">
        <v>39</v>
      </c>
      <c r="U173" s="6">
        <v>2033</v>
      </c>
      <c r="V173" s="6">
        <v>1</v>
      </c>
    </row>
    <row r="174" spans="19:22">
      <c r="S174" s="23" t="s">
        <v>39</v>
      </c>
      <c r="U174" s="6">
        <v>2034</v>
      </c>
      <c r="V174" s="6">
        <v>1</v>
      </c>
    </row>
    <row r="175" spans="19:22">
      <c r="S175" s="23" t="s">
        <v>39</v>
      </c>
      <c r="U175" s="6">
        <v>2035</v>
      </c>
      <c r="V175" s="6">
        <v>1</v>
      </c>
    </row>
    <row r="176" spans="19:22">
      <c r="S176" s="23" t="s">
        <v>39</v>
      </c>
      <c r="U176" s="6">
        <v>2036</v>
      </c>
      <c r="V176" s="6">
        <v>1</v>
      </c>
    </row>
    <row r="177" spans="19:22">
      <c r="S177" s="23" t="s">
        <v>39</v>
      </c>
      <c r="U177" s="6">
        <v>2037</v>
      </c>
      <c r="V177" s="6">
        <v>1</v>
      </c>
    </row>
    <row r="178" spans="19:22">
      <c r="S178" s="23" t="s">
        <v>39</v>
      </c>
      <c r="U178" s="6">
        <v>2038</v>
      </c>
      <c r="V178" s="6">
        <v>1</v>
      </c>
    </row>
    <row r="179" spans="19:22">
      <c r="S179" s="23" t="s">
        <v>39</v>
      </c>
      <c r="U179" s="6">
        <v>2039</v>
      </c>
      <c r="V179" s="6">
        <v>1</v>
      </c>
    </row>
    <row r="180" spans="19:22">
      <c r="S180" s="23" t="s">
        <v>39</v>
      </c>
      <c r="U180" s="6">
        <v>2040</v>
      </c>
      <c r="V180" s="6">
        <v>1</v>
      </c>
    </row>
    <row r="181" spans="19:22">
      <c r="S181" s="23" t="s">
        <v>39</v>
      </c>
      <c r="U181" s="6">
        <v>2041</v>
      </c>
      <c r="V181" s="6">
        <v>1</v>
      </c>
    </row>
    <row r="182" spans="19:22">
      <c r="S182" s="23" t="s">
        <v>39</v>
      </c>
      <c r="U182" s="6">
        <v>2042</v>
      </c>
      <c r="V182" s="6">
        <v>1</v>
      </c>
    </row>
    <row r="183" spans="19:22">
      <c r="S183" s="23" t="s">
        <v>39</v>
      </c>
      <c r="U183" s="6">
        <v>2043</v>
      </c>
      <c r="V183" s="6">
        <v>1</v>
      </c>
    </row>
    <row r="184" spans="19:22">
      <c r="S184" s="23" t="s">
        <v>39</v>
      </c>
      <c r="U184" s="6">
        <v>2044</v>
      </c>
      <c r="V184" s="6">
        <v>1</v>
      </c>
    </row>
    <row r="185" spans="19:22">
      <c r="S185" s="23" t="s">
        <v>39</v>
      </c>
      <c r="U185" s="6">
        <v>2045</v>
      </c>
      <c r="V185" s="6">
        <v>1</v>
      </c>
    </row>
    <row r="186" spans="19:22">
      <c r="S186" s="23" t="s">
        <v>39</v>
      </c>
      <c r="U186" s="6">
        <v>2046</v>
      </c>
      <c r="V186" s="6">
        <v>1</v>
      </c>
    </row>
    <row r="187" spans="19:22">
      <c r="S187" s="23" t="s">
        <v>39</v>
      </c>
      <c r="U187" s="6">
        <v>2047</v>
      </c>
      <c r="V187" s="6">
        <v>1</v>
      </c>
    </row>
    <row r="188" spans="19:22">
      <c r="S188" s="23" t="s">
        <v>39</v>
      </c>
      <c r="U188" s="6">
        <v>2048</v>
      </c>
      <c r="V188" s="6">
        <v>1</v>
      </c>
    </row>
    <row r="189" spans="19:22">
      <c r="S189" s="23" t="s">
        <v>39</v>
      </c>
      <c r="U189" s="6">
        <v>2049</v>
      </c>
      <c r="V189" s="6">
        <v>1</v>
      </c>
    </row>
    <row r="190" spans="19:22">
      <c r="S190" s="23" t="s">
        <v>39</v>
      </c>
      <c r="U190" s="6">
        <v>2050</v>
      </c>
      <c r="V190" s="6">
        <v>1</v>
      </c>
    </row>
    <row r="191" spans="19:22">
      <c r="S191" s="23" t="s">
        <v>36</v>
      </c>
      <c r="U191" s="6">
        <v>2021</v>
      </c>
      <c r="V191" s="6">
        <v>1</v>
      </c>
    </row>
    <row r="192" spans="19:22">
      <c r="S192" s="23" t="s">
        <v>36</v>
      </c>
      <c r="U192" s="6">
        <v>2022</v>
      </c>
      <c r="V192" s="6">
        <v>1</v>
      </c>
    </row>
    <row r="193" spans="19:22">
      <c r="S193" s="23" t="s">
        <v>36</v>
      </c>
      <c r="U193" s="6">
        <v>2023</v>
      </c>
      <c r="V193" s="6">
        <v>1</v>
      </c>
    </row>
    <row r="194" spans="19:22">
      <c r="S194" s="23" t="s">
        <v>36</v>
      </c>
      <c r="U194" s="6">
        <v>2024</v>
      </c>
      <c r="V194" s="6">
        <v>1</v>
      </c>
    </row>
    <row r="195" spans="19:22">
      <c r="S195" s="23" t="s">
        <v>36</v>
      </c>
      <c r="U195" s="6">
        <v>2025</v>
      </c>
      <c r="V195" s="6">
        <v>1</v>
      </c>
    </row>
    <row r="196" spans="19:22">
      <c r="S196" s="23" t="s">
        <v>36</v>
      </c>
      <c r="U196" s="6">
        <v>2026</v>
      </c>
      <c r="V196" s="6">
        <v>1</v>
      </c>
    </row>
    <row r="197" spans="19:22">
      <c r="S197" s="23" t="s">
        <v>36</v>
      </c>
      <c r="U197" s="6">
        <v>2027</v>
      </c>
      <c r="V197" s="6">
        <v>1</v>
      </c>
    </row>
    <row r="198" spans="19:22">
      <c r="S198" s="23" t="s">
        <v>36</v>
      </c>
      <c r="U198" s="6">
        <v>2028</v>
      </c>
      <c r="V198" s="6">
        <v>1</v>
      </c>
    </row>
    <row r="199" spans="19:22">
      <c r="S199" s="23" t="s">
        <v>36</v>
      </c>
      <c r="U199" s="6">
        <v>2029</v>
      </c>
      <c r="V199" s="6">
        <v>1</v>
      </c>
    </row>
    <row r="200" spans="19:22">
      <c r="S200" s="23" t="s">
        <v>36</v>
      </c>
      <c r="U200" s="6">
        <v>2030</v>
      </c>
      <c r="V200" s="6">
        <v>1</v>
      </c>
    </row>
    <row r="201" spans="19:22">
      <c r="S201" s="23" t="s">
        <v>36</v>
      </c>
      <c r="U201" s="6">
        <v>2031</v>
      </c>
      <c r="V201" s="6">
        <v>1</v>
      </c>
    </row>
    <row r="202" spans="19:22">
      <c r="S202" s="23" t="s">
        <v>36</v>
      </c>
      <c r="U202" s="6">
        <v>2032</v>
      </c>
      <c r="V202" s="6">
        <v>1</v>
      </c>
    </row>
    <row r="203" spans="19:22">
      <c r="S203" s="23" t="s">
        <v>36</v>
      </c>
      <c r="U203" s="6">
        <v>2033</v>
      </c>
      <c r="V203" s="6">
        <v>1</v>
      </c>
    </row>
    <row r="204" spans="19:22">
      <c r="S204" s="23" t="s">
        <v>36</v>
      </c>
      <c r="U204" s="6">
        <v>2034</v>
      </c>
      <c r="V204" s="6">
        <v>1</v>
      </c>
    </row>
    <row r="205" spans="19:22">
      <c r="S205" s="23" t="s">
        <v>36</v>
      </c>
      <c r="U205" s="6">
        <v>2035</v>
      </c>
      <c r="V205" s="6">
        <v>1</v>
      </c>
    </row>
    <row r="206" spans="19:22">
      <c r="S206" s="23" t="s">
        <v>36</v>
      </c>
      <c r="U206" s="6">
        <v>2036</v>
      </c>
      <c r="V206" s="6">
        <v>1</v>
      </c>
    </row>
    <row r="207" spans="19:22">
      <c r="S207" s="23" t="s">
        <v>36</v>
      </c>
      <c r="U207" s="6">
        <v>2037</v>
      </c>
      <c r="V207" s="6">
        <v>1</v>
      </c>
    </row>
    <row r="208" spans="19:22">
      <c r="S208" s="23" t="s">
        <v>36</v>
      </c>
      <c r="U208" s="6">
        <v>2038</v>
      </c>
      <c r="V208" s="6">
        <v>1</v>
      </c>
    </row>
    <row r="209" spans="19:22">
      <c r="S209" s="23" t="s">
        <v>36</v>
      </c>
      <c r="U209" s="6">
        <v>2039</v>
      </c>
      <c r="V209" s="6">
        <v>1</v>
      </c>
    </row>
    <row r="210" spans="19:22">
      <c r="S210" s="23" t="s">
        <v>36</v>
      </c>
      <c r="U210" s="6">
        <v>2040</v>
      </c>
      <c r="V210" s="6">
        <v>1</v>
      </c>
    </row>
    <row r="211" spans="19:22">
      <c r="S211" s="23" t="s">
        <v>36</v>
      </c>
      <c r="U211" s="6">
        <v>2041</v>
      </c>
      <c r="V211" s="6">
        <v>1</v>
      </c>
    </row>
    <row r="212" spans="19:22">
      <c r="S212" s="23" t="s">
        <v>36</v>
      </c>
      <c r="U212" s="6">
        <v>2042</v>
      </c>
      <c r="V212" s="6">
        <v>1</v>
      </c>
    </row>
    <row r="213" spans="19:22">
      <c r="S213" s="23" t="s">
        <v>36</v>
      </c>
      <c r="U213" s="6">
        <v>2043</v>
      </c>
      <c r="V213" s="6">
        <v>1</v>
      </c>
    </row>
    <row r="214" spans="19:22">
      <c r="S214" s="23" t="s">
        <v>36</v>
      </c>
      <c r="U214" s="6">
        <v>2044</v>
      </c>
      <c r="V214" s="6">
        <v>1</v>
      </c>
    </row>
    <row r="215" spans="19:22">
      <c r="S215" s="23" t="s">
        <v>36</v>
      </c>
      <c r="U215" s="6">
        <v>2045</v>
      </c>
      <c r="V215" s="6">
        <v>1</v>
      </c>
    </row>
    <row r="216" spans="19:22">
      <c r="S216" s="23" t="s">
        <v>36</v>
      </c>
      <c r="U216" s="6">
        <v>2046</v>
      </c>
      <c r="V216" s="6">
        <v>1</v>
      </c>
    </row>
    <row r="217" spans="19:22">
      <c r="S217" s="23" t="s">
        <v>36</v>
      </c>
      <c r="U217" s="6">
        <v>2047</v>
      </c>
      <c r="V217" s="6">
        <v>1</v>
      </c>
    </row>
    <row r="218" spans="19:22">
      <c r="S218" s="23" t="s">
        <v>36</v>
      </c>
      <c r="U218" s="6">
        <v>2048</v>
      </c>
      <c r="V218" s="6">
        <v>1</v>
      </c>
    </row>
    <row r="219" spans="19:22">
      <c r="S219" s="23" t="s">
        <v>36</v>
      </c>
      <c r="U219" s="6">
        <v>2049</v>
      </c>
      <c r="V219" s="6">
        <v>1</v>
      </c>
    </row>
    <row r="220" spans="19:22">
      <c r="S220" s="23" t="s">
        <v>36</v>
      </c>
      <c r="U220" s="6">
        <v>2050</v>
      </c>
      <c r="V220" s="6">
        <v>1</v>
      </c>
    </row>
    <row r="221" spans="19:22">
      <c r="S221" s="23" t="s">
        <v>32</v>
      </c>
      <c r="U221" s="6">
        <v>2021</v>
      </c>
      <c r="V221" s="6">
        <v>1</v>
      </c>
    </row>
    <row r="222" spans="19:22">
      <c r="S222" s="23" t="s">
        <v>32</v>
      </c>
      <c r="U222" s="6">
        <v>2022</v>
      </c>
      <c r="V222" s="6">
        <v>1</v>
      </c>
    </row>
    <row r="223" spans="19:22">
      <c r="S223" s="23" t="s">
        <v>32</v>
      </c>
      <c r="U223" s="6">
        <v>2023</v>
      </c>
      <c r="V223" s="6">
        <v>1</v>
      </c>
    </row>
    <row r="224" spans="19:22">
      <c r="S224" s="23" t="s">
        <v>32</v>
      </c>
      <c r="U224" s="6">
        <v>2024</v>
      </c>
      <c r="V224" s="6">
        <v>1</v>
      </c>
    </row>
    <row r="225" spans="19:22">
      <c r="S225" s="23" t="s">
        <v>32</v>
      </c>
      <c r="U225" s="6">
        <v>2025</v>
      </c>
      <c r="V225" s="6">
        <v>1</v>
      </c>
    </row>
    <row r="226" spans="19:22">
      <c r="S226" s="23" t="s">
        <v>32</v>
      </c>
      <c r="U226" s="6">
        <v>2026</v>
      </c>
      <c r="V226" s="6">
        <v>1</v>
      </c>
    </row>
    <row r="227" spans="19:22">
      <c r="S227" s="23" t="s">
        <v>32</v>
      </c>
      <c r="U227" s="6">
        <v>2027</v>
      </c>
      <c r="V227" s="6">
        <v>1</v>
      </c>
    </row>
    <row r="228" spans="19:22">
      <c r="S228" s="23" t="s">
        <v>32</v>
      </c>
      <c r="U228" s="6">
        <v>2028</v>
      </c>
      <c r="V228" s="6">
        <v>1</v>
      </c>
    </row>
    <row r="229" spans="19:22">
      <c r="S229" s="23" t="s">
        <v>32</v>
      </c>
      <c r="U229" s="6">
        <v>2029</v>
      </c>
      <c r="V229" s="6">
        <v>1</v>
      </c>
    </row>
    <row r="230" spans="19:22">
      <c r="S230" s="23" t="s">
        <v>32</v>
      </c>
      <c r="U230" s="6">
        <v>2030</v>
      </c>
      <c r="V230" s="6">
        <v>1</v>
      </c>
    </row>
    <row r="231" spans="19:22">
      <c r="S231" s="23" t="s">
        <v>32</v>
      </c>
      <c r="U231" s="6">
        <v>2031</v>
      </c>
      <c r="V231" s="6">
        <v>1</v>
      </c>
    </row>
    <row r="232" spans="19:22">
      <c r="S232" s="23" t="s">
        <v>32</v>
      </c>
      <c r="U232" s="6">
        <v>2032</v>
      </c>
      <c r="V232" s="6">
        <v>1</v>
      </c>
    </row>
    <row r="233" spans="19:22">
      <c r="S233" s="23" t="s">
        <v>32</v>
      </c>
      <c r="U233" s="6">
        <v>2033</v>
      </c>
      <c r="V233" s="6">
        <v>1</v>
      </c>
    </row>
    <row r="234" spans="19:22">
      <c r="S234" s="23" t="s">
        <v>32</v>
      </c>
      <c r="U234" s="6">
        <v>2034</v>
      </c>
      <c r="V234" s="6">
        <v>1</v>
      </c>
    </row>
    <row r="235" spans="19:22">
      <c r="S235" s="23" t="s">
        <v>32</v>
      </c>
      <c r="U235" s="6">
        <v>2035</v>
      </c>
      <c r="V235" s="6">
        <v>1</v>
      </c>
    </row>
    <row r="236" spans="19:22">
      <c r="S236" s="23" t="s">
        <v>32</v>
      </c>
      <c r="U236" s="6">
        <v>2036</v>
      </c>
      <c r="V236" s="6">
        <v>1</v>
      </c>
    </row>
    <row r="237" spans="19:22">
      <c r="S237" s="23" t="s">
        <v>32</v>
      </c>
      <c r="U237" s="6">
        <v>2037</v>
      </c>
      <c r="V237" s="6">
        <v>1</v>
      </c>
    </row>
    <row r="238" spans="19:22">
      <c r="S238" s="23" t="s">
        <v>32</v>
      </c>
      <c r="U238" s="6">
        <v>2038</v>
      </c>
      <c r="V238" s="6">
        <v>1</v>
      </c>
    </row>
    <row r="239" spans="19:22">
      <c r="S239" s="23" t="s">
        <v>32</v>
      </c>
      <c r="U239" s="6">
        <v>2039</v>
      </c>
      <c r="V239" s="6">
        <v>1</v>
      </c>
    </row>
    <row r="240" spans="19:22">
      <c r="S240" s="23" t="s">
        <v>32</v>
      </c>
      <c r="U240" s="6">
        <v>2040</v>
      </c>
      <c r="V240" s="6">
        <v>1</v>
      </c>
    </row>
    <row r="241" spans="19:22">
      <c r="S241" s="23" t="s">
        <v>32</v>
      </c>
      <c r="U241" s="6">
        <v>2041</v>
      </c>
      <c r="V241" s="6">
        <v>1</v>
      </c>
    </row>
    <row r="242" spans="19:22">
      <c r="S242" s="23" t="s">
        <v>32</v>
      </c>
      <c r="U242" s="6">
        <v>2042</v>
      </c>
      <c r="V242" s="6">
        <v>1</v>
      </c>
    </row>
    <row r="243" spans="19:22">
      <c r="S243" s="23" t="s">
        <v>32</v>
      </c>
      <c r="U243" s="6">
        <v>2043</v>
      </c>
      <c r="V243" s="6">
        <v>1</v>
      </c>
    </row>
    <row r="244" spans="19:22">
      <c r="S244" s="23" t="s">
        <v>32</v>
      </c>
      <c r="U244" s="6">
        <v>2044</v>
      </c>
      <c r="V244" s="6">
        <v>1</v>
      </c>
    </row>
    <row r="245" spans="19:22">
      <c r="S245" s="23" t="s">
        <v>32</v>
      </c>
      <c r="U245" s="6">
        <v>2045</v>
      </c>
      <c r="V245" s="6">
        <v>1</v>
      </c>
    </row>
    <row r="246" spans="19:22">
      <c r="S246" s="23" t="s">
        <v>32</v>
      </c>
      <c r="U246" s="6">
        <v>2046</v>
      </c>
      <c r="V246" s="6">
        <v>1</v>
      </c>
    </row>
    <row r="247" spans="19:22">
      <c r="S247" s="23" t="s">
        <v>32</v>
      </c>
      <c r="U247" s="6">
        <v>2047</v>
      </c>
      <c r="V247" s="6">
        <v>1</v>
      </c>
    </row>
    <row r="248" spans="19:22">
      <c r="S248" s="23" t="s">
        <v>32</v>
      </c>
      <c r="U248" s="6">
        <v>2048</v>
      </c>
      <c r="V248" s="6">
        <v>1</v>
      </c>
    </row>
    <row r="249" spans="19:22">
      <c r="S249" s="23" t="s">
        <v>32</v>
      </c>
      <c r="U249" s="6">
        <v>2049</v>
      </c>
      <c r="V249" s="6">
        <v>1</v>
      </c>
    </row>
    <row r="250" spans="19:22">
      <c r="S250" s="23" t="s">
        <v>32</v>
      </c>
      <c r="U250" s="6">
        <v>2050</v>
      </c>
      <c r="V250" s="6">
        <v>1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CF7ED-726F-49A1-96E2-B316E7062EE3}">
  <dimension ref="A3:R40"/>
  <sheetViews>
    <sheetView topLeftCell="A3" workbookViewId="0">
      <selection activeCell="B7" sqref="B7"/>
    </sheetView>
  </sheetViews>
  <sheetFormatPr defaultRowHeight="14.5"/>
  <cols>
    <col min="11" max="11" width="11.54296875" bestFit="1" customWidth="1"/>
  </cols>
  <sheetData>
    <row r="3" spans="1:18">
      <c r="A3" t="s">
        <v>45</v>
      </c>
    </row>
    <row r="4" spans="1:18">
      <c r="B4" t="s">
        <v>54</v>
      </c>
    </row>
    <row r="5" spans="1:18">
      <c r="B5" t="s">
        <v>55</v>
      </c>
    </row>
    <row r="6" spans="1:18">
      <c r="J6" t="s">
        <v>53</v>
      </c>
    </row>
    <row r="10" spans="1:18">
      <c r="B10" t="s">
        <v>15</v>
      </c>
      <c r="C10" t="s">
        <v>3</v>
      </c>
      <c r="D10" t="s">
        <v>2</v>
      </c>
      <c r="E10" t="s">
        <v>0</v>
      </c>
      <c r="F10" t="s">
        <v>5</v>
      </c>
      <c r="G10" t="s">
        <v>4</v>
      </c>
      <c r="H10" t="s">
        <v>6</v>
      </c>
      <c r="I10" t="s">
        <v>1</v>
      </c>
      <c r="J10" t="s">
        <v>7</v>
      </c>
      <c r="K10" t="s">
        <v>16</v>
      </c>
      <c r="L10" t="s">
        <v>20</v>
      </c>
      <c r="M10" t="s">
        <v>21</v>
      </c>
      <c r="N10" t="s">
        <v>22</v>
      </c>
      <c r="O10" t="s">
        <v>23</v>
      </c>
      <c r="P10" t="s">
        <v>24</v>
      </c>
      <c r="Q10" t="s">
        <v>25</v>
      </c>
      <c r="R10" t="s">
        <v>26</v>
      </c>
    </row>
    <row r="11" spans="1:18">
      <c r="B11" t="s">
        <v>18</v>
      </c>
      <c r="G11" t="s">
        <v>14</v>
      </c>
      <c r="I11">
        <v>2021</v>
      </c>
      <c r="J11" t="s">
        <v>13</v>
      </c>
      <c r="K11">
        <v>1</v>
      </c>
      <c r="L11">
        <v>250472.20978646306</v>
      </c>
      <c r="M11">
        <v>35600.111035639427</v>
      </c>
      <c r="N11">
        <v>58094.68669002696</v>
      </c>
      <c r="O11">
        <v>20245.118088948791</v>
      </c>
      <c r="P11">
        <v>147290.56928481584</v>
      </c>
      <c r="Q11">
        <v>75796.93970500151</v>
      </c>
      <c r="R11">
        <v>65625.479409104533</v>
      </c>
    </row>
    <row r="12" spans="1:18">
      <c r="G12" t="s">
        <v>14</v>
      </c>
      <c r="I12">
        <v>2022</v>
      </c>
      <c r="J12" t="s">
        <v>13</v>
      </c>
      <c r="K12">
        <v>1</v>
      </c>
      <c r="L12">
        <v>258065.23193920337</v>
      </c>
      <c r="M12">
        <v>36679.322306079674</v>
      </c>
      <c r="N12">
        <v>59855.817169811322</v>
      </c>
      <c r="O12">
        <v>20858.845377358492</v>
      </c>
      <c r="P12">
        <v>151755.65767295597</v>
      </c>
      <c r="Q12">
        <v>78094.710953878413</v>
      </c>
      <c r="R12">
        <v>67614.904580712799</v>
      </c>
    </row>
    <row r="13" spans="1:18">
      <c r="G13" t="s">
        <v>14</v>
      </c>
      <c r="I13">
        <v>2023</v>
      </c>
      <c r="J13" t="s">
        <v>13</v>
      </c>
      <c r="K13">
        <v>1</v>
      </c>
      <c r="L13">
        <v>256944.09490040434</v>
      </c>
      <c r="M13">
        <v>36519.972879245295</v>
      </c>
      <c r="N13">
        <v>59595.779918328852</v>
      </c>
      <c r="O13">
        <v>20768.226335175204</v>
      </c>
      <c r="P13">
        <v>151096.37130808627</v>
      </c>
      <c r="Q13">
        <v>77755.436762129393</v>
      </c>
      <c r="R13">
        <v>67321.158796630727</v>
      </c>
    </row>
    <row r="14" spans="1:18">
      <c r="G14" t="s">
        <v>14</v>
      </c>
      <c r="I14">
        <v>2024</v>
      </c>
      <c r="J14" t="s">
        <v>13</v>
      </c>
      <c r="K14">
        <v>1</v>
      </c>
      <c r="L14">
        <v>248352.42145890987</v>
      </c>
      <c r="M14">
        <v>35298.82132410902</v>
      </c>
      <c r="N14">
        <v>57603.021611320757</v>
      </c>
      <c r="O14">
        <v>20073.780258490566</v>
      </c>
      <c r="P14">
        <v>146044.02448930815</v>
      </c>
      <c r="Q14">
        <v>75155.457489517808</v>
      </c>
      <c r="R14">
        <v>65070.079968343809</v>
      </c>
    </row>
    <row r="15" spans="1:18">
      <c r="G15" t="s">
        <v>14</v>
      </c>
      <c r="I15">
        <v>2025</v>
      </c>
      <c r="J15" t="s">
        <v>13</v>
      </c>
      <c r="K15">
        <v>1</v>
      </c>
      <c r="L15">
        <v>238190.11268023364</v>
      </c>
      <c r="M15">
        <v>33854.432259119509</v>
      </c>
      <c r="N15">
        <v>55245.969126145552</v>
      </c>
      <c r="O15">
        <v>19252.38318032345</v>
      </c>
      <c r="P15">
        <v>140068.06313800538</v>
      </c>
      <c r="Q15">
        <v>72080.178573674755</v>
      </c>
      <c r="R15">
        <v>62407.483642497755</v>
      </c>
    </row>
    <row r="16" spans="1:18">
      <c r="G16" t="s">
        <v>14</v>
      </c>
      <c r="I16">
        <v>2026</v>
      </c>
      <c r="J16" t="s">
        <v>13</v>
      </c>
      <c r="K16">
        <v>1</v>
      </c>
      <c r="L16">
        <v>232767.38942199762</v>
      </c>
      <c r="M16">
        <v>33083.689867085959</v>
      </c>
      <c r="N16">
        <v>53988.219178706204</v>
      </c>
      <c r="O16">
        <v>18814.07638045822</v>
      </c>
      <c r="P16">
        <v>136879.2223621743</v>
      </c>
      <c r="Q16">
        <v>70439.17485437257</v>
      </c>
      <c r="R16">
        <v>60986.692035205146</v>
      </c>
    </row>
    <row r="17" spans="7:18">
      <c r="G17" t="s">
        <v>14</v>
      </c>
      <c r="I17">
        <v>2027</v>
      </c>
      <c r="J17" t="s">
        <v>13</v>
      </c>
      <c r="K17">
        <v>1</v>
      </c>
      <c r="L17">
        <v>226480.88876266853</v>
      </c>
      <c r="M17">
        <v>32190.17708301888</v>
      </c>
      <c r="N17">
        <v>52530.124140970358</v>
      </c>
      <c r="O17">
        <v>18305.952352156339</v>
      </c>
      <c r="P17">
        <v>133182.43595336928</v>
      </c>
      <c r="Q17">
        <v>68536.778130053921</v>
      </c>
      <c r="R17">
        <v>59339.584677762803</v>
      </c>
    </row>
    <row r="18" spans="7:18">
      <c r="G18" t="s">
        <v>14</v>
      </c>
      <c r="I18">
        <v>2028</v>
      </c>
      <c r="J18" t="s">
        <v>13</v>
      </c>
      <c r="K18">
        <v>1</v>
      </c>
      <c r="L18">
        <v>218075.60078240492</v>
      </c>
      <c r="M18">
        <v>30995.516862473803</v>
      </c>
      <c r="N18">
        <v>50580.596198652296</v>
      </c>
      <c r="O18">
        <v>17626.571402560647</v>
      </c>
      <c r="P18">
        <v>128239.69339254269</v>
      </c>
      <c r="Q18">
        <v>65993.20211103624</v>
      </c>
      <c r="R18">
        <v>57137.340150329437</v>
      </c>
    </row>
    <row r="19" spans="7:18">
      <c r="G19" t="s">
        <v>14</v>
      </c>
      <c r="I19">
        <v>2029</v>
      </c>
      <c r="J19" t="s">
        <v>13</v>
      </c>
      <c r="K19">
        <v>1</v>
      </c>
      <c r="L19">
        <v>207017.7615007188</v>
      </c>
      <c r="M19">
        <v>29423.844274213843</v>
      </c>
      <c r="N19">
        <v>48015.83378814016</v>
      </c>
      <c r="O19">
        <v>16732.790562533693</v>
      </c>
      <c r="P19">
        <v>121737.11394770887</v>
      </c>
      <c r="Q19">
        <v>62646.921188230008</v>
      </c>
      <c r="R19">
        <v>54240.108538454624</v>
      </c>
    </row>
    <row r="20" spans="7:18">
      <c r="G20" t="s">
        <v>14</v>
      </c>
      <c r="I20">
        <v>2030</v>
      </c>
      <c r="J20" t="s">
        <v>13</v>
      </c>
      <c r="K20">
        <v>1</v>
      </c>
      <c r="L20">
        <v>193624.70627607073</v>
      </c>
      <c r="M20">
        <v>27520.26282096437</v>
      </c>
      <c r="N20">
        <v>44909.439878167119</v>
      </c>
      <c r="O20">
        <v>15650.25935148248</v>
      </c>
      <c r="P20">
        <v>113861.30716585804</v>
      </c>
      <c r="Q20">
        <v>58593.966171009284</v>
      </c>
      <c r="R20">
        <v>50731.033936448031</v>
      </c>
    </row>
    <row r="21" spans="7:18">
      <c r="G21" t="s">
        <v>14</v>
      </c>
      <c r="I21">
        <v>2031</v>
      </c>
      <c r="J21" t="s">
        <v>13</v>
      </c>
      <c r="K21">
        <v>1</v>
      </c>
      <c r="L21">
        <v>179944.17960676854</v>
      </c>
      <c r="M21">
        <v>25575.822482180301</v>
      </c>
      <c r="N21">
        <v>41736.369654986534</v>
      </c>
      <c r="O21">
        <v>14544.492455525609</v>
      </c>
      <c r="P21">
        <v>105816.45235759212</v>
      </c>
      <c r="Q21">
        <v>54454.017647499262</v>
      </c>
      <c r="R21">
        <v>47146.639795447743</v>
      </c>
    </row>
    <row r="22" spans="7:18">
      <c r="G22" t="s">
        <v>14</v>
      </c>
      <c r="I22">
        <v>2032</v>
      </c>
      <c r="J22" t="s">
        <v>13</v>
      </c>
      <c r="K22">
        <v>1</v>
      </c>
      <c r="L22">
        <v>166284.22223905363</v>
      </c>
      <c r="M22">
        <v>23634.305698951786</v>
      </c>
      <c r="N22">
        <v>38568.07028894878</v>
      </c>
      <c r="O22">
        <v>13440.388130997304</v>
      </c>
      <c r="P22">
        <v>97783.693358849952</v>
      </c>
      <c r="Q22">
        <v>50320.293727163829</v>
      </c>
      <c r="R22">
        <v>43567.634956034737</v>
      </c>
    </row>
    <row r="23" spans="7:18">
      <c r="G23" t="s">
        <v>14</v>
      </c>
      <c r="I23">
        <v>2033</v>
      </c>
      <c r="J23" t="s">
        <v>13</v>
      </c>
      <c r="K23">
        <v>1</v>
      </c>
      <c r="L23">
        <v>155818.02569125488</v>
      </c>
      <c r="M23">
        <v>22146.724463731662</v>
      </c>
      <c r="N23">
        <v>36140.533877628033</v>
      </c>
      <c r="O23">
        <v>12594.428472506739</v>
      </c>
      <c r="P23">
        <v>91629.030336208438</v>
      </c>
      <c r="Q23">
        <v>47153.053459868228</v>
      </c>
      <c r="R23">
        <v>40825.417898802036</v>
      </c>
    </row>
    <row r="24" spans="7:18">
      <c r="G24" t="s">
        <v>14</v>
      </c>
      <c r="I24">
        <v>2034</v>
      </c>
      <c r="J24" t="s">
        <v>13</v>
      </c>
      <c r="K24">
        <v>1</v>
      </c>
      <c r="L24">
        <v>143999.83456012278</v>
      </c>
      <c r="M24">
        <v>20466.981561844867</v>
      </c>
      <c r="N24">
        <v>33399.414966307275</v>
      </c>
      <c r="O24">
        <v>11639.190064016171</v>
      </c>
      <c r="P24">
        <v>84679.324813566927</v>
      </c>
      <c r="Q24">
        <v>43576.677775905955</v>
      </c>
      <c r="R24">
        <v>37728.968758235991</v>
      </c>
    </row>
    <row r="25" spans="7:18">
      <c r="G25" t="s">
        <v>14</v>
      </c>
      <c r="I25">
        <v>2035</v>
      </c>
      <c r="J25" t="s">
        <v>13</v>
      </c>
      <c r="K25">
        <v>1</v>
      </c>
      <c r="L25">
        <v>131923.43135181195</v>
      </c>
      <c r="M25">
        <v>18750.538466247384</v>
      </c>
      <c r="N25">
        <v>30598.40617843666</v>
      </c>
      <c r="O25">
        <v>10663.080940970351</v>
      </c>
      <c r="P25">
        <v>77577.777280682843</v>
      </c>
      <c r="Q25">
        <v>39922.162943246483</v>
      </c>
      <c r="R25">
        <v>34564.866238604372</v>
      </c>
    </row>
    <row r="26" spans="7:18">
      <c r="G26" t="s">
        <v>14</v>
      </c>
      <c r="I26">
        <v>2036</v>
      </c>
      <c r="J26" t="s">
        <v>13</v>
      </c>
      <c r="K26">
        <v>1</v>
      </c>
      <c r="L26">
        <v>120709.79755831091</v>
      </c>
      <c r="M26">
        <v>17156.722495597489</v>
      </c>
      <c r="N26">
        <v>27997.508687870621</v>
      </c>
      <c r="O26">
        <v>9756.7075730458237</v>
      </c>
      <c r="P26">
        <v>70983.582632884107</v>
      </c>
      <c r="Q26">
        <v>36528.736082659481</v>
      </c>
      <c r="R26">
        <v>31626.815369631629</v>
      </c>
    </row>
    <row r="27" spans="7:18">
      <c r="G27" t="s">
        <v>14</v>
      </c>
      <c r="I27">
        <v>2037</v>
      </c>
      <c r="J27" t="s">
        <v>13</v>
      </c>
      <c r="K27">
        <v>1</v>
      </c>
      <c r="L27">
        <v>109713.34166533395</v>
      </c>
      <c r="M27">
        <v>15593.774449895183</v>
      </c>
      <c r="N27">
        <v>25446.983580323456</v>
      </c>
      <c r="O27">
        <v>8867.8882173854454</v>
      </c>
      <c r="P27">
        <v>64517.099784456426</v>
      </c>
      <c r="Q27">
        <v>33201.030765573531</v>
      </c>
      <c r="R27">
        <v>28745.666637032049</v>
      </c>
    </row>
    <row r="28" spans="7:18">
      <c r="G28" t="s">
        <v>14</v>
      </c>
      <c r="I28">
        <v>2038</v>
      </c>
      <c r="J28" t="s">
        <v>13</v>
      </c>
      <c r="K28">
        <v>1</v>
      </c>
      <c r="L28">
        <v>99638.720330143769</v>
      </c>
      <c r="M28">
        <v>14161.848574842768</v>
      </c>
      <c r="N28">
        <v>23110.269377628032</v>
      </c>
      <c r="O28">
        <v>8053.5787225067388</v>
      </c>
      <c r="P28">
        <v>58592.703169541783</v>
      </c>
      <c r="Q28">
        <v>30152.287487646005</v>
      </c>
      <c r="R28">
        <v>26106.045037690925</v>
      </c>
    </row>
    <row r="29" spans="7:18">
      <c r="G29" t="s">
        <v>14</v>
      </c>
      <c r="I29">
        <v>2039</v>
      </c>
      <c r="J29" t="s">
        <v>13</v>
      </c>
      <c r="K29">
        <v>1</v>
      </c>
      <c r="L29">
        <v>90883.309595253086</v>
      </c>
      <c r="M29">
        <v>12917.424714046125</v>
      </c>
      <c r="N29">
        <v>21079.533736657682</v>
      </c>
      <c r="O29">
        <v>7345.8981203504036</v>
      </c>
      <c r="P29">
        <v>53444.070382839178</v>
      </c>
      <c r="Q29">
        <v>27502.758663147652</v>
      </c>
      <c r="R29">
        <v>23812.0658877059</v>
      </c>
    </row>
    <row r="30" spans="7:18">
      <c r="G30" t="s">
        <v>14</v>
      </c>
      <c r="I30">
        <v>2040</v>
      </c>
      <c r="J30" t="s">
        <v>13</v>
      </c>
      <c r="K30">
        <v>1</v>
      </c>
      <c r="L30">
        <v>82110.971294639137</v>
      </c>
      <c r="M30">
        <v>11670.594904821806</v>
      </c>
      <c r="N30">
        <v>19044.871905121297</v>
      </c>
      <c r="O30">
        <v>6636.8493002695423</v>
      </c>
      <c r="P30">
        <v>48285.483315004494</v>
      </c>
      <c r="Q30">
        <v>24848.10728361785</v>
      </c>
      <c r="R30">
        <v>21513.651596525906</v>
      </c>
    </row>
    <row r="31" spans="7:18">
      <c r="G31" t="s">
        <v>14</v>
      </c>
      <c r="I31">
        <v>2041</v>
      </c>
      <c r="J31" t="s">
        <v>13</v>
      </c>
      <c r="K31">
        <v>1</v>
      </c>
      <c r="L31">
        <v>72480.61788128184</v>
      </c>
      <c r="M31">
        <v>10301.813709014677</v>
      </c>
      <c r="N31">
        <v>16811.201492183289</v>
      </c>
      <c r="O31">
        <v>5858.4490048517519</v>
      </c>
      <c r="P31">
        <v>42622.339136747527</v>
      </c>
      <c r="Q31">
        <v>21933.806660676852</v>
      </c>
      <c r="R31">
        <v>18990.431315244085</v>
      </c>
    </row>
    <row r="32" spans="7:18">
      <c r="G32" t="s">
        <v>14</v>
      </c>
      <c r="I32">
        <v>2042</v>
      </c>
      <c r="J32" t="s">
        <v>13</v>
      </c>
      <c r="K32">
        <v>1</v>
      </c>
      <c r="L32">
        <v>64377.163923015876</v>
      </c>
      <c r="M32">
        <v>9150.0537555555566</v>
      </c>
      <c r="N32">
        <v>14931.68112857143</v>
      </c>
      <c r="O32">
        <v>5203.4646357142856</v>
      </c>
      <c r="P32">
        <v>37857.090538095239</v>
      </c>
      <c r="Q32">
        <v>19481.570496031745</v>
      </c>
      <c r="R32">
        <v>16867.26942301587</v>
      </c>
    </row>
    <row r="33" spans="7:18">
      <c r="G33" t="s">
        <v>14</v>
      </c>
      <c r="I33">
        <v>2043</v>
      </c>
      <c r="J33" t="s">
        <v>13</v>
      </c>
      <c r="K33">
        <v>1</v>
      </c>
      <c r="L33">
        <v>56155.198481731059</v>
      </c>
      <c r="M33">
        <v>7981.449530398324</v>
      </c>
      <c r="N33">
        <v>13024.673134770886</v>
      </c>
      <c r="O33">
        <v>4538.90124393531</v>
      </c>
      <c r="P33">
        <v>33022.151079065588</v>
      </c>
      <c r="Q33">
        <v>16993.470840820602</v>
      </c>
      <c r="R33">
        <v>14713.056689278224</v>
      </c>
    </row>
    <row r="34" spans="7:18">
      <c r="G34" t="s">
        <v>14</v>
      </c>
      <c r="I34">
        <v>2044</v>
      </c>
      <c r="J34" t="s">
        <v>13</v>
      </c>
      <c r="K34">
        <v>1</v>
      </c>
      <c r="L34">
        <v>47819.555051841875</v>
      </c>
      <c r="M34">
        <v>6796.6880276729571</v>
      </c>
      <c r="N34">
        <v>11091.298594609165</v>
      </c>
      <c r="O34">
        <v>3865.1495102425879</v>
      </c>
      <c r="P34">
        <v>28120.363103504042</v>
      </c>
      <c r="Q34">
        <v>14470.970388589398</v>
      </c>
      <c r="R34">
        <v>12529.059523539981</v>
      </c>
    </row>
    <row r="35" spans="7:18">
      <c r="G35" t="s">
        <v>14</v>
      </c>
      <c r="I35">
        <v>2045</v>
      </c>
      <c r="J35" t="s">
        <v>13</v>
      </c>
      <c r="K35">
        <v>1</v>
      </c>
      <c r="L35">
        <v>39760.185575396834</v>
      </c>
      <c r="M35">
        <v>5651.1938888888899</v>
      </c>
      <c r="N35">
        <v>9222.0032142857144</v>
      </c>
      <c r="O35">
        <v>3213.7283928571428</v>
      </c>
      <c r="P35">
        <v>23381.038452380952</v>
      </c>
      <c r="Q35">
        <v>12032.074900793652</v>
      </c>
      <c r="R35">
        <v>10417.448075396826</v>
      </c>
    </row>
    <row r="36" spans="7:18">
      <c r="G36" t="s">
        <v>14</v>
      </c>
      <c r="I36">
        <v>2046</v>
      </c>
      <c r="J36" t="s">
        <v>13</v>
      </c>
      <c r="K36">
        <v>1</v>
      </c>
      <c r="L36">
        <v>31773.780542118897</v>
      </c>
      <c r="M36">
        <v>4516.0703308595394</v>
      </c>
      <c r="N36">
        <v>7369.6312542048508</v>
      </c>
      <c r="O36">
        <v>2568.2048310107816</v>
      </c>
      <c r="P36">
        <v>18684.620654600178</v>
      </c>
      <c r="Q36">
        <v>9615.2596330113793</v>
      </c>
      <c r="R36">
        <v>8324.9538241943683</v>
      </c>
    </row>
    <row r="37" spans="7:18">
      <c r="G37" t="s">
        <v>14</v>
      </c>
      <c r="I37">
        <v>2047</v>
      </c>
      <c r="J37" t="s">
        <v>13</v>
      </c>
      <c r="K37">
        <v>1</v>
      </c>
      <c r="L37">
        <v>23685.140967923035</v>
      </c>
      <c r="M37">
        <v>3366.4159751362695</v>
      </c>
      <c r="N37">
        <v>5493.5469484366586</v>
      </c>
      <c r="O37">
        <v>1914.4178759703507</v>
      </c>
      <c r="P37">
        <v>13928.083677349508</v>
      </c>
      <c r="Q37">
        <v>7167.5065404687048</v>
      </c>
      <c r="R37">
        <v>6205.6734047154841</v>
      </c>
    </row>
    <row r="38" spans="7:18">
      <c r="G38" t="s">
        <v>14</v>
      </c>
      <c r="I38">
        <v>2048</v>
      </c>
      <c r="J38" t="s">
        <v>13</v>
      </c>
      <c r="K38">
        <v>1</v>
      </c>
      <c r="L38">
        <v>15786.646221179997</v>
      </c>
      <c r="M38">
        <v>2243.7872801677154</v>
      </c>
      <c r="N38">
        <v>3661.564957196766</v>
      </c>
      <c r="O38">
        <v>1275.9999093261456</v>
      </c>
      <c r="P38">
        <v>9283.3616591554364</v>
      </c>
      <c r="Q38">
        <v>4777.2943465109311</v>
      </c>
      <c r="R38">
        <v>4136.2122664630133</v>
      </c>
    </row>
    <row r="39" spans="7:18">
      <c r="G39" t="s">
        <v>14</v>
      </c>
      <c r="I39">
        <v>2049</v>
      </c>
      <c r="J39" t="s">
        <v>13</v>
      </c>
      <c r="K39">
        <v>1</v>
      </c>
      <c r="L39">
        <v>7867.910094365081</v>
      </c>
      <c r="M39">
        <v>1118.2816377777781</v>
      </c>
      <c r="N39">
        <v>1824.8881671428574</v>
      </c>
      <c r="O39">
        <v>635.94587642857152</v>
      </c>
      <c r="P39">
        <v>4626.7366661904771</v>
      </c>
      <c r="Q39">
        <v>2380.9567837301593</v>
      </c>
      <c r="R39">
        <v>2061.4477443650794</v>
      </c>
    </row>
    <row r="40" spans="7:18">
      <c r="G40" t="s">
        <v>14</v>
      </c>
      <c r="I40">
        <v>2050</v>
      </c>
      <c r="J40" t="s">
        <v>13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DF3-3145-42C8-8798-05D10B1A64A7}">
  <dimension ref="B1:V109"/>
  <sheetViews>
    <sheetView zoomScale="41" workbookViewId="0">
      <selection activeCell="O59" sqref="O59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26953125" style="6" bestFit="1" customWidth="1"/>
    <col min="6" max="12" width="14.4531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21" width="9.1796875" style="6"/>
    <col min="22" max="22" width="9.26953125" style="6" bestFit="1" customWidth="1"/>
    <col min="23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2021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2021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2021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2021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2021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2021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2021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2021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2021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2021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2021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2021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2021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2021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2021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2021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2021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2021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2021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2021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2021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2021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2021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2021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2021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2021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2021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2021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2021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2" ht="18.5">
      <c r="E34" s="14" t="s">
        <v>29</v>
      </c>
      <c r="F34" s="15" t="s">
        <v>42</v>
      </c>
    </row>
    <row r="36" spans="2:22">
      <c r="B36" s="1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41</v>
      </c>
      <c r="V38" s="16">
        <v>0</v>
      </c>
    </row>
    <row r="39" spans="2:22">
      <c r="C39" s="6" t="s">
        <v>13</v>
      </c>
      <c r="D39" s="6" t="s">
        <v>12</v>
      </c>
      <c r="E39" s="6">
        <v>2022</v>
      </c>
      <c r="F39" s="6">
        <f>-V39*L3*1000/SUM(L3:R3)</f>
        <v>0</v>
      </c>
      <c r="G39" s="6">
        <f>-V39*M3*1000/SUM(L3:R3)</f>
        <v>0</v>
      </c>
      <c r="H39" s="6">
        <f>-V39*N3/SUM(L3:R3)*1000</f>
        <v>0</v>
      </c>
      <c r="I39" s="6">
        <f>-V39*O3/SUM(L3:R3)*1000</f>
        <v>0</v>
      </c>
      <c r="J39" s="6">
        <f>-V39*P3/SUM(L3:R3)*1000</f>
        <v>0</v>
      </c>
      <c r="K39" s="6">
        <f>-V39*Q3/SUM(L3:R3)*1000</f>
        <v>0</v>
      </c>
      <c r="L39" s="6">
        <f>-V39*R3/SUM(L3:R3)*1000</f>
        <v>0</v>
      </c>
      <c r="S39" s="6" t="s">
        <v>41</v>
      </c>
      <c r="V39" s="16">
        <v>0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-V40*L4*1000/SUM(L4:R4)</f>
        <v>7.5549116501946683E-11</v>
      </c>
      <c r="G40" s="6">
        <f t="shared" ref="G40:G67" si="1">-V40*M4*1000/SUM(L4:R4)</f>
        <v>1.0737945492662475E-11</v>
      </c>
      <c r="H40" s="6">
        <f t="shared" ref="H40:H67" si="2">-V40*N4/SUM(L4:R4)*1000</f>
        <v>1.7522911051212934E-11</v>
      </c>
      <c r="I40" s="6">
        <f t="shared" ref="I40:I67" si="3">-V40*O4/SUM(L4:R4)*1000</f>
        <v>6.1064690026954175E-12</v>
      </c>
      <c r="J40" s="6">
        <f t="shared" ref="J40:J67" si="4">-V40*P4/SUM(L4:R4)*1000</f>
        <v>4.4426774483378249E-11</v>
      </c>
      <c r="K40" s="6">
        <f t="shared" ref="K40:K67" si="5">-V40*Q4/SUM(L4:R4)*1000</f>
        <v>2.2862383947289607E-11</v>
      </c>
      <c r="L40" s="6">
        <f t="shared" ref="L40:L67" si="6">-V40*R4/SUM(L4:R4)*1000</f>
        <v>1.9794399520814611E-11</v>
      </c>
      <c r="S40" s="6" t="s">
        <v>41</v>
      </c>
      <c r="V40" s="17">
        <v>-1.9699999999999999E-13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4.4869272237196764E-8</v>
      </c>
      <c r="G41" s="6">
        <f t="shared" si="1"/>
        <v>6.377358490566039E-9</v>
      </c>
      <c r="H41" s="6">
        <f t="shared" si="2"/>
        <v>1.0407008086253368E-8</v>
      </c>
      <c r="I41" s="6">
        <f t="shared" si="3"/>
        <v>3.6266846361185986E-9</v>
      </c>
      <c r="J41" s="6">
        <f t="shared" si="4"/>
        <v>2.638544474393531E-8</v>
      </c>
      <c r="K41" s="6">
        <f t="shared" si="5"/>
        <v>1.3578167115902964E-8</v>
      </c>
      <c r="L41" s="6">
        <f t="shared" si="6"/>
        <v>1.1756064690026953E-8</v>
      </c>
      <c r="S41" s="6" t="s">
        <v>41</v>
      </c>
      <c r="V41" s="17">
        <v>-1.1700000000000001E-10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3.9500299490865528E-6</v>
      </c>
      <c r="G42" s="6">
        <f t="shared" si="1"/>
        <v>5.6142557651991619E-7</v>
      </c>
      <c r="H42" s="6">
        <f t="shared" si="2"/>
        <v>9.1617250673854424E-7</v>
      </c>
      <c r="I42" s="6">
        <f t="shared" si="3"/>
        <v>3.1927223719676548E-7</v>
      </c>
      <c r="J42" s="6">
        <f t="shared" si="4"/>
        <v>2.3228212039532788E-6</v>
      </c>
      <c r="K42" s="6">
        <f t="shared" si="5"/>
        <v>1.19534291704103E-6</v>
      </c>
      <c r="L42" s="6">
        <f t="shared" si="6"/>
        <v>1.0349356094639112E-6</v>
      </c>
      <c r="S42" s="6" t="s">
        <v>41</v>
      </c>
      <c r="V42" s="17">
        <v>-1.03E-8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1.0354447439353101E-4</v>
      </c>
      <c r="G43" s="6">
        <f t="shared" si="1"/>
        <v>1.4716981132075474E-5</v>
      </c>
      <c r="H43" s="6">
        <f t="shared" si="2"/>
        <v>2.401617250673854E-5</v>
      </c>
      <c r="I43" s="6">
        <f t="shared" si="3"/>
        <v>8.3692722371967671E-6</v>
      </c>
      <c r="J43" s="6">
        <f t="shared" si="4"/>
        <v>6.0889487870619947E-5</v>
      </c>
      <c r="K43" s="6">
        <f t="shared" si="5"/>
        <v>3.1334231805929915E-5</v>
      </c>
      <c r="L43" s="6">
        <f t="shared" si="6"/>
        <v>2.7129380053908355E-5</v>
      </c>
      <c r="S43" s="6" t="s">
        <v>41</v>
      </c>
      <c r="V43" s="17">
        <v>-2.7000000000000001E-7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1.2885534591194968E-3</v>
      </c>
      <c r="G44" s="6">
        <f t="shared" si="1"/>
        <v>1.8314465408805034E-4</v>
      </c>
      <c r="H44" s="6">
        <f t="shared" si="2"/>
        <v>2.9886792452830181E-4</v>
      </c>
      <c r="I44" s="6">
        <f t="shared" si="3"/>
        <v>1.0415094339622641E-4</v>
      </c>
      <c r="J44" s="6">
        <f t="shared" si="4"/>
        <v>7.5773584905660372E-4</v>
      </c>
      <c r="K44" s="6">
        <f t="shared" si="5"/>
        <v>3.8993710691823894E-4</v>
      </c>
      <c r="L44" s="6">
        <f t="shared" si="6"/>
        <v>3.3761006289308176E-4</v>
      </c>
      <c r="S44" s="6" t="s">
        <v>41</v>
      </c>
      <c r="V44" s="17">
        <v>-3.36E-6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9.6641509433962255E-3</v>
      </c>
      <c r="G45" s="6">
        <f t="shared" si="1"/>
        <v>1.3735849056603776E-3</v>
      </c>
      <c r="H45" s="6">
        <f t="shared" si="2"/>
        <v>2.2415094339622637E-3</v>
      </c>
      <c r="I45" s="6">
        <f t="shared" si="3"/>
        <v>7.8113207547169804E-4</v>
      </c>
      <c r="J45" s="6">
        <f t="shared" si="4"/>
        <v>5.6830188679245271E-3</v>
      </c>
      <c r="K45" s="6">
        <f t="shared" si="5"/>
        <v>2.9245283018867921E-3</v>
      </c>
      <c r="L45" s="6">
        <f t="shared" si="6"/>
        <v>2.5320754716981132E-3</v>
      </c>
      <c r="S45" s="6" t="s">
        <v>41</v>
      </c>
      <c r="V45" s="17">
        <v>-2.5199999999999999E-5</v>
      </c>
    </row>
    <row r="46" spans="2:22">
      <c r="B46" s="1"/>
      <c r="C46" s="6" t="s">
        <v>13</v>
      </c>
      <c r="D46" s="6" t="s">
        <v>12</v>
      </c>
      <c r="E46" s="6">
        <v>2029</v>
      </c>
      <c r="F46" s="6">
        <f t="shared" si="0"/>
        <v>5.1115688529499853E-2</v>
      </c>
      <c r="G46" s="6">
        <f t="shared" si="1"/>
        <v>7.2651740041928727E-3</v>
      </c>
      <c r="H46" s="6">
        <f t="shared" si="2"/>
        <v>1.1855805929919134E-2</v>
      </c>
      <c r="I46" s="6">
        <f t="shared" si="3"/>
        <v>4.131568733153638E-3</v>
      </c>
      <c r="J46" s="6">
        <f t="shared" si="4"/>
        <v>3.0058659478885887E-2</v>
      </c>
      <c r="K46" s="6">
        <f t="shared" si="5"/>
        <v>1.5468433662773283E-2</v>
      </c>
      <c r="L46" s="6">
        <f t="shared" si="6"/>
        <v>1.3392669661575318E-2</v>
      </c>
      <c r="M46" s="3"/>
      <c r="N46" s="3"/>
      <c r="O46" s="3"/>
      <c r="P46" s="3"/>
      <c r="S46" s="6" t="s">
        <v>41</v>
      </c>
      <c r="V46" s="16">
        <v>-1.3328799999999999E-4</v>
      </c>
    </row>
    <row r="47" spans="2:22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0.20613173764600179</v>
      </c>
      <c r="G47" s="6">
        <f t="shared" si="1"/>
        <v>2.9297911949685534E-2</v>
      </c>
      <c r="H47" s="6">
        <f t="shared" si="2"/>
        <v>4.7810328840970341E-2</v>
      </c>
      <c r="I47" s="6">
        <f t="shared" si="3"/>
        <v>1.666117520215633E-2</v>
      </c>
      <c r="J47" s="6">
        <f t="shared" si="4"/>
        <v>0.12121608625336926</v>
      </c>
      <c r="K47" s="6">
        <f t="shared" si="5"/>
        <v>6.2378796046720572E-2</v>
      </c>
      <c r="L47" s="6">
        <f t="shared" si="6"/>
        <v>5.4007964061096127E-2</v>
      </c>
      <c r="M47" s="5"/>
      <c r="N47" s="5"/>
      <c r="S47" s="6" t="s">
        <v>41</v>
      </c>
      <c r="V47" s="16">
        <v>-5.3750399999999995E-4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0.87434334770889477</v>
      </c>
      <c r="G48" s="6">
        <f t="shared" si="1"/>
        <v>0.12427215094339625</v>
      </c>
      <c r="H48" s="6">
        <f t="shared" si="2"/>
        <v>0.20279576280323444</v>
      </c>
      <c r="I48" s="6">
        <f t="shared" si="3"/>
        <v>7.0671250673854435E-2</v>
      </c>
      <c r="J48" s="6">
        <f t="shared" si="4"/>
        <v>0.51415895417789736</v>
      </c>
      <c r="K48" s="6">
        <f t="shared" si="5"/>
        <v>0.26459043126684634</v>
      </c>
      <c r="L48" s="6">
        <f t="shared" si="6"/>
        <v>0.22908410242587601</v>
      </c>
      <c r="S48" s="6" t="s">
        <v>41</v>
      </c>
      <c r="V48" s="16">
        <v>-2.2799159999999999E-3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3.1402009448936812</v>
      </c>
      <c r="G49" s="6">
        <f t="shared" si="1"/>
        <v>0.44632297693920342</v>
      </c>
      <c r="H49" s="6">
        <f t="shared" si="2"/>
        <v>0.72834024258760099</v>
      </c>
      <c r="I49" s="6">
        <f t="shared" si="3"/>
        <v>0.25381553908355797</v>
      </c>
      <c r="J49" s="6">
        <f t="shared" si="4"/>
        <v>1.8466000089847261</v>
      </c>
      <c r="K49" s="6">
        <f t="shared" si="5"/>
        <v>0.95027556903264454</v>
      </c>
      <c r="L49" s="6">
        <f t="shared" si="6"/>
        <v>0.82275471847858639</v>
      </c>
      <c r="S49" s="6" t="s">
        <v>41</v>
      </c>
      <c r="V49" s="16">
        <v>-8.1883100000000007E-3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9.5193052626534875</v>
      </c>
      <c r="G50" s="6">
        <f t="shared" si="1"/>
        <v>1.3529977023060797</v>
      </c>
      <c r="H50" s="6">
        <f t="shared" si="2"/>
        <v>2.2079138328840964</v>
      </c>
      <c r="I50" s="6">
        <f t="shared" si="3"/>
        <v>0.76942451752021557</v>
      </c>
      <c r="J50" s="6">
        <f t="shared" si="4"/>
        <v>5.5978421419586688</v>
      </c>
      <c r="K50" s="6">
        <f t="shared" si="5"/>
        <v>2.8806956573824491</v>
      </c>
      <c r="L50" s="6">
        <f t="shared" si="6"/>
        <v>2.4941248852949984</v>
      </c>
      <c r="S50" s="6" t="s">
        <v>41</v>
      </c>
      <c r="V50" s="16">
        <v>-2.4822304E-2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25.019483945043426</v>
      </c>
      <c r="G51" s="6">
        <f t="shared" si="1"/>
        <v>3.5560687840670862</v>
      </c>
      <c r="H51" s="6">
        <f t="shared" si="2"/>
        <v>5.8030353234501346</v>
      </c>
      <c r="I51" s="6">
        <f t="shared" si="3"/>
        <v>2.0222698854447438</v>
      </c>
      <c r="J51" s="6">
        <f t="shared" si="4"/>
        <v>14.712746123090746</v>
      </c>
      <c r="K51" s="6">
        <f t="shared" si="5"/>
        <v>7.5713002957472302</v>
      </c>
      <c r="L51" s="6">
        <f t="shared" si="6"/>
        <v>6.5552806431566335</v>
      </c>
      <c r="S51" s="6" t="s">
        <v>41</v>
      </c>
      <c r="V51" s="16">
        <v>-6.5240185000000006E-2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58.462149045822109</v>
      </c>
      <c r="G52" s="6">
        <f t="shared" si="1"/>
        <v>8.3093409811320758</v>
      </c>
      <c r="H52" s="6">
        <f t="shared" si="2"/>
        <v>13.559748743935307</v>
      </c>
      <c r="I52" s="6">
        <f t="shared" si="3"/>
        <v>4.7253669865229107</v>
      </c>
      <c r="J52" s="6">
        <f t="shared" si="4"/>
        <v>34.37875691644205</v>
      </c>
      <c r="K52" s="6">
        <f t="shared" si="5"/>
        <v>17.691591374663069</v>
      </c>
      <c r="L52" s="6">
        <f t="shared" si="6"/>
        <v>15.317493951482479</v>
      </c>
      <c r="S52" s="6" t="s">
        <v>41</v>
      </c>
      <c r="V52" s="16">
        <v>-0.15244444800000001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125.19340698697212</v>
      </c>
      <c r="G53" s="6">
        <f t="shared" si="1"/>
        <v>17.793986779874217</v>
      </c>
      <c r="H53" s="6">
        <f t="shared" si="2"/>
        <v>29.037439964959564</v>
      </c>
      <c r="I53" s="6">
        <f t="shared" si="3"/>
        <v>10.119107866576819</v>
      </c>
      <c r="J53" s="6">
        <f t="shared" si="4"/>
        <v>73.620176072776275</v>
      </c>
      <c r="K53" s="6">
        <f t="shared" si="5"/>
        <v>37.885548775831083</v>
      </c>
      <c r="L53" s="6">
        <f t="shared" si="6"/>
        <v>32.801552553009877</v>
      </c>
      <c r="S53" s="6" t="s">
        <v>41</v>
      </c>
      <c r="V53" s="16">
        <v>-0.32645121900000001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247.56858303818504</v>
      </c>
      <c r="G54" s="6">
        <f t="shared" si="1"/>
        <v>35.18741281761006</v>
      </c>
      <c r="H54" s="6">
        <f t="shared" si="2"/>
        <v>57.421217619946084</v>
      </c>
      <c r="I54" s="6">
        <f t="shared" si="3"/>
        <v>20.010424322102423</v>
      </c>
      <c r="J54" s="6">
        <f t="shared" si="4"/>
        <v>145.58308709703502</v>
      </c>
      <c r="K54" s="6">
        <f t="shared" si="5"/>
        <v>74.918255312219216</v>
      </c>
      <c r="L54" s="6">
        <f t="shared" si="6"/>
        <v>64.86470879290205</v>
      </c>
      <c r="S54" s="6" t="s">
        <v>41</v>
      </c>
      <c r="V54" s="16">
        <v>-0.64555368899999999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456.36196207831682</v>
      </c>
      <c r="G55" s="6">
        <f t="shared" si="1"/>
        <v>64.863629127882604</v>
      </c>
      <c r="H55" s="6">
        <f t="shared" si="2"/>
        <v>105.84888929110511</v>
      </c>
      <c r="I55" s="6">
        <f t="shared" si="3"/>
        <v>36.886734146900267</v>
      </c>
      <c r="J55" s="6">
        <f t="shared" si="4"/>
        <v>268.36435567744826</v>
      </c>
      <c r="K55" s="6">
        <f t="shared" si="5"/>
        <v>138.10250707172801</v>
      </c>
      <c r="L55" s="6">
        <f t="shared" si="6"/>
        <v>119.57004160661873</v>
      </c>
      <c r="S55" s="6" t="s">
        <v>41</v>
      </c>
      <c r="V55" s="16">
        <v>-1.189998119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790.90674582644499</v>
      </c>
      <c r="G56" s="6">
        <f t="shared" si="1"/>
        <v>112.4131415387841</v>
      </c>
      <c r="H56" s="6">
        <f t="shared" si="2"/>
        <v>183.44342328032343</v>
      </c>
      <c r="I56" s="6">
        <f t="shared" si="3"/>
        <v>63.927253567385449</v>
      </c>
      <c r="J56" s="6">
        <f t="shared" si="4"/>
        <v>465.09393175112308</v>
      </c>
      <c r="K56" s="6">
        <f t="shared" si="5"/>
        <v>239.34116673779573</v>
      </c>
      <c r="L56" s="6">
        <f t="shared" si="6"/>
        <v>207.22312629814314</v>
      </c>
      <c r="S56" s="6" t="s">
        <v>41</v>
      </c>
      <c r="V56" s="16">
        <v>-2.0623487890000001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931.53719966277333</v>
      </c>
      <c r="G57" s="6">
        <f t="shared" si="1"/>
        <v>132.40122634800841</v>
      </c>
      <c r="H57" s="6">
        <f t="shared" si="2"/>
        <v>216.0613418975741</v>
      </c>
      <c r="I57" s="6">
        <f t="shared" si="3"/>
        <v>75.294103994609159</v>
      </c>
      <c r="J57" s="6">
        <f t="shared" si="4"/>
        <v>547.79188703324348</v>
      </c>
      <c r="K57" s="6">
        <f t="shared" si="5"/>
        <v>281.89821543875411</v>
      </c>
      <c r="L57" s="6">
        <f t="shared" si="6"/>
        <v>244.0692936250374</v>
      </c>
      <c r="S57" s="6" t="s">
        <v>41</v>
      </c>
      <c r="V57" s="16">
        <v>-2.4290532680000001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1660.6513332938007</v>
      </c>
      <c r="G58" s="6">
        <f t="shared" si="1"/>
        <v>236.03166158490575</v>
      </c>
      <c r="H58" s="6">
        <f t="shared" si="2"/>
        <v>385.17254665229103</v>
      </c>
      <c r="I58" s="6">
        <f t="shared" si="3"/>
        <v>134.2267965606469</v>
      </c>
      <c r="J58" s="6">
        <f t="shared" si="4"/>
        <v>976.54857787601077</v>
      </c>
      <c r="K58" s="6">
        <f t="shared" si="5"/>
        <v>502.53993881401612</v>
      </c>
      <c r="L58" s="6">
        <f t="shared" si="6"/>
        <v>435.10232121832888</v>
      </c>
      <c r="S58" s="6" t="s">
        <v>41</v>
      </c>
      <c r="V58" s="16">
        <v>-4.3302731760000004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2362.8354271250369</v>
      </c>
      <c r="G59" s="6">
        <f t="shared" si="1"/>
        <v>335.83447695178199</v>
      </c>
      <c r="H59" s="6">
        <f t="shared" si="2"/>
        <v>548.03758052021556</v>
      </c>
      <c r="I59" s="6">
        <f t="shared" si="3"/>
        <v>190.98279321159032</v>
      </c>
      <c r="J59" s="6">
        <f t="shared" si="4"/>
        <v>1389.4690172785265</v>
      </c>
      <c r="K59" s="6">
        <f t="shared" si="5"/>
        <v>715.0321968066786</v>
      </c>
      <c r="L59" s="6">
        <f t="shared" si="6"/>
        <v>619.07948910616949</v>
      </c>
      <c r="S59" s="6" t="s">
        <v>41</v>
      </c>
      <c r="V59" s="16">
        <v>-6.1612709810000004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4029.6546566352195</v>
      </c>
      <c r="G60" s="6">
        <f t="shared" si="1"/>
        <v>572.74279383647797</v>
      </c>
      <c r="H60" s="6">
        <f t="shared" si="2"/>
        <v>934.64071301886759</v>
      </c>
      <c r="I60" s="6">
        <f t="shared" si="3"/>
        <v>325.70812726415096</v>
      </c>
      <c r="J60" s="6">
        <f t="shared" si="4"/>
        <v>2369.6446360377354</v>
      </c>
      <c r="K60" s="6">
        <f t="shared" si="5"/>
        <v>1219.4386407232703</v>
      </c>
      <c r="L60" s="6">
        <f t="shared" si="6"/>
        <v>1055.7978424842768</v>
      </c>
      <c r="S60" s="6" t="s">
        <v>41</v>
      </c>
      <c r="V60" s="16">
        <v>-10.50762741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5918.813908619346</v>
      </c>
      <c r="G61" s="6">
        <f t="shared" si="1"/>
        <v>841.25273828092247</v>
      </c>
      <c r="H61" s="6">
        <f t="shared" si="2"/>
        <v>1372.813534447439</v>
      </c>
      <c r="I61" s="6">
        <f t="shared" si="3"/>
        <v>478.40471654986521</v>
      </c>
      <c r="J61" s="6">
        <f t="shared" si="4"/>
        <v>3480.5676479424974</v>
      </c>
      <c r="K61" s="6">
        <f t="shared" si="5"/>
        <v>1791.1287696915242</v>
      </c>
      <c r="L61" s="6">
        <f t="shared" si="6"/>
        <v>1550.7708444684033</v>
      </c>
      <c r="S61" s="6" t="s">
        <v>41</v>
      </c>
      <c r="V61" s="16">
        <v>-15.433752159999999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8044.530172671457</v>
      </c>
      <c r="G62" s="6">
        <f t="shared" si="1"/>
        <v>1143.3849991614259</v>
      </c>
      <c r="H62" s="6">
        <f t="shared" si="2"/>
        <v>1865.8535425876007</v>
      </c>
      <c r="I62" s="6">
        <f t="shared" si="3"/>
        <v>650.22168908355786</v>
      </c>
      <c r="J62" s="6">
        <f t="shared" si="4"/>
        <v>4730.5983756513915</v>
      </c>
      <c r="K62" s="6">
        <f t="shared" si="5"/>
        <v>2434.4048745881996</v>
      </c>
      <c r="L62" s="6">
        <f t="shared" si="6"/>
        <v>2107.7234462563638</v>
      </c>
      <c r="S62" s="6" t="s">
        <v>41</v>
      </c>
      <c r="V62" s="16">
        <v>-20.976717099999998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10218.488969342616</v>
      </c>
      <c r="G63" s="6">
        <f t="shared" si="1"/>
        <v>1452.3740667085956</v>
      </c>
      <c r="H63" s="6">
        <f t="shared" si="2"/>
        <v>2370.0829550134767</v>
      </c>
      <c r="I63" s="6">
        <f t="shared" si="3"/>
        <v>825.93799947439334</v>
      </c>
      <c r="J63" s="6">
        <f t="shared" si="4"/>
        <v>6008.9981990745719</v>
      </c>
      <c r="K63" s="6">
        <f t="shared" si="5"/>
        <v>3092.2799497229703</v>
      </c>
      <c r="L63" s="6">
        <f t="shared" si="6"/>
        <v>2677.3159306633725</v>
      </c>
      <c r="S63" s="6" t="s">
        <v>41</v>
      </c>
      <c r="V63" s="16">
        <v>-26.645478069999999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12626.513981235397</v>
      </c>
      <c r="G64" s="6">
        <f t="shared" si="1"/>
        <v>1794.6314288050319</v>
      </c>
      <c r="H64" s="6">
        <f t="shared" si="2"/>
        <v>2928.6018371159025</v>
      </c>
      <c r="I64" s="6">
        <f t="shared" si="3"/>
        <v>1020.5733674797843</v>
      </c>
      <c r="J64" s="6">
        <f t="shared" si="4"/>
        <v>7425.0410213746618</v>
      </c>
      <c r="K64" s="6">
        <f t="shared" si="5"/>
        <v>3820.9872453953271</v>
      </c>
      <c r="L64" s="6">
        <f t="shared" si="6"/>
        <v>3308.2354085938896</v>
      </c>
      <c r="S64" s="6" t="s">
        <v>41</v>
      </c>
      <c r="V64" s="16">
        <v>-32.924584289999999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15255.708149642107</v>
      </c>
      <c r="G65" s="6">
        <f t="shared" si="1"/>
        <v>2168.3240009643609</v>
      </c>
      <c r="H65" s="6">
        <f t="shared" si="2"/>
        <v>3538.4188367385436</v>
      </c>
      <c r="I65" s="6">
        <f t="shared" si="3"/>
        <v>1233.0853521967654</v>
      </c>
      <c r="J65" s="6">
        <f t="shared" si="4"/>
        <v>8971.1427072866118</v>
      </c>
      <c r="K65" s="6">
        <f t="shared" si="5"/>
        <v>4616.6239031521409</v>
      </c>
      <c r="L65" s="6">
        <f t="shared" si="6"/>
        <v>3997.1027600194661</v>
      </c>
      <c r="S65" s="6" t="s">
        <v>41</v>
      </c>
      <c r="V65" s="16">
        <v>-39.780405709999997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18088.793410793649</v>
      </c>
      <c r="G66" s="6">
        <f t="shared" si="1"/>
        <v>2570.9960177777784</v>
      </c>
      <c r="H66" s="6">
        <f t="shared" si="2"/>
        <v>4195.5264685714283</v>
      </c>
      <c r="I66" s="6">
        <f t="shared" si="3"/>
        <v>1462.0774057142855</v>
      </c>
      <c r="J66" s="6">
        <f t="shared" si="4"/>
        <v>10637.142864761903</v>
      </c>
      <c r="K66" s="6">
        <f t="shared" si="5"/>
        <v>5473.961301587301</v>
      </c>
      <c r="L66" s="6">
        <f t="shared" si="6"/>
        <v>4739.3910107936508</v>
      </c>
      <c r="S66" s="6" t="s">
        <v>41</v>
      </c>
      <c r="V66" s="16">
        <v>-47.167888480000002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21106.38215866427</v>
      </c>
      <c r="G67" s="6">
        <f t="shared" si="1"/>
        <v>2999.8918804192881</v>
      </c>
      <c r="H67" s="6">
        <f t="shared" si="2"/>
        <v>4895.4279587061983</v>
      </c>
      <c r="I67" s="6">
        <f t="shared" si="3"/>
        <v>1705.9824704582209</v>
      </c>
      <c r="J67" s="6">
        <f t="shared" si="4"/>
        <v>12411.640582174301</v>
      </c>
      <c r="K67" s="6">
        <f t="shared" si="5"/>
        <v>6387.1324377058991</v>
      </c>
      <c r="L67" s="6">
        <f t="shared" si="6"/>
        <v>5530.0204718718178</v>
      </c>
      <c r="S67" s="6" t="s">
        <v>41</v>
      </c>
      <c r="V67" s="16">
        <v>-55.036477959999999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7F10359C-1835-481F-A96B-C8CB2F69D2BF}"/>
  </hyperlinks>
  <pageMargins left="0.7" right="0.7" top="0.75" bottom="0.75" header="0.3" footer="0.3"/>
  <pageSetup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E6C-D93A-4A53-8996-43BDAB46E570}">
  <dimension ref="B1:W109"/>
  <sheetViews>
    <sheetView tabSelected="1" topLeftCell="A12" zoomScale="72" workbookViewId="0">
      <selection activeCell="P55" sqref="P55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250472.20978646306</v>
      </c>
      <c r="M3" s="10">
        <v>35600.111035639427</v>
      </c>
      <c r="N3" s="10">
        <v>58094.68669002696</v>
      </c>
      <c r="O3" s="10">
        <v>20245.118088948791</v>
      </c>
      <c r="P3" s="10">
        <v>147290.56928481584</v>
      </c>
      <c r="Q3" s="10">
        <v>75796.93970500151</v>
      </c>
      <c r="R3" s="10">
        <v>65625.479409104533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250472.20978646306</v>
      </c>
      <c r="M4" s="10">
        <v>35600.111035639427</v>
      </c>
      <c r="N4" s="10">
        <v>58094.68669002696</v>
      </c>
      <c r="O4" s="10">
        <v>20245.118088948791</v>
      </c>
      <c r="P4" s="10">
        <v>147290.56928481584</v>
      </c>
      <c r="Q4" s="10">
        <v>75796.93970500151</v>
      </c>
      <c r="R4" s="10">
        <v>65625.479409104533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250472.20978646306</v>
      </c>
      <c r="M5" s="10">
        <v>35600.111035639427</v>
      </c>
      <c r="N5" s="10">
        <v>58094.68669002696</v>
      </c>
      <c r="O5" s="10">
        <v>20245.118088948791</v>
      </c>
      <c r="P5" s="10">
        <v>147290.56928481584</v>
      </c>
      <c r="Q5" s="10">
        <v>75796.93970500151</v>
      </c>
      <c r="R5" s="10">
        <v>65625.479409104533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250472.20978646306</v>
      </c>
      <c r="M6" s="10">
        <v>35600.111035639427</v>
      </c>
      <c r="N6" s="10">
        <v>58094.68669002696</v>
      </c>
      <c r="O6" s="10">
        <v>20245.118088948791</v>
      </c>
      <c r="P6" s="10">
        <v>147290.56928481584</v>
      </c>
      <c r="Q6" s="10">
        <v>75796.93970500151</v>
      </c>
      <c r="R6" s="10">
        <v>65625.479409104533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250472.20978646306</v>
      </c>
      <c r="M7" s="10">
        <v>35600.111035639427</v>
      </c>
      <c r="N7" s="10">
        <v>58094.68669002696</v>
      </c>
      <c r="O7" s="10">
        <v>20245.118088948791</v>
      </c>
      <c r="P7" s="10">
        <v>147290.56928481584</v>
      </c>
      <c r="Q7" s="10">
        <v>75796.93970500151</v>
      </c>
      <c r="R7" s="10">
        <v>65625.479409104533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250472.20978646306</v>
      </c>
      <c r="M8" s="10">
        <v>35600.111035639427</v>
      </c>
      <c r="N8" s="10">
        <v>58094.68669002696</v>
      </c>
      <c r="O8" s="10">
        <v>20245.118088948791</v>
      </c>
      <c r="P8" s="10">
        <v>147290.56928481584</v>
      </c>
      <c r="Q8" s="10">
        <v>75796.93970500151</v>
      </c>
      <c r="R8" s="10">
        <v>65625.479409104533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250472.20978646306</v>
      </c>
      <c r="M9" s="10">
        <v>35600.111035639427</v>
      </c>
      <c r="N9" s="10">
        <v>58094.68669002696</v>
      </c>
      <c r="O9" s="10">
        <v>20245.118088948791</v>
      </c>
      <c r="P9" s="10">
        <v>147290.56928481584</v>
      </c>
      <c r="Q9" s="10">
        <v>75796.93970500151</v>
      </c>
      <c r="R9" s="10">
        <v>65625.479409104533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250472.20978646306</v>
      </c>
      <c r="M10" s="10">
        <v>35600.111035639427</v>
      </c>
      <c r="N10" s="10">
        <v>58094.68669002696</v>
      </c>
      <c r="O10" s="10">
        <v>20245.118088948791</v>
      </c>
      <c r="P10" s="10">
        <v>147290.56928481584</v>
      </c>
      <c r="Q10" s="10">
        <v>75796.93970500151</v>
      </c>
      <c r="R10" s="10">
        <v>65625.479409104533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250472.20978646306</v>
      </c>
      <c r="M11" s="10">
        <v>35600.111035639427</v>
      </c>
      <c r="N11" s="10">
        <v>58094.68669002696</v>
      </c>
      <c r="O11" s="10">
        <v>20245.118088948791</v>
      </c>
      <c r="P11" s="10">
        <v>147290.56928481584</v>
      </c>
      <c r="Q11" s="10">
        <v>75796.93970500151</v>
      </c>
      <c r="R11" s="10">
        <v>65625.479409104533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250472.20978646306</v>
      </c>
      <c r="M12" s="10">
        <v>35600.111035639427</v>
      </c>
      <c r="N12" s="10">
        <v>58094.68669002696</v>
      </c>
      <c r="O12" s="10">
        <v>20245.118088948791</v>
      </c>
      <c r="P12" s="10">
        <v>147290.56928481584</v>
      </c>
      <c r="Q12" s="10">
        <v>75796.93970500151</v>
      </c>
      <c r="R12" s="10">
        <v>65625.479409104533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250472.20978646306</v>
      </c>
      <c r="M13" s="10">
        <v>35600.111035639427</v>
      </c>
      <c r="N13" s="10">
        <v>58094.68669002696</v>
      </c>
      <c r="O13" s="10">
        <v>20245.118088948791</v>
      </c>
      <c r="P13" s="10">
        <v>147290.56928481584</v>
      </c>
      <c r="Q13" s="10">
        <v>75796.93970500151</v>
      </c>
      <c r="R13" s="10">
        <v>65625.479409104533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250472.20978646306</v>
      </c>
      <c r="M14" s="10">
        <v>35600.111035639427</v>
      </c>
      <c r="N14" s="10">
        <v>58094.68669002696</v>
      </c>
      <c r="O14" s="10">
        <v>20245.118088948791</v>
      </c>
      <c r="P14" s="10">
        <v>147290.56928481584</v>
      </c>
      <c r="Q14" s="10">
        <v>75796.93970500151</v>
      </c>
      <c r="R14" s="10">
        <v>65625.479409104533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250472.20978646306</v>
      </c>
      <c r="M15" s="10">
        <v>35600.111035639427</v>
      </c>
      <c r="N15" s="10">
        <v>58094.68669002696</v>
      </c>
      <c r="O15" s="10">
        <v>20245.118088948791</v>
      </c>
      <c r="P15" s="10">
        <v>147290.56928481584</v>
      </c>
      <c r="Q15" s="10">
        <v>75796.93970500151</v>
      </c>
      <c r="R15" s="10">
        <v>65625.479409104533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250472.20978646306</v>
      </c>
      <c r="M16" s="10">
        <v>35600.111035639427</v>
      </c>
      <c r="N16" s="10">
        <v>58094.68669002696</v>
      </c>
      <c r="O16" s="10">
        <v>20245.118088948791</v>
      </c>
      <c r="P16" s="10">
        <v>147290.56928481584</v>
      </c>
      <c r="Q16" s="10">
        <v>75796.93970500151</v>
      </c>
      <c r="R16" s="10">
        <v>65625.479409104533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250472.20978646306</v>
      </c>
      <c r="M17" s="10">
        <v>35600.111035639427</v>
      </c>
      <c r="N17" s="10">
        <v>58094.68669002696</v>
      </c>
      <c r="O17" s="10">
        <v>20245.118088948791</v>
      </c>
      <c r="P17" s="10">
        <v>147290.56928481584</v>
      </c>
      <c r="Q17" s="10">
        <v>75796.93970500151</v>
      </c>
      <c r="R17" s="10">
        <v>65625.479409104533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250472.20978646306</v>
      </c>
      <c r="M18" s="10">
        <v>35600.111035639427</v>
      </c>
      <c r="N18" s="10">
        <v>58094.68669002696</v>
      </c>
      <c r="O18" s="10">
        <v>20245.118088948791</v>
      </c>
      <c r="P18" s="10">
        <v>147290.56928481584</v>
      </c>
      <c r="Q18" s="10">
        <v>75796.93970500151</v>
      </c>
      <c r="R18" s="10">
        <v>65625.479409104533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250472.20978646306</v>
      </c>
      <c r="M19" s="10">
        <v>35600.111035639427</v>
      </c>
      <c r="N19" s="10">
        <v>58094.68669002696</v>
      </c>
      <c r="O19" s="10">
        <v>20245.118088948791</v>
      </c>
      <c r="P19" s="10">
        <v>147290.56928481584</v>
      </c>
      <c r="Q19" s="10">
        <v>75796.93970500151</v>
      </c>
      <c r="R19" s="10">
        <v>65625.479409104533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250472.20978646306</v>
      </c>
      <c r="M20" s="10">
        <v>35600.111035639427</v>
      </c>
      <c r="N20" s="10">
        <v>58094.68669002696</v>
      </c>
      <c r="O20" s="10">
        <v>20245.118088948791</v>
      </c>
      <c r="P20" s="10">
        <v>147290.56928481584</v>
      </c>
      <c r="Q20" s="10">
        <v>75796.93970500151</v>
      </c>
      <c r="R20" s="10">
        <v>65625.479409104533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250472.20978646306</v>
      </c>
      <c r="M21" s="10">
        <v>35600.111035639427</v>
      </c>
      <c r="N21" s="10">
        <v>58094.68669002696</v>
      </c>
      <c r="O21" s="10">
        <v>20245.118088948791</v>
      </c>
      <c r="P21" s="10">
        <v>147290.56928481584</v>
      </c>
      <c r="Q21" s="10">
        <v>75796.93970500151</v>
      </c>
      <c r="R21" s="10">
        <v>65625.479409104533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250472.20978646306</v>
      </c>
      <c r="M22" s="10">
        <v>35600.111035639427</v>
      </c>
      <c r="N22" s="10">
        <v>58094.68669002696</v>
      </c>
      <c r="O22" s="10">
        <v>20245.118088948791</v>
      </c>
      <c r="P22" s="10">
        <v>147290.56928481584</v>
      </c>
      <c r="Q22" s="10">
        <v>75796.93970500151</v>
      </c>
      <c r="R22" s="10">
        <v>65625.479409104533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250472.20978646306</v>
      </c>
      <c r="M23" s="10">
        <v>35600.111035639427</v>
      </c>
      <c r="N23" s="10">
        <v>58094.68669002696</v>
      </c>
      <c r="O23" s="10">
        <v>20245.118088948791</v>
      </c>
      <c r="P23" s="10">
        <v>147290.56928481584</v>
      </c>
      <c r="Q23" s="10">
        <v>75796.93970500151</v>
      </c>
      <c r="R23" s="10">
        <v>65625.479409104533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250472.20978646306</v>
      </c>
      <c r="M24" s="10">
        <v>35600.111035639427</v>
      </c>
      <c r="N24" s="10">
        <v>58094.68669002696</v>
      </c>
      <c r="O24" s="10">
        <v>20245.118088948791</v>
      </c>
      <c r="P24" s="10">
        <v>147290.56928481584</v>
      </c>
      <c r="Q24" s="10">
        <v>75796.93970500151</v>
      </c>
      <c r="R24" s="10">
        <v>65625.479409104533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250472.20978646306</v>
      </c>
      <c r="M25" s="10">
        <v>35600.111035639427</v>
      </c>
      <c r="N25" s="10">
        <v>58094.68669002696</v>
      </c>
      <c r="O25" s="10">
        <v>20245.118088948791</v>
      </c>
      <c r="P25" s="10">
        <v>147290.56928481584</v>
      </c>
      <c r="Q25" s="10">
        <v>75796.93970500151</v>
      </c>
      <c r="R25" s="10">
        <v>65625.479409104533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250472.20978646306</v>
      </c>
      <c r="M26" s="10">
        <v>35600.111035639427</v>
      </c>
      <c r="N26" s="10">
        <v>58094.68669002696</v>
      </c>
      <c r="O26" s="10">
        <v>20245.118088948791</v>
      </c>
      <c r="P26" s="10">
        <v>147290.56928481584</v>
      </c>
      <c r="Q26" s="10">
        <v>75796.93970500151</v>
      </c>
      <c r="R26" s="10">
        <v>65625.479409104533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250472.20978646306</v>
      </c>
      <c r="M27" s="10">
        <v>35600.111035639427</v>
      </c>
      <c r="N27" s="10">
        <v>58094.68669002696</v>
      </c>
      <c r="O27" s="10">
        <v>20245.118088948791</v>
      </c>
      <c r="P27" s="10">
        <v>147290.56928481584</v>
      </c>
      <c r="Q27" s="10">
        <v>75796.93970500151</v>
      </c>
      <c r="R27" s="10">
        <v>65625.479409104533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250472.20978646306</v>
      </c>
      <c r="M28" s="10">
        <v>35600.111035639427</v>
      </c>
      <c r="N28" s="10">
        <v>58094.68669002696</v>
      </c>
      <c r="O28" s="10">
        <v>20245.118088948791</v>
      </c>
      <c r="P28" s="10">
        <v>147290.56928481584</v>
      </c>
      <c r="Q28" s="10">
        <v>75796.93970500151</v>
      </c>
      <c r="R28" s="10">
        <v>65625.479409104533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250472.20978646306</v>
      </c>
      <c r="M29" s="10">
        <v>35600.111035639427</v>
      </c>
      <c r="N29" s="10">
        <v>58094.68669002696</v>
      </c>
      <c r="O29" s="10">
        <v>20245.118088948791</v>
      </c>
      <c r="P29" s="10">
        <v>147290.56928481584</v>
      </c>
      <c r="Q29" s="10">
        <v>75796.93970500151</v>
      </c>
      <c r="R29" s="10">
        <v>65625.479409104533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250472.20978646306</v>
      </c>
      <c r="M30" s="10">
        <v>35600.111035639427</v>
      </c>
      <c r="N30" s="10">
        <v>58094.68669002696</v>
      </c>
      <c r="O30" s="10">
        <v>20245.118088948791</v>
      </c>
      <c r="P30" s="10">
        <v>147290.56928481584</v>
      </c>
      <c r="Q30" s="10">
        <v>75796.93970500151</v>
      </c>
      <c r="R30" s="10">
        <v>65625.479409104533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250472.20978646306</v>
      </c>
      <c r="M31" s="10">
        <v>35600.111035639427</v>
      </c>
      <c r="N31" s="10">
        <v>58094.68669002696</v>
      </c>
      <c r="O31" s="10">
        <v>20245.118088948791</v>
      </c>
      <c r="P31" s="10">
        <v>147290.56928481584</v>
      </c>
      <c r="Q31" s="10">
        <v>75796.93970500151</v>
      </c>
      <c r="R31" s="10">
        <v>65625.479409104533</v>
      </c>
    </row>
    <row r="34" spans="2:23">
      <c r="E34" s="14" t="s">
        <v>29</v>
      </c>
      <c r="F34" s="6" t="s">
        <v>40</v>
      </c>
    </row>
    <row r="36" spans="2:23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3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  <c r="W37" s="18" t="s">
        <v>43</v>
      </c>
    </row>
    <row r="38" spans="2:23">
      <c r="C38" s="6" t="s">
        <v>13</v>
      </c>
      <c r="D38" s="6" t="s">
        <v>12</v>
      </c>
      <c r="E38" s="6">
        <v>2021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S38" s="6" t="s">
        <v>32</v>
      </c>
      <c r="V38" s="16">
        <v>0</v>
      </c>
    </row>
    <row r="39" spans="2:23">
      <c r="C39" s="6" t="s">
        <v>13</v>
      </c>
      <c r="D39" s="6" t="s">
        <v>12</v>
      </c>
      <c r="E39" s="6">
        <v>2022</v>
      </c>
      <c r="F39" s="6">
        <f t="shared" ref="F39:F67" si="0">V39*L3*1000/SUM(L3:R3)</f>
        <v>0.4340174023659778</v>
      </c>
      <c r="G39" s="6">
        <f t="shared" ref="G39:G67" si="1">V39*M3*1000/SUM(L3:R3)</f>
        <v>6.1687752620545079E-2</v>
      </c>
      <c r="H39" s="6">
        <f t="shared" ref="H39:H67" si="2">V39*N3/SUM(L3:R3)*1000</f>
        <v>0.10066627762803233</v>
      </c>
      <c r="I39" s="6">
        <f t="shared" ref="I39:I67" si="3">V39*O3/SUM(L3:R3)*1000</f>
        <v>3.5080672506738547E-2</v>
      </c>
      <c r="J39" s="6">
        <f t="shared" ref="J39:J67" si="4">V39*P3/SUM(L3:R3)*1000</f>
        <v>0.25522460287511228</v>
      </c>
      <c r="K39" s="6">
        <f t="shared" ref="K39:K67" si="5">V39*Q3/SUM(L3:R3)*1000</f>
        <v>0.13134068209044622</v>
      </c>
      <c r="L39" s="6">
        <f t="shared" ref="L39:L67" si="6">V39*R3/SUM(L3:R3)*1000</f>
        <v>0.11371560991314764</v>
      </c>
      <c r="S39" s="6" t="s">
        <v>32</v>
      </c>
      <c r="V39" s="16">
        <v>1.131733E-3</v>
      </c>
    </row>
    <row r="40" spans="2:23">
      <c r="C40" s="6" t="s">
        <v>13</v>
      </c>
      <c r="D40" s="6" t="s">
        <v>12</v>
      </c>
      <c r="E40" s="6">
        <v>2023</v>
      </c>
      <c r="F40" s="6">
        <f t="shared" si="0"/>
        <v>0.11877778406708596</v>
      </c>
      <c r="G40" s="6">
        <f t="shared" si="1"/>
        <v>1.6882121593291406E-2</v>
      </c>
      <c r="H40" s="6">
        <f t="shared" si="2"/>
        <v>2.7549396226415088E-2</v>
      </c>
      <c r="I40" s="6">
        <f t="shared" si="3"/>
        <v>9.6005471698113205E-3</v>
      </c>
      <c r="J40" s="6">
        <f t="shared" si="4"/>
        <v>6.9847459119496857E-2</v>
      </c>
      <c r="K40" s="6">
        <f t="shared" si="5"/>
        <v>3.5944077568134176E-2</v>
      </c>
      <c r="L40" s="6">
        <f t="shared" si="6"/>
        <v>3.1120614255765195E-2</v>
      </c>
      <c r="S40" s="6" t="s">
        <v>32</v>
      </c>
      <c r="V40" s="16">
        <v>3.0972200000000001E-4</v>
      </c>
    </row>
    <row r="41" spans="2:23">
      <c r="C41" s="6" t="s">
        <v>13</v>
      </c>
      <c r="D41" s="6" t="s">
        <v>12</v>
      </c>
      <c r="E41" s="6">
        <v>2024</v>
      </c>
      <c r="F41" s="6">
        <f t="shared" si="0"/>
        <v>25.820156933213536</v>
      </c>
      <c r="G41" s="6">
        <f t="shared" si="1"/>
        <v>3.6698700209643604</v>
      </c>
      <c r="H41" s="6">
        <f t="shared" si="2"/>
        <v>5.9887439353099721</v>
      </c>
      <c r="I41" s="6">
        <f t="shared" si="3"/>
        <v>2.0869865229110514</v>
      </c>
      <c r="J41" s="6">
        <f t="shared" si="4"/>
        <v>15.183583108715181</v>
      </c>
      <c r="K41" s="6">
        <f t="shared" si="5"/>
        <v>7.8135968852949977</v>
      </c>
      <c r="L41" s="6">
        <f t="shared" si="6"/>
        <v>6.765062593590895</v>
      </c>
      <c r="S41" s="6" t="s">
        <v>32</v>
      </c>
      <c r="V41" s="16">
        <v>6.7327999999999999E-2</v>
      </c>
    </row>
    <row r="42" spans="2:23">
      <c r="C42" s="6" t="s">
        <v>13</v>
      </c>
      <c r="D42" s="6" t="s">
        <v>12</v>
      </c>
      <c r="E42" s="6">
        <v>2025</v>
      </c>
      <c r="F42" s="6">
        <f t="shared" si="0"/>
        <v>63.021769092542669</v>
      </c>
      <c r="G42" s="6">
        <f t="shared" si="1"/>
        <v>8.9574088050314487</v>
      </c>
      <c r="H42" s="6">
        <f t="shared" si="2"/>
        <v>14.61730997304582</v>
      </c>
      <c r="I42" s="6">
        <f t="shared" si="3"/>
        <v>5.0939110512129382</v>
      </c>
      <c r="J42" s="6">
        <f t="shared" si="4"/>
        <v>37.060048517520215</v>
      </c>
      <c r="K42" s="6">
        <f t="shared" si="5"/>
        <v>19.071406109613655</v>
      </c>
      <c r="L42" s="6">
        <f t="shared" si="6"/>
        <v>16.512146451033242</v>
      </c>
      <c r="S42" s="6" t="s">
        <v>32</v>
      </c>
      <c r="V42" s="16">
        <v>0.16433400000000001</v>
      </c>
    </row>
    <row r="43" spans="2:23">
      <c r="C43" s="6" t="s">
        <v>13</v>
      </c>
      <c r="D43" s="6" t="s">
        <v>12</v>
      </c>
      <c r="E43" s="6">
        <v>2026</v>
      </c>
      <c r="F43" s="6">
        <f t="shared" si="0"/>
        <v>93.91368778077269</v>
      </c>
      <c r="G43" s="6">
        <f t="shared" si="1"/>
        <v>13.348138364779874</v>
      </c>
      <c r="H43" s="6">
        <f t="shared" si="2"/>
        <v>21.78240161725067</v>
      </c>
      <c r="I43" s="6">
        <f t="shared" si="3"/>
        <v>7.5908369272237195</v>
      </c>
      <c r="J43" s="6">
        <f t="shared" si="4"/>
        <v>55.226088948787051</v>
      </c>
      <c r="K43" s="6">
        <f t="shared" si="5"/>
        <v>28.419800089847254</v>
      </c>
      <c r="L43" s="6">
        <f t="shared" si="6"/>
        <v>24.606046271338723</v>
      </c>
      <c r="S43" s="6" t="s">
        <v>32</v>
      </c>
      <c r="V43" s="16">
        <v>0.24488699999999999</v>
      </c>
    </row>
    <row r="44" spans="2:23">
      <c r="C44" s="6" t="s">
        <v>13</v>
      </c>
      <c r="D44" s="6" t="s">
        <v>12</v>
      </c>
      <c r="E44" s="6">
        <v>2027</v>
      </c>
      <c r="F44" s="6">
        <f t="shared" si="0"/>
        <v>116.46605780173705</v>
      </c>
      <c r="G44" s="6">
        <f t="shared" si="1"/>
        <v>16.553551362683443</v>
      </c>
      <c r="H44" s="6">
        <f t="shared" si="2"/>
        <v>27.013212938005388</v>
      </c>
      <c r="I44" s="6">
        <f t="shared" si="3"/>
        <v>9.4136954177897572</v>
      </c>
      <c r="J44" s="6">
        <f t="shared" si="4"/>
        <v>68.488044923629829</v>
      </c>
      <c r="K44" s="6">
        <f t="shared" si="5"/>
        <v>35.244511829889184</v>
      </c>
      <c r="L44" s="6">
        <f t="shared" si="6"/>
        <v>30.51492572626535</v>
      </c>
      <c r="S44" s="6" t="s">
        <v>32</v>
      </c>
      <c r="V44" s="16">
        <v>0.30369400000000002</v>
      </c>
    </row>
    <row r="45" spans="2:23">
      <c r="C45" s="6" t="s">
        <v>13</v>
      </c>
      <c r="D45" s="6" t="s">
        <v>12</v>
      </c>
      <c r="E45" s="6">
        <v>2028</v>
      </c>
      <c r="F45" s="6">
        <f t="shared" si="0"/>
        <v>132.14806019766397</v>
      </c>
      <c r="G45" s="6">
        <f t="shared" si="1"/>
        <v>18.782465408805034</v>
      </c>
      <c r="H45" s="6">
        <f t="shared" si="2"/>
        <v>30.650506738544468</v>
      </c>
      <c r="I45" s="6">
        <f t="shared" si="3"/>
        <v>10.681237196765498</v>
      </c>
      <c r="J45" s="6">
        <f t="shared" si="4"/>
        <v>77.709870619946088</v>
      </c>
      <c r="K45" s="6">
        <f t="shared" si="5"/>
        <v>39.990139263252466</v>
      </c>
      <c r="L45" s="6">
        <f t="shared" si="6"/>
        <v>34.62372057502246</v>
      </c>
      <c r="S45" s="6" t="s">
        <v>32</v>
      </c>
      <c r="V45" s="16">
        <v>0.344586</v>
      </c>
    </row>
    <row r="46" spans="2:23">
      <c r="B46" s="1"/>
      <c r="C46" s="6" t="s">
        <v>13</v>
      </c>
      <c r="D46" s="6" t="s">
        <v>12</v>
      </c>
      <c r="E46" s="6">
        <v>2029</v>
      </c>
      <c r="F46" s="6">
        <f t="shared" si="0"/>
        <v>172.50394384546271</v>
      </c>
      <c r="G46" s="6">
        <f t="shared" si="1"/>
        <v>24.51832704402516</v>
      </c>
      <c r="H46" s="6">
        <f t="shared" si="2"/>
        <v>40.010676549865224</v>
      </c>
      <c r="I46" s="6">
        <f t="shared" si="3"/>
        <v>13.943114555256065</v>
      </c>
      <c r="J46" s="6">
        <f t="shared" si="4"/>
        <v>101.44121024258759</v>
      </c>
      <c r="K46" s="6">
        <f t="shared" si="5"/>
        <v>52.202482030548069</v>
      </c>
      <c r="L46" s="6">
        <f t="shared" si="6"/>
        <v>45.197245732255162</v>
      </c>
      <c r="S46" s="6" t="s">
        <v>32</v>
      </c>
      <c r="V46" s="16">
        <v>0.44981700000000002</v>
      </c>
    </row>
    <row r="47" spans="2:23" ht="15" thickBot="1">
      <c r="B47" s="4"/>
      <c r="C47" s="6" t="s">
        <v>13</v>
      </c>
      <c r="D47" s="6" t="s">
        <v>12</v>
      </c>
      <c r="E47" s="6">
        <v>2030</v>
      </c>
      <c r="F47" s="6">
        <f t="shared" si="0"/>
        <v>208.67739772386943</v>
      </c>
      <c r="G47" s="6">
        <f t="shared" si="1"/>
        <v>29.659731656184494</v>
      </c>
      <c r="H47" s="6">
        <f t="shared" si="2"/>
        <v>48.400770889487859</v>
      </c>
      <c r="I47" s="6">
        <f t="shared" si="3"/>
        <v>16.866935309973048</v>
      </c>
      <c r="J47" s="6">
        <f t="shared" si="4"/>
        <v>122.71306558849953</v>
      </c>
      <c r="K47" s="6">
        <f t="shared" si="5"/>
        <v>63.149153938304877</v>
      </c>
      <c r="L47" s="6">
        <f t="shared" si="6"/>
        <v>54.674944893680738</v>
      </c>
      <c r="S47" s="6" t="s">
        <v>32</v>
      </c>
      <c r="V47" s="16">
        <v>0.54414200000000001</v>
      </c>
    </row>
    <row r="48" spans="2:23">
      <c r="C48" s="6" t="s">
        <v>13</v>
      </c>
      <c r="D48" s="6" t="s">
        <v>12</v>
      </c>
      <c r="E48" s="6">
        <v>2031</v>
      </c>
      <c r="F48" s="6">
        <f t="shared" si="0"/>
        <v>161.00966349206348</v>
      </c>
      <c r="G48" s="6">
        <f t="shared" si="1"/>
        <v>22.884622222222227</v>
      </c>
      <c r="H48" s="6">
        <f t="shared" si="2"/>
        <v>37.34468571428571</v>
      </c>
      <c r="I48" s="6">
        <f t="shared" si="3"/>
        <v>13.014057142857142</v>
      </c>
      <c r="J48" s="6">
        <f t="shared" si="4"/>
        <v>94.681980952380954</v>
      </c>
      <c r="K48" s="6">
        <f t="shared" si="5"/>
        <v>48.724126984126983</v>
      </c>
      <c r="L48" s="6">
        <f t="shared" si="6"/>
        <v>42.185663492063483</v>
      </c>
      <c r="S48" s="6" t="s">
        <v>32</v>
      </c>
      <c r="V48" s="16">
        <v>0.41984480000000002</v>
      </c>
    </row>
    <row r="49" spans="3:23">
      <c r="C49" s="6" t="s">
        <v>13</v>
      </c>
      <c r="D49" s="6" t="s">
        <v>12</v>
      </c>
      <c r="E49" s="6">
        <v>2032</v>
      </c>
      <c r="F49" s="6">
        <f t="shared" si="0"/>
        <v>50.684866816412097</v>
      </c>
      <c r="G49" s="6">
        <f t="shared" si="1"/>
        <v>7.2039404612159332</v>
      </c>
      <c r="H49" s="6">
        <f t="shared" si="2"/>
        <v>11.75588086253369</v>
      </c>
      <c r="I49" s="6">
        <f t="shared" si="3"/>
        <v>4.0967463611859829</v>
      </c>
      <c r="J49" s="6">
        <f t="shared" si="4"/>
        <v>29.805314106019758</v>
      </c>
      <c r="K49" s="6">
        <f t="shared" si="5"/>
        <v>15.338060047918537</v>
      </c>
      <c r="L49" s="6">
        <f t="shared" si="6"/>
        <v>13.279791344713985</v>
      </c>
      <c r="S49" s="6" t="s">
        <v>32</v>
      </c>
      <c r="V49" s="16">
        <v>0.13216459999999999</v>
      </c>
    </row>
    <row r="50" spans="3:23">
      <c r="C50" s="6" t="s">
        <v>13</v>
      </c>
      <c r="D50" s="6" t="s">
        <v>12</v>
      </c>
      <c r="E50" s="6">
        <v>2033</v>
      </c>
      <c r="F50" s="6">
        <f t="shared" si="0"/>
        <v>0</v>
      </c>
      <c r="G50" s="6">
        <f t="shared" si="1"/>
        <v>0</v>
      </c>
      <c r="H50" s="6">
        <f t="shared" si="2"/>
        <v>0</v>
      </c>
      <c r="I50" s="6">
        <f t="shared" si="3"/>
        <v>0</v>
      </c>
      <c r="J50" s="6">
        <f t="shared" si="4"/>
        <v>0</v>
      </c>
      <c r="K50" s="6">
        <f t="shared" si="5"/>
        <v>0</v>
      </c>
      <c r="L50" s="6">
        <f t="shared" si="6"/>
        <v>0</v>
      </c>
      <c r="S50" s="6" t="s">
        <v>32</v>
      </c>
      <c r="V50" s="19">
        <v>0</v>
      </c>
      <c r="W50" s="6">
        <v>-0.134108</v>
      </c>
    </row>
    <row r="51" spans="3:23">
      <c r="C51" s="6" t="s">
        <v>13</v>
      </c>
      <c r="D51" s="6" t="s">
        <v>12</v>
      </c>
      <c r="E51" s="6">
        <v>2034</v>
      </c>
      <c r="F51" s="6">
        <f t="shared" si="0"/>
        <v>0</v>
      </c>
      <c r="G51" s="6">
        <f t="shared" si="1"/>
        <v>0</v>
      </c>
      <c r="H51" s="6">
        <f t="shared" si="2"/>
        <v>0</v>
      </c>
      <c r="I51" s="6">
        <f t="shared" si="3"/>
        <v>0</v>
      </c>
      <c r="J51" s="6">
        <f t="shared" si="4"/>
        <v>0</v>
      </c>
      <c r="K51" s="6">
        <f t="shared" si="5"/>
        <v>0</v>
      </c>
      <c r="L51" s="6">
        <f t="shared" si="6"/>
        <v>0</v>
      </c>
      <c r="S51" s="6" t="s">
        <v>32</v>
      </c>
      <c r="V51" s="19">
        <v>0</v>
      </c>
      <c r="W51" s="6">
        <v>-0.51010560000000005</v>
      </c>
    </row>
    <row r="52" spans="3:23"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S52" s="6" t="s">
        <v>32</v>
      </c>
      <c r="V52" s="19">
        <v>0</v>
      </c>
      <c r="W52" s="6">
        <v>-1.4024116</v>
      </c>
    </row>
    <row r="53" spans="3:23">
      <c r="C53" s="6" t="s">
        <v>13</v>
      </c>
      <c r="D53" s="6" t="s">
        <v>12</v>
      </c>
      <c r="E53" s="6">
        <v>2036</v>
      </c>
      <c r="F53" s="6">
        <f t="shared" si="0"/>
        <v>0</v>
      </c>
      <c r="G53" s="6">
        <f t="shared" si="1"/>
        <v>0</v>
      </c>
      <c r="H53" s="6">
        <f t="shared" si="2"/>
        <v>0</v>
      </c>
      <c r="I53" s="6">
        <f t="shared" si="3"/>
        <v>0</v>
      </c>
      <c r="J53" s="6">
        <f t="shared" si="4"/>
        <v>0</v>
      </c>
      <c r="K53" s="6">
        <f t="shared" si="5"/>
        <v>0</v>
      </c>
      <c r="L53" s="6">
        <f t="shared" si="6"/>
        <v>0</v>
      </c>
      <c r="S53" s="6" t="s">
        <v>32</v>
      </c>
      <c r="V53" s="19">
        <v>0</v>
      </c>
      <c r="W53" s="6">
        <v>-2.6357780000000002</v>
      </c>
    </row>
    <row r="54" spans="3:23">
      <c r="C54" s="6" t="s">
        <v>13</v>
      </c>
      <c r="D54" s="6" t="s">
        <v>12</v>
      </c>
      <c r="E54" s="6">
        <v>2037</v>
      </c>
      <c r="F54" s="6">
        <f t="shared" si="0"/>
        <v>0</v>
      </c>
      <c r="G54" s="6">
        <f t="shared" si="1"/>
        <v>0</v>
      </c>
      <c r="H54" s="6">
        <f t="shared" si="2"/>
        <v>0</v>
      </c>
      <c r="I54" s="6">
        <f t="shared" si="3"/>
        <v>0</v>
      </c>
      <c r="J54" s="6">
        <f t="shared" si="4"/>
        <v>0</v>
      </c>
      <c r="K54" s="6">
        <f t="shared" si="5"/>
        <v>0</v>
      </c>
      <c r="L54" s="6">
        <f t="shared" si="6"/>
        <v>0</v>
      </c>
      <c r="S54" s="6" t="s">
        <v>32</v>
      </c>
      <c r="V54" s="19">
        <v>0</v>
      </c>
      <c r="W54" s="6">
        <v>-3.7248196</v>
      </c>
    </row>
    <row r="55" spans="3:23">
      <c r="C55" s="6" t="s">
        <v>13</v>
      </c>
      <c r="D55" s="6" t="s">
        <v>12</v>
      </c>
      <c r="E55" s="6">
        <v>2038</v>
      </c>
      <c r="F55" s="6">
        <f t="shared" si="0"/>
        <v>0</v>
      </c>
      <c r="G55" s="6">
        <f t="shared" si="1"/>
        <v>0</v>
      </c>
      <c r="H55" s="6">
        <f t="shared" si="2"/>
        <v>0</v>
      </c>
      <c r="I55" s="6">
        <f t="shared" si="3"/>
        <v>0</v>
      </c>
      <c r="J55" s="6">
        <f t="shared" si="4"/>
        <v>0</v>
      </c>
      <c r="K55" s="6">
        <f t="shared" si="5"/>
        <v>0</v>
      </c>
      <c r="L55" s="6">
        <f t="shared" si="6"/>
        <v>0</v>
      </c>
      <c r="S55" s="6" t="s">
        <v>32</v>
      </c>
      <c r="V55" s="19">
        <v>0</v>
      </c>
      <c r="W55" s="6">
        <v>-5.0245943999999998</v>
      </c>
    </row>
    <row r="56" spans="3:23">
      <c r="C56" s="6" t="s">
        <v>13</v>
      </c>
      <c r="D56" s="6" t="s">
        <v>12</v>
      </c>
      <c r="E56" s="6">
        <v>2039</v>
      </c>
      <c r="F56" s="6">
        <f t="shared" si="0"/>
        <v>0</v>
      </c>
      <c r="G56" s="6">
        <f t="shared" si="1"/>
        <v>0</v>
      </c>
      <c r="H56" s="6">
        <f t="shared" si="2"/>
        <v>0</v>
      </c>
      <c r="I56" s="6">
        <f t="shared" si="3"/>
        <v>0</v>
      </c>
      <c r="J56" s="6">
        <f t="shared" si="4"/>
        <v>0</v>
      </c>
      <c r="K56" s="6">
        <f t="shared" si="5"/>
        <v>0</v>
      </c>
      <c r="L56" s="6">
        <f t="shared" si="6"/>
        <v>0</v>
      </c>
      <c r="S56" s="6" t="s">
        <v>32</v>
      </c>
      <c r="V56" s="19">
        <v>0</v>
      </c>
      <c r="W56" s="6">
        <v>-6.4905976000000001</v>
      </c>
    </row>
    <row r="57" spans="3:23">
      <c r="C57" s="6" t="s">
        <v>13</v>
      </c>
      <c r="D57" s="6" t="s">
        <v>12</v>
      </c>
      <c r="E57" s="6">
        <v>2040</v>
      </c>
      <c r="F57" s="6">
        <f t="shared" si="0"/>
        <v>0</v>
      </c>
      <c r="G57" s="6">
        <f t="shared" si="1"/>
        <v>0</v>
      </c>
      <c r="H57" s="6">
        <f t="shared" si="2"/>
        <v>0</v>
      </c>
      <c r="I57" s="6">
        <f t="shared" si="3"/>
        <v>0</v>
      </c>
      <c r="J57" s="6">
        <f t="shared" si="4"/>
        <v>0</v>
      </c>
      <c r="K57" s="6">
        <f t="shared" si="5"/>
        <v>0</v>
      </c>
      <c r="L57" s="6">
        <f t="shared" si="6"/>
        <v>0</v>
      </c>
      <c r="S57" s="6" t="s">
        <v>32</v>
      </c>
      <c r="V57" s="19">
        <v>0</v>
      </c>
      <c r="W57" s="6">
        <v>-8.2360679999999995</v>
      </c>
    </row>
    <row r="58" spans="3:23">
      <c r="C58" s="6" t="s">
        <v>13</v>
      </c>
      <c r="D58" s="6" t="s">
        <v>12</v>
      </c>
      <c r="E58" s="6">
        <v>2041</v>
      </c>
      <c r="F58" s="6">
        <f t="shared" si="0"/>
        <v>0</v>
      </c>
      <c r="G58" s="6">
        <f t="shared" si="1"/>
        <v>0</v>
      </c>
      <c r="H58" s="6">
        <f t="shared" si="2"/>
        <v>0</v>
      </c>
      <c r="I58" s="6">
        <f t="shared" si="3"/>
        <v>0</v>
      </c>
      <c r="J58" s="6">
        <f t="shared" si="4"/>
        <v>0</v>
      </c>
      <c r="K58" s="6">
        <f t="shared" si="5"/>
        <v>0</v>
      </c>
      <c r="L58" s="6">
        <f t="shared" si="6"/>
        <v>0</v>
      </c>
      <c r="S58" s="6" t="s">
        <v>32</v>
      </c>
      <c r="V58" s="19">
        <v>0</v>
      </c>
      <c r="W58" s="6">
        <v>-10.152918</v>
      </c>
    </row>
    <row r="59" spans="3:23">
      <c r="C59" s="6" t="s">
        <v>13</v>
      </c>
      <c r="D59" s="6" t="s">
        <v>12</v>
      </c>
      <c r="E59" s="6">
        <v>2042</v>
      </c>
      <c r="F59" s="6">
        <f t="shared" si="0"/>
        <v>0</v>
      </c>
      <c r="G59" s="6">
        <f t="shared" si="1"/>
        <v>0</v>
      </c>
      <c r="H59" s="6">
        <f t="shared" si="2"/>
        <v>0</v>
      </c>
      <c r="I59" s="6">
        <f t="shared" si="3"/>
        <v>0</v>
      </c>
      <c r="J59" s="6">
        <f t="shared" si="4"/>
        <v>0</v>
      </c>
      <c r="K59" s="6">
        <f t="shared" si="5"/>
        <v>0</v>
      </c>
      <c r="L59" s="6">
        <f t="shared" si="6"/>
        <v>0</v>
      </c>
      <c r="S59" s="6" t="s">
        <v>32</v>
      </c>
      <c r="V59" s="19">
        <v>0</v>
      </c>
      <c r="W59" s="6">
        <v>-12.322059599999999</v>
      </c>
    </row>
    <row r="60" spans="3:23">
      <c r="C60" s="6" t="s">
        <v>13</v>
      </c>
      <c r="D60" s="6" t="s">
        <v>12</v>
      </c>
      <c r="E60" s="6">
        <v>2043</v>
      </c>
      <c r="F60" s="6">
        <f t="shared" si="0"/>
        <v>0</v>
      </c>
      <c r="G60" s="6">
        <f t="shared" si="1"/>
        <v>0</v>
      </c>
      <c r="H60" s="6">
        <f t="shared" si="2"/>
        <v>0</v>
      </c>
      <c r="I60" s="6">
        <f t="shared" si="3"/>
        <v>0</v>
      </c>
      <c r="J60" s="6">
        <f t="shared" si="4"/>
        <v>0</v>
      </c>
      <c r="K60" s="6">
        <f t="shared" si="5"/>
        <v>0</v>
      </c>
      <c r="L60" s="6">
        <f t="shared" si="6"/>
        <v>0</v>
      </c>
      <c r="S60" s="6" t="s">
        <v>32</v>
      </c>
      <c r="V60" s="19">
        <v>0</v>
      </c>
      <c r="W60" s="6">
        <v>-13.731724399999999</v>
      </c>
    </row>
    <row r="61" spans="3:23">
      <c r="C61" s="6" t="s">
        <v>13</v>
      </c>
      <c r="D61" s="6" t="s">
        <v>12</v>
      </c>
      <c r="E61" s="6">
        <v>2044</v>
      </c>
      <c r="F61" s="6">
        <f t="shared" si="0"/>
        <v>0</v>
      </c>
      <c r="G61" s="6">
        <f t="shared" si="1"/>
        <v>0</v>
      </c>
      <c r="H61" s="6">
        <f t="shared" si="2"/>
        <v>0</v>
      </c>
      <c r="I61" s="6">
        <f t="shared" si="3"/>
        <v>0</v>
      </c>
      <c r="J61" s="6">
        <f t="shared" si="4"/>
        <v>0</v>
      </c>
      <c r="K61" s="6">
        <f t="shared" si="5"/>
        <v>0</v>
      </c>
      <c r="L61" s="6">
        <f t="shared" si="6"/>
        <v>0</v>
      </c>
      <c r="S61" s="6" t="s">
        <v>32</v>
      </c>
      <c r="V61" s="19">
        <v>0</v>
      </c>
      <c r="W61" s="6">
        <v>-15.135104800000001</v>
      </c>
    </row>
    <row r="62" spans="3:23">
      <c r="C62" s="6" t="s">
        <v>13</v>
      </c>
      <c r="D62" s="6" t="s">
        <v>12</v>
      </c>
      <c r="E62" s="6">
        <v>2045</v>
      </c>
      <c r="F62" s="6">
        <f t="shared" si="0"/>
        <v>0</v>
      </c>
      <c r="G62" s="6">
        <f t="shared" si="1"/>
        <v>0</v>
      </c>
      <c r="H62" s="6">
        <f t="shared" si="2"/>
        <v>0</v>
      </c>
      <c r="I62" s="6">
        <f t="shared" si="3"/>
        <v>0</v>
      </c>
      <c r="J62" s="6">
        <f t="shared" si="4"/>
        <v>0</v>
      </c>
      <c r="K62" s="6">
        <f t="shared" si="5"/>
        <v>0</v>
      </c>
      <c r="L62" s="6">
        <f t="shared" si="6"/>
        <v>0</v>
      </c>
      <c r="S62" s="6" t="s">
        <v>32</v>
      </c>
      <c r="V62" s="19">
        <v>0</v>
      </c>
      <c r="W62" s="6">
        <v>-16.421748399999998</v>
      </c>
    </row>
    <row r="63" spans="3:23">
      <c r="C63" s="6" t="s">
        <v>13</v>
      </c>
      <c r="D63" s="6" t="s">
        <v>12</v>
      </c>
      <c r="E63" s="6">
        <v>2046</v>
      </c>
      <c r="F63" s="6">
        <f t="shared" si="0"/>
        <v>0</v>
      </c>
      <c r="G63" s="6">
        <f t="shared" si="1"/>
        <v>0</v>
      </c>
      <c r="H63" s="6">
        <f t="shared" si="2"/>
        <v>0</v>
      </c>
      <c r="I63" s="6">
        <f t="shared" si="3"/>
        <v>0</v>
      </c>
      <c r="J63" s="6">
        <f t="shared" si="4"/>
        <v>0</v>
      </c>
      <c r="K63" s="6">
        <f t="shared" si="5"/>
        <v>0</v>
      </c>
      <c r="L63" s="6">
        <f t="shared" si="6"/>
        <v>0</v>
      </c>
      <c r="S63" s="6" t="s">
        <v>32</v>
      </c>
      <c r="V63" s="19">
        <v>0</v>
      </c>
      <c r="W63" s="6">
        <v>-18.23905032</v>
      </c>
    </row>
    <row r="64" spans="3:23">
      <c r="C64" s="6" t="s">
        <v>13</v>
      </c>
      <c r="D64" s="6" t="s">
        <v>12</v>
      </c>
      <c r="E64" s="6">
        <v>2047</v>
      </c>
      <c r="F64" s="6">
        <f t="shared" si="0"/>
        <v>0</v>
      </c>
      <c r="G64" s="6">
        <f t="shared" si="1"/>
        <v>0</v>
      </c>
      <c r="H64" s="6">
        <f t="shared" si="2"/>
        <v>0</v>
      </c>
      <c r="I64" s="6">
        <f t="shared" si="3"/>
        <v>0</v>
      </c>
      <c r="J64" s="6">
        <f t="shared" si="4"/>
        <v>0</v>
      </c>
      <c r="K64" s="6">
        <f t="shared" si="5"/>
        <v>0</v>
      </c>
      <c r="L64" s="6">
        <f t="shared" si="6"/>
        <v>0</v>
      </c>
      <c r="S64" s="6" t="s">
        <v>32</v>
      </c>
      <c r="V64" s="19">
        <v>0</v>
      </c>
      <c r="W64" s="6">
        <v>-20.015553440000001</v>
      </c>
    </row>
    <row r="65" spans="3:23">
      <c r="C65" s="6" t="s">
        <v>13</v>
      </c>
      <c r="D65" s="6" t="s">
        <v>12</v>
      </c>
      <c r="E65" s="6">
        <v>2048</v>
      </c>
      <c r="F65" s="6">
        <f t="shared" si="0"/>
        <v>0</v>
      </c>
      <c r="G65" s="6">
        <f t="shared" si="1"/>
        <v>0</v>
      </c>
      <c r="H65" s="6">
        <f t="shared" si="2"/>
        <v>0</v>
      </c>
      <c r="I65" s="6">
        <f t="shared" si="3"/>
        <v>0</v>
      </c>
      <c r="J65" s="6">
        <f t="shared" si="4"/>
        <v>0</v>
      </c>
      <c r="K65" s="6">
        <f t="shared" si="5"/>
        <v>0</v>
      </c>
      <c r="L65" s="6">
        <f t="shared" si="6"/>
        <v>0</v>
      </c>
      <c r="S65" s="6" t="s">
        <v>32</v>
      </c>
      <c r="V65" s="19">
        <v>0</v>
      </c>
      <c r="W65" s="6">
        <v>-21.749259680000002</v>
      </c>
    </row>
    <row r="66" spans="3:23">
      <c r="C66" s="6" t="s">
        <v>13</v>
      </c>
      <c r="D66" s="6" t="s">
        <v>12</v>
      </c>
      <c r="E66" s="6">
        <v>2049</v>
      </c>
      <c r="F66" s="6">
        <f t="shared" si="0"/>
        <v>0</v>
      </c>
      <c r="G66" s="6">
        <f t="shared" si="1"/>
        <v>0</v>
      </c>
      <c r="H66" s="6">
        <f t="shared" si="2"/>
        <v>0</v>
      </c>
      <c r="I66" s="6">
        <f t="shared" si="3"/>
        <v>0</v>
      </c>
      <c r="J66" s="6">
        <f t="shared" si="4"/>
        <v>0</v>
      </c>
      <c r="K66" s="6">
        <f t="shared" si="5"/>
        <v>0</v>
      </c>
      <c r="L66" s="6">
        <f t="shared" si="6"/>
        <v>0</v>
      </c>
      <c r="S66" s="6" t="s">
        <v>32</v>
      </c>
      <c r="V66" s="19">
        <v>0</v>
      </c>
      <c r="W66" s="6">
        <v>-23.460946079999999</v>
      </c>
    </row>
    <row r="67" spans="3:23">
      <c r="C67" s="6" t="s">
        <v>13</v>
      </c>
      <c r="D67" s="6" t="s">
        <v>12</v>
      </c>
      <c r="E67" s="6">
        <v>2050</v>
      </c>
      <c r="F67" s="6">
        <f t="shared" si="0"/>
        <v>0</v>
      </c>
      <c r="G67" s="6">
        <f t="shared" si="1"/>
        <v>0</v>
      </c>
      <c r="H67" s="6">
        <f t="shared" si="2"/>
        <v>0</v>
      </c>
      <c r="I67" s="6">
        <f t="shared" si="3"/>
        <v>0</v>
      </c>
      <c r="J67" s="6">
        <f t="shared" si="4"/>
        <v>0</v>
      </c>
      <c r="K67" s="6">
        <f t="shared" si="5"/>
        <v>0</v>
      </c>
      <c r="L67" s="6">
        <f t="shared" si="6"/>
        <v>0</v>
      </c>
      <c r="S67" s="6" t="s">
        <v>32</v>
      </c>
      <c r="V67" s="19">
        <v>0</v>
      </c>
      <c r="W67" s="6">
        <v>-25.1005784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28EF96D7-CA1D-42E0-9EA9-20F3619F721C}"/>
  </hyperlinks>
  <pageMargins left="0.7" right="0.7" top="0.75" bottom="0.75" header="0.3" footer="0.3"/>
  <pageSetup orientation="portrait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79F2-4BA5-409E-8B00-0ADF6C6EA844}">
  <dimension ref="B1:V109"/>
  <sheetViews>
    <sheetView topLeftCell="A25" zoomScale="72" workbookViewId="0">
      <selection activeCell="B38" sqref="B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V38*L2*1000/SUM(L2:R2)</f>
        <v>26276.067863614859</v>
      </c>
      <c r="G38" s="6">
        <f>V38*M2*1000/SUM(L2:R2)</f>
        <v>3734.6695440670869</v>
      </c>
      <c r="H38" s="6">
        <f>V38*N2*1000/SUM(L2:R2)</f>
        <v>6094.4882120215625</v>
      </c>
      <c r="I38" s="6">
        <f>V38*O2*1000/SUM(L2:R2)</f>
        <v>2123.8368011590296</v>
      </c>
      <c r="J38" s="6">
        <f>V38*P2*1000/SUM(L2:R2)</f>
        <v>15451.682234519318</v>
      </c>
      <c r="K38" s="6">
        <f>V38*Q2*1000/SUM(L2:R2)</f>
        <v>7951.5629028900876</v>
      </c>
      <c r="L38" s="6">
        <f>V38*R2*1000/SUM(L2:R2)</f>
        <v>6884.514461728063</v>
      </c>
      <c r="S38" s="6" t="s">
        <v>37</v>
      </c>
      <c r="V38" s="16">
        <v>68.516822020000006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27148.413857587602</v>
      </c>
      <c r="G39" s="6">
        <f>G38*V39/V38</f>
        <v>3858.6578071698113</v>
      </c>
      <c r="H39" s="6">
        <f>H38*V39/V38</f>
        <v>6296.8207073045805</v>
      </c>
      <c r="I39" s="6">
        <f>I38*V39/V38</f>
        <v>2194.3466101212935</v>
      </c>
      <c r="J39" s="6">
        <f>J38*V39/V38</f>
        <v>15964.666641752019</v>
      </c>
      <c r="K39" s="6">
        <f>K38*V39/V38</f>
        <v>8215.548902628032</v>
      </c>
      <c r="L39" s="6">
        <f>L38*V39/V38</f>
        <v>7113.0752434366568</v>
      </c>
      <c r="S39" s="6" t="s">
        <v>37</v>
      </c>
      <c r="V39" s="16">
        <v>70.791529769999997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27229.289892439356</v>
      </c>
      <c r="G40" s="6">
        <f t="shared" ref="G40:G67" si="1">G39*V40/V39</f>
        <v>3870.1528781132079</v>
      </c>
      <c r="H40" s="6">
        <f t="shared" ref="H40:H67" si="2">H39*V40/V39</f>
        <v>6315.5791472506726</v>
      </c>
      <c r="I40" s="6">
        <f t="shared" ref="I40:I67" si="3">I39*V40/V39</f>
        <v>2200.8836422237196</v>
      </c>
      <c r="J40" s="6">
        <f t="shared" ref="J40:J67" si="4">J39*V40/V39</f>
        <v>16012.225918787062</v>
      </c>
      <c r="K40" s="6">
        <f t="shared" ref="K40:K67" si="5">K39*V40/V39</f>
        <v>8240.023298180593</v>
      </c>
      <c r="L40" s="6">
        <f t="shared" ref="L40:L67" si="6">L39*V40/V39</f>
        <v>7134.2653330053909</v>
      </c>
      <c r="S40" s="6" t="s">
        <v>37</v>
      </c>
      <c r="V40" s="16">
        <v>71.002420110000003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26655.054196551366</v>
      </c>
      <c r="G41" s="6">
        <f t="shared" si="1"/>
        <v>3788.5356218448642</v>
      </c>
      <c r="H41" s="6">
        <f t="shared" si="2"/>
        <v>6182.3905477358476</v>
      </c>
      <c r="I41" s="6">
        <f t="shared" si="3"/>
        <v>2154.4694333018865</v>
      </c>
      <c r="J41" s="6">
        <f t="shared" si="4"/>
        <v>15674.545732138364</v>
      </c>
      <c r="K41" s="6">
        <f t="shared" si="5"/>
        <v>8066.2502937631034</v>
      </c>
      <c r="L41" s="6">
        <f t="shared" si="6"/>
        <v>6983.8115446645706</v>
      </c>
      <c r="S41" s="6" t="s">
        <v>37</v>
      </c>
      <c r="V41" s="16">
        <v>69.505057370000003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26239.359545001502</v>
      </c>
      <c r="G42" s="6">
        <f t="shared" si="1"/>
        <v>3729.4521180712791</v>
      </c>
      <c r="H42" s="6">
        <f t="shared" si="2"/>
        <v>6085.974060808624</v>
      </c>
      <c r="I42" s="6">
        <f t="shared" si="3"/>
        <v>2120.8697484636114</v>
      </c>
      <c r="J42" s="6">
        <f t="shared" si="4"/>
        <v>15430.095851141061</v>
      </c>
      <c r="K42" s="6">
        <f t="shared" si="5"/>
        <v>7940.4543722671469</v>
      </c>
      <c r="L42" s="6">
        <f t="shared" si="6"/>
        <v>6874.8966242467814</v>
      </c>
      <c r="S42" s="6" t="s">
        <v>37</v>
      </c>
      <c r="V42" s="16">
        <v>68.421102320000003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26044.390235338426</v>
      </c>
      <c r="G43" s="6">
        <f t="shared" si="1"/>
        <v>3701.7407441090149</v>
      </c>
      <c r="H43" s="6">
        <f t="shared" si="2"/>
        <v>6040.7527527493239</v>
      </c>
      <c r="I43" s="6">
        <f t="shared" si="3"/>
        <v>2105.1108077762792</v>
      </c>
      <c r="J43" s="6">
        <f t="shared" si="4"/>
        <v>15315.443847879606</v>
      </c>
      <c r="K43" s="6">
        <f t="shared" si="5"/>
        <v>7881.4535073749621</v>
      </c>
      <c r="L43" s="6">
        <f t="shared" si="6"/>
        <v>6823.813294772388</v>
      </c>
      <c r="S43" s="6" t="s">
        <v>37</v>
      </c>
      <c r="V43" s="16">
        <v>67.912705189999997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25767.091525241089</v>
      </c>
      <c r="G44" s="6">
        <f t="shared" si="1"/>
        <v>3662.3277294758909</v>
      </c>
      <c r="H44" s="6">
        <f t="shared" si="2"/>
        <v>5976.4359101886776</v>
      </c>
      <c r="I44" s="6">
        <f t="shared" si="3"/>
        <v>2082.6973626415083</v>
      </c>
      <c r="J44" s="6">
        <f t="shared" si="4"/>
        <v>15152.377913710692</v>
      </c>
      <c r="K44" s="6">
        <f t="shared" si="5"/>
        <v>7797.5384350104823</v>
      </c>
      <c r="L44" s="6">
        <f t="shared" si="6"/>
        <v>6751.1590837316571</v>
      </c>
      <c r="S44" s="6" t="s">
        <v>37</v>
      </c>
      <c r="V44" s="16">
        <v>67.189627959999996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25525.247954158429</v>
      </c>
      <c r="G45" s="6">
        <f t="shared" si="1"/>
        <v>3627.9540239413</v>
      </c>
      <c r="H45" s="6">
        <f t="shared" si="2"/>
        <v>5920.3425555525591</v>
      </c>
      <c r="I45" s="6">
        <f t="shared" si="3"/>
        <v>2063.1496784501337</v>
      </c>
      <c r="J45" s="6">
        <f t="shared" si="4"/>
        <v>15010.16142872417</v>
      </c>
      <c r="K45" s="6">
        <f t="shared" si="5"/>
        <v>7724.3526608640313</v>
      </c>
      <c r="L45" s="6">
        <f t="shared" si="6"/>
        <v>6687.7943683093754</v>
      </c>
      <c r="S45" s="6" t="s">
        <v>37</v>
      </c>
      <c r="V45" s="16">
        <v>66.559002669999998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25293.836147557653</v>
      </c>
      <c r="G46" s="6">
        <f t="shared" si="1"/>
        <v>3595.0630057442354</v>
      </c>
      <c r="H46" s="6">
        <f t="shared" si="2"/>
        <v>5866.6687511320742</v>
      </c>
      <c r="I46" s="6">
        <f t="shared" si="3"/>
        <v>2044.445170849056</v>
      </c>
      <c r="J46" s="6">
        <f t="shared" si="4"/>
        <v>14874.07935893082</v>
      </c>
      <c r="K46" s="6">
        <f t="shared" si="5"/>
        <v>7654.3237072851161</v>
      </c>
      <c r="L46" s="6">
        <f t="shared" si="6"/>
        <v>6627.1628485010506</v>
      </c>
      <c r="S46" s="6" t="s">
        <v>37</v>
      </c>
      <c r="V46" s="16">
        <v>65.955578990000006</v>
      </c>
    </row>
    <row r="47" spans="2:22">
      <c r="C47" s="6" t="s">
        <v>13</v>
      </c>
      <c r="D47" s="6" t="s">
        <v>12</v>
      </c>
      <c r="E47" s="6">
        <v>2030</v>
      </c>
      <c r="F47" s="6">
        <f t="shared" si="0"/>
        <v>24983.013870760704</v>
      </c>
      <c r="G47" s="6">
        <f t="shared" si="1"/>
        <v>3550.8852202096436</v>
      </c>
      <c r="H47" s="6">
        <f t="shared" si="2"/>
        <v>5794.5764307816689</v>
      </c>
      <c r="I47" s="6">
        <f t="shared" si="3"/>
        <v>2019.3220895148238</v>
      </c>
      <c r="J47" s="6">
        <f t="shared" si="4"/>
        <v>14691.299839658579</v>
      </c>
      <c r="K47" s="6">
        <f t="shared" si="5"/>
        <v>7560.2638617100929</v>
      </c>
      <c r="L47" s="6">
        <f t="shared" si="6"/>
        <v>6545.7252273644808</v>
      </c>
      <c r="S47" s="6" t="s">
        <v>37</v>
      </c>
      <c r="V47" s="16">
        <v>65.145086539999994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24732.545877151842</v>
      </c>
      <c r="G48" s="6">
        <f t="shared" si="1"/>
        <v>3515.2857084276729</v>
      </c>
      <c r="H48" s="6">
        <f t="shared" si="2"/>
        <v>5736.4827219946073</v>
      </c>
      <c r="I48" s="6">
        <f t="shared" si="3"/>
        <v>1999.0773122102416</v>
      </c>
      <c r="J48" s="6">
        <f t="shared" si="4"/>
        <v>14544.011749703504</v>
      </c>
      <c r="K48" s="6">
        <f t="shared" si="5"/>
        <v>7484.4681978885901</v>
      </c>
      <c r="L48" s="6">
        <f t="shared" si="6"/>
        <v>6480.10085262354</v>
      </c>
      <c r="S48" s="6" t="s">
        <v>37</v>
      </c>
      <c r="V48" s="16">
        <v>64.491972419999996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24510.798601157534</v>
      </c>
      <c r="G49" s="6">
        <f t="shared" si="1"/>
        <v>3483.7683290985324</v>
      </c>
      <c r="H49" s="6">
        <f t="shared" si="2"/>
        <v>5685.0505150673835</v>
      </c>
      <c r="I49" s="6">
        <f t="shared" si="3"/>
        <v>1981.1539673719669</v>
      </c>
      <c r="J49" s="6">
        <f t="shared" si="4"/>
        <v>14413.612922039532</v>
      </c>
      <c r="K49" s="6">
        <f t="shared" si="5"/>
        <v>7417.3638875037441</v>
      </c>
      <c r="L49" s="6">
        <f t="shared" si="6"/>
        <v>6422.0015077613061</v>
      </c>
      <c r="S49" s="6" t="s">
        <v>37</v>
      </c>
      <c r="V49" s="16">
        <v>63.913749729999999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24293.961925696316</v>
      </c>
      <c r="G50" s="6">
        <f t="shared" si="1"/>
        <v>3452.9489031446537</v>
      </c>
      <c r="H50" s="6">
        <f t="shared" si="2"/>
        <v>5634.7572760107796</v>
      </c>
      <c r="I50" s="6">
        <f t="shared" si="3"/>
        <v>1963.627535579514</v>
      </c>
      <c r="J50" s="6">
        <f t="shared" si="4"/>
        <v>14286.101780592991</v>
      </c>
      <c r="K50" s="6">
        <f t="shared" si="5"/>
        <v>7351.7456042228214</v>
      </c>
      <c r="L50" s="6">
        <f t="shared" si="6"/>
        <v>6365.1887747529199</v>
      </c>
      <c r="S50" s="6" t="s">
        <v>37</v>
      </c>
      <c r="V50" s="16">
        <v>63.348331799999997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24080.816641427075</v>
      </c>
      <c r="G51" s="6">
        <f t="shared" si="1"/>
        <v>3422.6541419287209</v>
      </c>
      <c r="H51" s="6">
        <f t="shared" si="2"/>
        <v>5585.3202206199448</v>
      </c>
      <c r="I51" s="6">
        <f t="shared" si="3"/>
        <v>1946.3994708221019</v>
      </c>
      <c r="J51" s="6">
        <f t="shared" si="4"/>
        <v>14160.761367430368</v>
      </c>
      <c r="K51" s="6">
        <f t="shared" si="5"/>
        <v>7287.2443955899971</v>
      </c>
      <c r="L51" s="6">
        <f t="shared" si="6"/>
        <v>6309.3432121817914</v>
      </c>
      <c r="S51" s="6" t="s">
        <v>37</v>
      </c>
      <c r="V51" s="16">
        <v>62.79253945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23862.858107605574</v>
      </c>
      <c r="G52" s="6">
        <f t="shared" si="1"/>
        <v>3391.675264025157</v>
      </c>
      <c r="H52" s="6">
        <f t="shared" si="2"/>
        <v>5534.7667770080852</v>
      </c>
      <c r="I52" s="6">
        <f t="shared" si="3"/>
        <v>1928.7823616846356</v>
      </c>
      <c r="J52" s="6">
        <f t="shared" si="4"/>
        <v>14032.590515444745</v>
      </c>
      <c r="K52" s="6">
        <f t="shared" si="5"/>
        <v>7221.2866198337833</v>
      </c>
      <c r="L52" s="6">
        <f t="shared" si="6"/>
        <v>6252.2365443980243</v>
      </c>
      <c r="S52" s="6" t="s">
        <v>37</v>
      </c>
      <c r="V52" s="16">
        <v>62.224196190000001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23590.993591768496</v>
      </c>
      <c r="G53" s="6">
        <f t="shared" si="1"/>
        <v>3353.0346221802929</v>
      </c>
      <c r="H53" s="6">
        <f t="shared" si="2"/>
        <v>5471.7103449865217</v>
      </c>
      <c r="I53" s="6">
        <f t="shared" si="3"/>
        <v>1906.8081505256059</v>
      </c>
      <c r="J53" s="6">
        <f t="shared" si="4"/>
        <v>13872.720167592095</v>
      </c>
      <c r="K53" s="6">
        <f t="shared" si="5"/>
        <v>7139.0160224992514</v>
      </c>
      <c r="L53" s="6">
        <f t="shared" si="6"/>
        <v>6181.0061304477395</v>
      </c>
      <c r="S53" s="6" t="s">
        <v>37</v>
      </c>
      <c r="V53" s="16">
        <v>61.515289029999998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23266.83480584457</v>
      </c>
      <c r="G54" s="6">
        <f t="shared" si="1"/>
        <v>3306.9612922012575</v>
      </c>
      <c r="H54" s="6">
        <f t="shared" si="2"/>
        <v>5396.5247460646888</v>
      </c>
      <c r="I54" s="6">
        <f t="shared" si="3"/>
        <v>1880.6071084770886</v>
      </c>
      <c r="J54" s="6">
        <f t="shared" si="4"/>
        <v>13682.098093557956</v>
      </c>
      <c r="K54" s="6">
        <f t="shared" si="5"/>
        <v>7040.9203336702612</v>
      </c>
      <c r="L54" s="6">
        <f t="shared" si="6"/>
        <v>6096.0742501841878</v>
      </c>
      <c r="S54" s="6" t="s">
        <v>37</v>
      </c>
      <c r="V54" s="16">
        <v>60.670020630000003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22927.017326536392</v>
      </c>
      <c r="G55" s="6">
        <f t="shared" si="1"/>
        <v>3258.6623611320747</v>
      </c>
      <c r="H55" s="6">
        <f t="shared" si="2"/>
        <v>5317.7072596495946</v>
      </c>
      <c r="I55" s="6">
        <f t="shared" si="3"/>
        <v>1853.1404086657676</v>
      </c>
      <c r="J55" s="6">
        <f t="shared" si="4"/>
        <v>13482.267900727767</v>
      </c>
      <c r="K55" s="6">
        <f t="shared" si="5"/>
        <v>6938.086071091644</v>
      </c>
      <c r="L55" s="6">
        <f t="shared" si="6"/>
        <v>6007.0396821967661</v>
      </c>
      <c r="S55" s="6" t="s">
        <v>37</v>
      </c>
      <c r="V55" s="16">
        <v>59.78392101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22580.95598503295</v>
      </c>
      <c r="G56" s="6">
        <f t="shared" si="1"/>
        <v>3209.4759775681332</v>
      </c>
      <c r="H56" s="6">
        <f t="shared" si="2"/>
        <v>5237.4415677897559</v>
      </c>
      <c r="I56" s="6">
        <f t="shared" si="3"/>
        <v>1825.1690311994603</v>
      </c>
      <c r="J56" s="6">
        <f t="shared" si="4"/>
        <v>13278.765995103329</v>
      </c>
      <c r="K56" s="6">
        <f t="shared" si="5"/>
        <v>6833.3623148772085</v>
      </c>
      <c r="L56" s="6">
        <f t="shared" si="6"/>
        <v>5916.3691784291705</v>
      </c>
      <c r="S56" s="6" t="s">
        <v>37</v>
      </c>
      <c r="V56" s="16">
        <v>58.881540049999998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22235.046405214143</v>
      </c>
      <c r="G57" s="6">
        <f t="shared" si="1"/>
        <v>3160.3111641928713</v>
      </c>
      <c r="H57" s="6">
        <f t="shared" si="2"/>
        <v>5157.2110756334214</v>
      </c>
      <c r="I57" s="6">
        <f t="shared" si="3"/>
        <v>1797.2099202964953</v>
      </c>
      <c r="J57" s="6">
        <f t="shared" si="4"/>
        <v>13075.353333171613</v>
      </c>
      <c r="K57" s="6">
        <f t="shared" si="5"/>
        <v>6728.6844842018563</v>
      </c>
      <c r="L57" s="6">
        <f t="shared" si="6"/>
        <v>5825.7384372896076</v>
      </c>
      <c r="S57" s="6" t="s">
        <v>37</v>
      </c>
      <c r="V57" s="16">
        <v>57.979554819999997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21882.312408507049</v>
      </c>
      <c r="G58" s="6">
        <f t="shared" si="1"/>
        <v>3110.1763829350102</v>
      </c>
      <c r="H58" s="6">
        <f t="shared" si="2"/>
        <v>5075.3977238005382</v>
      </c>
      <c r="I58" s="6">
        <f t="shared" si="3"/>
        <v>1768.6992067789754</v>
      </c>
      <c r="J58" s="6">
        <f t="shared" si="4"/>
        <v>12867.927562362989</v>
      </c>
      <c r="K58" s="6">
        <f t="shared" si="5"/>
        <v>6621.9414746555858</v>
      </c>
      <c r="L58" s="6">
        <f t="shared" si="6"/>
        <v>5733.3196509598693</v>
      </c>
      <c r="S58" s="6" t="s">
        <v>37</v>
      </c>
      <c r="V58" s="16">
        <v>57.059774410000003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21530.927830235109</v>
      </c>
      <c r="G59" s="6">
        <f t="shared" si="1"/>
        <v>3060.2333971907756</v>
      </c>
      <c r="H59" s="6">
        <f t="shared" si="2"/>
        <v>4993.8973569541777</v>
      </c>
      <c r="I59" s="6">
        <f t="shared" si="3"/>
        <v>1740.2975637870618</v>
      </c>
      <c r="J59" s="6">
        <f t="shared" si="4"/>
        <v>12661.295319146457</v>
      </c>
      <c r="K59" s="6">
        <f t="shared" si="5"/>
        <v>6515.6068209418991</v>
      </c>
      <c r="L59" s="6">
        <f t="shared" si="6"/>
        <v>5641.2544217445356</v>
      </c>
      <c r="S59" s="6" t="s">
        <v>37</v>
      </c>
      <c r="V59" s="16">
        <v>56.143512710000003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21176.025738788569</v>
      </c>
      <c r="G60" s="6">
        <f t="shared" si="1"/>
        <v>3009.7904603354295</v>
      </c>
      <c r="H60" s="6">
        <f t="shared" si="2"/>
        <v>4911.5811358221026</v>
      </c>
      <c r="I60" s="6">
        <f t="shared" si="3"/>
        <v>1711.6116079380051</v>
      </c>
      <c r="J60" s="6">
        <f t="shared" si="4"/>
        <v>12452.594596882305</v>
      </c>
      <c r="K60" s="6">
        <f t="shared" si="5"/>
        <v>6408.2077108790063</v>
      </c>
      <c r="L60" s="6">
        <f t="shared" si="6"/>
        <v>5548.2675793545986</v>
      </c>
      <c r="S60" s="6" t="s">
        <v>37</v>
      </c>
      <c r="V60" s="16">
        <v>55.218078830000003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20829.875594475896</v>
      </c>
      <c r="G61" s="6">
        <f t="shared" si="1"/>
        <v>2960.5914550524103</v>
      </c>
      <c r="H61" s="6">
        <f t="shared" si="2"/>
        <v>4831.2948469811317</v>
      </c>
      <c r="I61" s="6">
        <f t="shared" si="3"/>
        <v>1683.6330527358487</v>
      </c>
      <c r="J61" s="6">
        <f t="shared" si="4"/>
        <v>12249.040470628934</v>
      </c>
      <c r="K61" s="6">
        <f t="shared" si="5"/>
        <v>6303.457081498952</v>
      </c>
      <c r="L61" s="6">
        <f t="shared" si="6"/>
        <v>5457.5738086268348</v>
      </c>
      <c r="S61" s="6" t="s">
        <v>37</v>
      </c>
      <c r="V61" s="16">
        <v>54.315466309999998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20494.668390705305</v>
      </c>
      <c r="G62" s="6">
        <f t="shared" si="1"/>
        <v>2912.9477915723264</v>
      </c>
      <c r="H62" s="6">
        <f t="shared" si="2"/>
        <v>4753.5466708625336</v>
      </c>
      <c r="I62" s="6">
        <f t="shared" si="3"/>
        <v>1656.5389913611857</v>
      </c>
      <c r="J62" s="6">
        <f t="shared" si="4"/>
        <v>12051.921357439356</v>
      </c>
      <c r="K62" s="6">
        <f t="shared" si="5"/>
        <v>6202.0179628256974</v>
      </c>
      <c r="L62" s="6">
        <f t="shared" si="6"/>
        <v>5369.7471652336035</v>
      </c>
      <c r="S62" s="6" t="s">
        <v>37</v>
      </c>
      <c r="V62" s="16">
        <v>53.441388330000002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20163.566023542979</v>
      </c>
      <c r="G63" s="6">
        <f t="shared" si="1"/>
        <v>2865.8875566457014</v>
      </c>
      <c r="H63" s="6">
        <f t="shared" si="2"/>
        <v>4676.7505732075469</v>
      </c>
      <c r="I63" s="6">
        <f t="shared" si="3"/>
        <v>1629.7767149056601</v>
      </c>
      <c r="J63" s="6">
        <f t="shared" si="4"/>
        <v>11857.21609974843</v>
      </c>
      <c r="K63" s="6">
        <f t="shared" si="5"/>
        <v>6101.8210340670867</v>
      </c>
      <c r="L63" s="6">
        <f t="shared" si="6"/>
        <v>5282.9960178825995</v>
      </c>
      <c r="S63" s="6" t="s">
        <v>37</v>
      </c>
      <c r="V63" s="16">
        <v>52.578014019999998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19836.078953888893</v>
      </c>
      <c r="G64" s="6">
        <f t="shared" si="1"/>
        <v>2819.3411711111103</v>
      </c>
      <c r="H64" s="6">
        <f t="shared" si="2"/>
        <v>4600.7930100000003</v>
      </c>
      <c r="I64" s="6">
        <f t="shared" si="3"/>
        <v>1603.3066549999999</v>
      </c>
      <c r="J64" s="6">
        <f t="shared" si="4"/>
        <v>11664.636823333338</v>
      </c>
      <c r="K64" s="6">
        <f t="shared" si="5"/>
        <v>6002.7181527777784</v>
      </c>
      <c r="L64" s="6">
        <f t="shared" si="6"/>
        <v>5197.1921038888886</v>
      </c>
      <c r="S64" s="6" t="s">
        <v>37</v>
      </c>
      <c r="V64" s="16">
        <v>51.724066870000001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19517.858213472598</v>
      </c>
      <c r="G65" s="6">
        <f t="shared" si="1"/>
        <v>2774.1118272955964</v>
      </c>
      <c r="H65" s="6">
        <f t="shared" si="2"/>
        <v>4526.9846852021565</v>
      </c>
      <c r="I65" s="6">
        <f t="shared" si="3"/>
        <v>1577.5855721159028</v>
      </c>
      <c r="J65" s="6">
        <f t="shared" si="4"/>
        <v>11477.506626118604</v>
      </c>
      <c r="K65" s="6">
        <f t="shared" si="5"/>
        <v>5906.4194125112317</v>
      </c>
      <c r="L65" s="6">
        <f t="shared" si="6"/>
        <v>5113.816033283917</v>
      </c>
      <c r="S65" s="6" t="s">
        <v>37</v>
      </c>
      <c r="V65" s="16">
        <v>50.894282369999999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19211.713082768794</v>
      </c>
      <c r="G66" s="6">
        <f t="shared" si="1"/>
        <v>2730.5988137945483</v>
      </c>
      <c r="H66" s="6">
        <f t="shared" si="2"/>
        <v>4455.9771851482474</v>
      </c>
      <c r="I66" s="6">
        <f t="shared" si="3"/>
        <v>1552.8405342183287</v>
      </c>
      <c r="J66" s="6">
        <f t="shared" si="4"/>
        <v>11297.47750982031</v>
      </c>
      <c r="K66" s="6">
        <f t="shared" si="5"/>
        <v>5813.7749469526816</v>
      </c>
      <c r="L66" s="6">
        <f t="shared" si="6"/>
        <v>5033.6038572970947</v>
      </c>
      <c r="S66" s="6" t="s">
        <v>37</v>
      </c>
      <c r="V66" s="16">
        <v>50.095985929999998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18922.700742936511</v>
      </c>
      <c r="G67" s="6">
        <f t="shared" si="1"/>
        <v>2689.5209177777765</v>
      </c>
      <c r="H67" s="6">
        <f t="shared" si="2"/>
        <v>4388.9434757142853</v>
      </c>
      <c r="I67" s="6">
        <f t="shared" si="3"/>
        <v>1529.480302142857</v>
      </c>
      <c r="J67" s="6">
        <f t="shared" si="4"/>
        <v>11127.523357619051</v>
      </c>
      <c r="K67" s="6">
        <f t="shared" si="5"/>
        <v>5726.3151408730173</v>
      </c>
      <c r="L67" s="6">
        <f t="shared" si="6"/>
        <v>4957.880592936508</v>
      </c>
      <c r="S67" s="6" t="s">
        <v>37</v>
      </c>
      <c r="V67" s="16">
        <v>49.342364529999998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46DBD9E5-EEB3-4221-BC1A-F88DCC6675E3}"/>
  </hyperlinks>
  <pageMargins left="0.7" right="0.7" top="0.75" bottom="0.75" header="0.3" footer="0.3"/>
  <pageSetup orientation="portrait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19DB-A025-4772-BCD0-0B26D940F2CA}">
  <dimension ref="B1:W109"/>
  <sheetViews>
    <sheetView topLeftCell="A19" zoomScale="72" workbookViewId="0">
      <selection activeCell="Q71" sqref="Q71"/>
    </sheetView>
  </sheetViews>
  <sheetFormatPr defaultRowHeight="14.5"/>
  <cols>
    <col min="4" max="4" width="13" bestFit="1" customWidth="1"/>
    <col min="6" max="6" width="12.7265625" bestFit="1" customWidth="1"/>
    <col min="11" max="11" width="12.26953125" bestFit="1" customWidth="1"/>
    <col min="12" max="12" width="11.81640625" bestFit="1" customWidth="1"/>
    <col min="13" max="13" width="14.26953125" bestFit="1" customWidth="1"/>
    <col min="19" max="19" width="14.26953125" bestFit="1" customWidth="1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>
      <c r="E34" s="14" t="s">
        <v>29</v>
      </c>
    </row>
    <row r="36" spans="2:22">
      <c r="B36" s="1" t="s">
        <v>27</v>
      </c>
      <c r="C36" s="6"/>
      <c r="D36" s="6"/>
      <c r="E36" s="6"/>
      <c r="F36" s="6"/>
      <c r="G36" s="6"/>
      <c r="H36" s="6"/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B38" s="6"/>
      <c r="C38" s="6" t="s">
        <v>13</v>
      </c>
      <c r="D38" s="6" t="s">
        <v>12</v>
      </c>
      <c r="E38" s="6">
        <v>2021</v>
      </c>
      <c r="F38" s="6">
        <f>V38*L2*1000/SUM(L2:R2)</f>
        <v>19818.341026099133</v>
      </c>
      <c r="G38" s="6">
        <f>V38*M2*1000/SUM(L2:R2)</f>
        <v>2816.8200443186588</v>
      </c>
      <c r="H38" s="6">
        <f>V38*N2*1000/SUM(L2:R2)</f>
        <v>4596.6788635309968</v>
      </c>
      <c r="I38" s="6">
        <f>V38*O2*1000/SUM(L2:R2)</f>
        <v>1601.872937291105</v>
      </c>
      <c r="J38" s="6">
        <f>V38*P2*1000/SUM(L2:R2)</f>
        <v>11654.206007538185</v>
      </c>
      <c r="K38" s="6">
        <f>V38*Q2*1000/SUM(L2:R2)</f>
        <v>5997.3503690850548</v>
      </c>
      <c r="L38" s="6">
        <f>V38*R2*1000/SUM(L2:R2)</f>
        <v>5192.544642136867</v>
      </c>
      <c r="M38" s="6"/>
      <c r="N38" s="6"/>
      <c r="O38" s="6"/>
      <c r="P38" s="6"/>
      <c r="Q38" s="6"/>
      <c r="R38" s="6"/>
      <c r="S38" s="6" t="s">
        <v>39</v>
      </c>
      <c r="T38" s="6"/>
      <c r="U38" s="6"/>
      <c r="V38" s="16">
        <v>51.677813890000003</v>
      </c>
    </row>
    <row r="39" spans="2:22">
      <c r="B39" s="6"/>
      <c r="C39" s="6" t="s">
        <v>13</v>
      </c>
      <c r="D39" s="6" t="s">
        <v>12</v>
      </c>
      <c r="E39" s="6">
        <v>2022</v>
      </c>
      <c r="F39" s="6">
        <f>F38*V39/V38</f>
        <v>21243.888277253667</v>
      </c>
      <c r="G39" s="6">
        <f>G38*V39/V38</f>
        <v>3019.4358972746336</v>
      </c>
      <c r="H39" s="6">
        <f>H38*V39/V38</f>
        <v>4927.3212169811313</v>
      </c>
      <c r="I39" s="6">
        <f>I38*V39/V38</f>
        <v>1717.0967877358487</v>
      </c>
      <c r="J39" s="6">
        <f>J38*V39/V38</f>
        <v>12492.501267295596</v>
      </c>
      <c r="K39" s="6">
        <f>K38*V39/V38</f>
        <v>6428.7440120545061</v>
      </c>
      <c r="L39" s="6">
        <f>L38*V39/V38</f>
        <v>5566.0480414046115</v>
      </c>
      <c r="M39" s="6"/>
      <c r="N39" s="6"/>
      <c r="O39" s="6"/>
      <c r="P39" s="6"/>
      <c r="Q39" s="6"/>
      <c r="R39" s="6"/>
      <c r="S39" s="6" t="s">
        <v>39</v>
      </c>
      <c r="T39" s="6"/>
      <c r="U39" s="6"/>
      <c r="V39" s="16">
        <v>55.395035499999999</v>
      </c>
    </row>
    <row r="40" spans="2:22">
      <c r="B40" s="6"/>
      <c r="C40" s="6" t="s">
        <v>13</v>
      </c>
      <c r="D40" s="6" t="s">
        <v>12</v>
      </c>
      <c r="E40" s="6">
        <v>2023</v>
      </c>
      <c r="F40" s="6">
        <f t="shared" ref="F40:F52" si="0">F39*V40/V39</f>
        <v>20366.103184080566</v>
      </c>
      <c r="G40" s="6">
        <f t="shared" ref="G40:G52" si="1">G39*V40/V39</f>
        <v>2894.6745642348019</v>
      </c>
      <c r="H40" s="6">
        <f t="shared" ref="H40:H52" si="2">H39*V40/V39</f>
        <v>4723.7271735040431</v>
      </c>
      <c r="I40" s="6">
        <f t="shared" ref="I40:I52" si="3">I39*V40/V39</f>
        <v>1646.1473483423179</v>
      </c>
      <c r="J40" s="6">
        <f t="shared" ref="J40:J52" si="4">J39*V40/V39</f>
        <v>11976.318389389038</v>
      </c>
      <c r="K40" s="6">
        <f t="shared" ref="K40:K52" si="5">K39*V40/V39</f>
        <v>6163.1120529724458</v>
      </c>
      <c r="L40" s="6">
        <f t="shared" ref="L40:L52" si="6">L39*V40/V39</f>
        <v>5336.0621774767887</v>
      </c>
      <c r="M40" s="6"/>
      <c r="N40" s="6"/>
      <c r="O40" s="6"/>
      <c r="P40" s="6"/>
      <c r="Q40" s="6"/>
      <c r="R40" s="6"/>
      <c r="S40" s="6" t="s">
        <v>39</v>
      </c>
      <c r="T40" s="6"/>
      <c r="U40" s="6"/>
      <c r="V40" s="16">
        <v>53.106144890000003</v>
      </c>
    </row>
    <row r="41" spans="2:22">
      <c r="B41" s="6"/>
      <c r="C41" s="6" t="s">
        <v>13</v>
      </c>
      <c r="D41" s="6" t="s">
        <v>12</v>
      </c>
      <c r="E41" s="6">
        <v>2024</v>
      </c>
      <c r="F41" s="6">
        <f t="shared" si="0"/>
        <v>17397.396045324953</v>
      </c>
      <c r="G41" s="6">
        <f t="shared" si="1"/>
        <v>2472.7263414675062</v>
      </c>
      <c r="H41" s="6">
        <f t="shared" si="2"/>
        <v>4035.1633154716978</v>
      </c>
      <c r="I41" s="6">
        <f t="shared" si="3"/>
        <v>1406.1932766037733</v>
      </c>
      <c r="J41" s="6">
        <f t="shared" si="4"/>
        <v>10230.565577610061</v>
      </c>
      <c r="K41" s="6">
        <f t="shared" si="5"/>
        <v>5264.7332819706489</v>
      </c>
      <c r="L41" s="6">
        <f t="shared" si="6"/>
        <v>4558.2400415513621</v>
      </c>
      <c r="M41" s="6"/>
      <c r="N41" s="6"/>
      <c r="O41" s="6"/>
      <c r="P41" s="6"/>
      <c r="Q41" s="6"/>
      <c r="R41" s="6"/>
      <c r="S41" s="6" t="s">
        <v>39</v>
      </c>
      <c r="T41" s="6"/>
      <c r="U41" s="6"/>
      <c r="V41" s="16">
        <v>45.365017880000003</v>
      </c>
    </row>
    <row r="42" spans="2:22">
      <c r="B42" s="6"/>
      <c r="C42" s="6" t="s">
        <v>13</v>
      </c>
      <c r="D42" s="6" t="s">
        <v>12</v>
      </c>
      <c r="E42" s="6">
        <v>2025</v>
      </c>
      <c r="F42" s="6">
        <f t="shared" si="0"/>
        <v>13413.690253966757</v>
      </c>
      <c r="G42" s="6">
        <f t="shared" si="1"/>
        <v>1906.5143508176106</v>
      </c>
      <c r="H42" s="6">
        <f t="shared" si="2"/>
        <v>3111.1800120485168</v>
      </c>
      <c r="I42" s="6">
        <f t="shared" si="3"/>
        <v>1084.1990951078162</v>
      </c>
      <c r="J42" s="6">
        <f t="shared" si="4"/>
        <v>7887.9412426684612</v>
      </c>
      <c r="K42" s="6">
        <f t="shared" si="5"/>
        <v>4059.1995106693603</v>
      </c>
      <c r="L42" s="6">
        <f t="shared" si="6"/>
        <v>3514.4811247214725</v>
      </c>
      <c r="M42" s="6"/>
      <c r="N42" s="6"/>
      <c r="O42" s="6"/>
      <c r="P42" s="6"/>
      <c r="Q42" s="6"/>
      <c r="R42" s="6"/>
      <c r="S42" s="6" t="s">
        <v>39</v>
      </c>
      <c r="T42" s="6"/>
      <c r="U42" s="6"/>
      <c r="V42" s="16">
        <v>34.977205589999997</v>
      </c>
    </row>
    <row r="43" spans="2:22">
      <c r="B43" s="6"/>
      <c r="C43" s="6" t="s">
        <v>13</v>
      </c>
      <c r="D43" s="6" t="s">
        <v>12</v>
      </c>
      <c r="E43" s="6">
        <v>2026</v>
      </c>
      <c r="F43" s="6">
        <f t="shared" si="0"/>
        <v>13496.896311775983</v>
      </c>
      <c r="G43" s="6">
        <f t="shared" si="1"/>
        <v>1918.3405925366885</v>
      </c>
      <c r="H43" s="6">
        <f t="shared" si="2"/>
        <v>3130.4788790296493</v>
      </c>
      <c r="I43" s="6">
        <f t="shared" si="3"/>
        <v>1090.9244578436653</v>
      </c>
      <c r="J43" s="6">
        <f t="shared" si="4"/>
        <v>7936.8706932973928</v>
      </c>
      <c r="K43" s="6">
        <f t="shared" si="5"/>
        <v>4084.3790088349792</v>
      </c>
      <c r="L43" s="6">
        <f t="shared" si="6"/>
        <v>3536.2816966816404</v>
      </c>
      <c r="M43" s="6"/>
      <c r="N43" s="6"/>
      <c r="O43" s="6"/>
      <c r="P43" s="6"/>
      <c r="Q43" s="6"/>
      <c r="R43" s="6"/>
      <c r="S43" s="6" t="s">
        <v>39</v>
      </c>
      <c r="T43" s="6"/>
      <c r="U43" s="6"/>
      <c r="V43" s="16">
        <v>35.19417164</v>
      </c>
    </row>
    <row r="44" spans="2:22">
      <c r="B44" s="6"/>
      <c r="C44" s="6" t="s">
        <v>13</v>
      </c>
      <c r="D44" s="6" t="s">
        <v>12</v>
      </c>
      <c r="E44" s="6">
        <v>2027</v>
      </c>
      <c r="F44" s="6">
        <f t="shared" si="0"/>
        <v>13741.083224703505</v>
      </c>
      <c r="G44" s="6">
        <f t="shared" si="1"/>
        <v>1953.0473618867932</v>
      </c>
      <c r="H44" s="6">
        <f t="shared" si="2"/>
        <v>3187.115749892183</v>
      </c>
      <c r="I44" s="6">
        <f t="shared" si="3"/>
        <v>1110.6615492048511</v>
      </c>
      <c r="J44" s="6">
        <f t="shared" si="4"/>
        <v>8080.465184070079</v>
      </c>
      <c r="K44" s="6">
        <f t="shared" si="5"/>
        <v>4158.2739161051195</v>
      </c>
      <c r="L44" s="6">
        <f t="shared" si="6"/>
        <v>3600.2603841374653</v>
      </c>
      <c r="M44" s="6"/>
      <c r="N44" s="6"/>
      <c r="O44" s="6"/>
      <c r="P44" s="6"/>
      <c r="Q44" s="6"/>
      <c r="R44" s="6"/>
      <c r="S44" s="6" t="s">
        <v>39</v>
      </c>
      <c r="T44" s="6"/>
      <c r="U44" s="6"/>
      <c r="V44" s="16">
        <v>35.830907369999998</v>
      </c>
    </row>
    <row r="45" spans="2:22">
      <c r="B45" s="6"/>
      <c r="C45" s="6" t="s">
        <v>13</v>
      </c>
      <c r="D45" s="6" t="s">
        <v>12</v>
      </c>
      <c r="E45" s="6">
        <v>2028</v>
      </c>
      <c r="F45" s="6">
        <f t="shared" si="0"/>
        <v>13877.49742846062</v>
      </c>
      <c r="G45" s="6">
        <f t="shared" si="1"/>
        <v>1972.4361827253679</v>
      </c>
      <c r="H45" s="6">
        <f t="shared" si="2"/>
        <v>3218.7557487331537</v>
      </c>
      <c r="I45" s="6">
        <f t="shared" si="3"/>
        <v>1121.6876094070076</v>
      </c>
      <c r="J45" s="6">
        <f t="shared" si="4"/>
        <v>8160.6837669901151</v>
      </c>
      <c r="K45" s="6">
        <f t="shared" si="5"/>
        <v>4199.5550593740627</v>
      </c>
      <c r="L45" s="6">
        <f t="shared" si="6"/>
        <v>3636.0018643096728</v>
      </c>
      <c r="M45" s="6"/>
      <c r="N45" s="6"/>
      <c r="O45" s="6"/>
      <c r="P45" s="6"/>
      <c r="Q45" s="6"/>
      <c r="R45" s="6"/>
      <c r="S45" s="6" t="s">
        <v>39</v>
      </c>
      <c r="T45" s="6"/>
      <c r="U45" s="6"/>
      <c r="V45" s="16">
        <v>36.186617660000003</v>
      </c>
    </row>
    <row r="46" spans="2:22">
      <c r="B46" s="6"/>
      <c r="C46" s="6" t="s">
        <v>13</v>
      </c>
      <c r="D46" s="6" t="s">
        <v>12</v>
      </c>
      <c r="E46" s="6">
        <v>2029</v>
      </c>
      <c r="F46" s="6">
        <f t="shared" si="0"/>
        <v>12773.739321088649</v>
      </c>
      <c r="G46" s="6">
        <f t="shared" si="1"/>
        <v>1815.5568578197074</v>
      </c>
      <c r="H46" s="6">
        <f t="shared" si="2"/>
        <v>2962.7493778706194</v>
      </c>
      <c r="I46" s="6">
        <f t="shared" si="3"/>
        <v>1032.4732680458214</v>
      </c>
      <c r="J46" s="6">
        <f t="shared" si="4"/>
        <v>7511.6171095507616</v>
      </c>
      <c r="K46" s="6">
        <f t="shared" si="5"/>
        <v>3865.5400132150326</v>
      </c>
      <c r="L46" s="6">
        <f t="shared" si="6"/>
        <v>3346.8094824094028</v>
      </c>
      <c r="M46" s="6"/>
      <c r="N46" s="6"/>
      <c r="O46" s="6"/>
      <c r="P46" s="6"/>
      <c r="Q46" s="6"/>
      <c r="R46" s="6"/>
      <c r="S46" s="6" t="s">
        <v>39</v>
      </c>
      <c r="T46" s="6"/>
      <c r="U46" s="6"/>
      <c r="V46" s="16">
        <v>33.308485429999998</v>
      </c>
    </row>
    <row r="47" spans="2:22">
      <c r="B47" s="6"/>
      <c r="C47" s="6" t="s">
        <v>13</v>
      </c>
      <c r="D47" s="6" t="s">
        <v>12</v>
      </c>
      <c r="E47" s="6">
        <v>2030</v>
      </c>
      <c r="F47" s="6">
        <f t="shared" si="0"/>
        <v>10565.559992190778</v>
      </c>
      <c r="G47" s="6">
        <f t="shared" si="1"/>
        <v>1501.7039582809234</v>
      </c>
      <c r="H47" s="6">
        <f t="shared" si="2"/>
        <v>2450.5828330188679</v>
      </c>
      <c r="I47" s="6">
        <f t="shared" si="3"/>
        <v>853.99098726415048</v>
      </c>
      <c r="J47" s="6">
        <f t="shared" si="4"/>
        <v>6213.0938493710682</v>
      </c>
      <c r="K47" s="6">
        <f t="shared" si="5"/>
        <v>3197.3092518343801</v>
      </c>
      <c r="L47" s="6">
        <f t="shared" si="6"/>
        <v>2768.2509780398314</v>
      </c>
      <c r="M47" s="6"/>
      <c r="N47" s="6"/>
      <c r="O47" s="6"/>
      <c r="P47" s="6"/>
      <c r="Q47" s="6"/>
      <c r="R47" s="6"/>
      <c r="S47" s="6" t="s">
        <v>39</v>
      </c>
      <c r="T47" s="6"/>
      <c r="U47" s="6"/>
      <c r="V47" s="16">
        <v>27.55049185</v>
      </c>
    </row>
    <row r="48" spans="2:22">
      <c r="B48" s="6"/>
      <c r="C48" s="6" t="s">
        <v>13</v>
      </c>
      <c r="D48" s="6" t="s">
        <v>12</v>
      </c>
      <c r="E48" s="6">
        <v>2031</v>
      </c>
      <c r="F48" s="6">
        <f t="shared" si="0"/>
        <v>6529.4223853339345</v>
      </c>
      <c r="G48" s="6">
        <f t="shared" si="1"/>
        <v>928.03972989517888</v>
      </c>
      <c r="H48" s="6">
        <f t="shared" si="2"/>
        <v>1514.4384603234503</v>
      </c>
      <c r="I48" s="6">
        <f t="shared" si="3"/>
        <v>527.75885738544457</v>
      </c>
      <c r="J48" s="6">
        <f t="shared" si="4"/>
        <v>3839.636904456424</v>
      </c>
      <c r="K48" s="6">
        <f t="shared" si="5"/>
        <v>1975.9087655735241</v>
      </c>
      <c r="L48" s="6">
        <f t="shared" si="6"/>
        <v>1710.7545570320451</v>
      </c>
      <c r="M48" s="6"/>
      <c r="N48" s="6"/>
      <c r="O48" s="6"/>
      <c r="P48" s="6"/>
      <c r="Q48" s="6"/>
      <c r="R48" s="6"/>
      <c r="S48" s="6" t="s">
        <v>39</v>
      </c>
      <c r="T48" s="6"/>
      <c r="U48" s="6"/>
      <c r="V48" s="16">
        <v>17.025959660000002</v>
      </c>
    </row>
    <row r="49" spans="2:23">
      <c r="B49" s="6"/>
      <c r="C49" s="6" t="s">
        <v>13</v>
      </c>
      <c r="D49" s="6" t="s">
        <v>12</v>
      </c>
      <c r="E49" s="6">
        <v>2032</v>
      </c>
      <c r="F49" s="6">
        <f t="shared" si="0"/>
        <v>2881.0400371567839</v>
      </c>
      <c r="G49" s="6">
        <f t="shared" si="1"/>
        <v>409.48792406289334</v>
      </c>
      <c r="H49" s="6">
        <f t="shared" si="2"/>
        <v>668.23029366307276</v>
      </c>
      <c r="I49" s="6">
        <f t="shared" si="3"/>
        <v>232.86813264016163</v>
      </c>
      <c r="J49" s="6">
        <f t="shared" si="4"/>
        <v>1694.2000374690026</v>
      </c>
      <c r="K49" s="6">
        <f t="shared" si="5"/>
        <v>871.8492888701702</v>
      </c>
      <c r="L49" s="6">
        <f t="shared" si="6"/>
        <v>754.85273913791525</v>
      </c>
      <c r="M49" s="6"/>
      <c r="N49" s="6"/>
      <c r="O49" s="6"/>
      <c r="P49" s="6"/>
      <c r="Q49" s="6"/>
      <c r="R49" s="6"/>
      <c r="S49" s="6" t="s">
        <v>39</v>
      </c>
      <c r="T49" s="6"/>
      <c r="U49" s="6"/>
      <c r="V49" s="16">
        <v>7.5125284529999998</v>
      </c>
    </row>
    <row r="50" spans="2:23">
      <c r="B50" s="6"/>
      <c r="C50" s="6" t="s">
        <v>13</v>
      </c>
      <c r="D50" s="6" t="s">
        <v>12</v>
      </c>
      <c r="E50" s="6">
        <v>2033</v>
      </c>
      <c r="F50" s="6">
        <f t="shared" si="0"/>
        <v>2285.897547972148</v>
      </c>
      <c r="G50" s="6">
        <f t="shared" si="1"/>
        <v>324.89914387421408</v>
      </c>
      <c r="H50" s="6">
        <f t="shared" si="2"/>
        <v>530.19255895956883</v>
      </c>
      <c r="I50" s="6">
        <f t="shared" si="3"/>
        <v>184.76407357681936</v>
      </c>
      <c r="J50" s="6">
        <f t="shared" si="4"/>
        <v>1344.2255787762804</v>
      </c>
      <c r="K50" s="6">
        <f t="shared" si="5"/>
        <v>691.74955083108682</v>
      </c>
      <c r="L50" s="6">
        <f t="shared" si="6"/>
        <v>598.92122400988296</v>
      </c>
      <c r="M50" s="6"/>
      <c r="N50" s="6"/>
      <c r="O50" s="6"/>
      <c r="P50" s="6"/>
      <c r="Q50" s="6"/>
      <c r="R50" s="6"/>
      <c r="S50" s="6" t="s">
        <v>39</v>
      </c>
      <c r="T50" s="6"/>
      <c r="U50" s="6"/>
      <c r="V50" s="16">
        <v>5.9606496780000002</v>
      </c>
    </row>
    <row r="51" spans="2:23">
      <c r="B51" s="6"/>
      <c r="C51" s="6" t="s">
        <v>13</v>
      </c>
      <c r="D51" s="6" t="s">
        <v>12</v>
      </c>
      <c r="E51" s="6">
        <v>2034</v>
      </c>
      <c r="F51" s="6">
        <f t="shared" si="0"/>
        <v>303.4186777551663</v>
      </c>
      <c r="G51" s="6">
        <f t="shared" si="1"/>
        <v>43.125497345911981</v>
      </c>
      <c r="H51" s="6">
        <f t="shared" si="2"/>
        <v>70.375124789757422</v>
      </c>
      <c r="I51" s="6">
        <f t="shared" si="3"/>
        <v>24.52466469946091</v>
      </c>
      <c r="J51" s="6">
        <f t="shared" si="4"/>
        <v>178.42582143665769</v>
      </c>
      <c r="K51" s="6">
        <f t="shared" si="5"/>
        <v>91.819396821653143</v>
      </c>
      <c r="L51" s="6">
        <f t="shared" si="6"/>
        <v>79.497826151392601</v>
      </c>
      <c r="M51" s="6"/>
      <c r="N51" s="6"/>
      <c r="O51" s="6"/>
      <c r="P51" s="6"/>
      <c r="Q51" s="6"/>
      <c r="R51" s="6"/>
      <c r="S51" s="6" t="s">
        <v>39</v>
      </c>
      <c r="T51" s="6"/>
      <c r="U51" s="6"/>
      <c r="V51" s="16">
        <v>0.79118700900000005</v>
      </c>
    </row>
    <row r="52" spans="2:23">
      <c r="B52" s="6"/>
      <c r="C52" s="6" t="s">
        <v>13</v>
      </c>
      <c r="D52" s="6" t="s">
        <v>12</v>
      </c>
      <c r="E52" s="6">
        <v>2035</v>
      </c>
      <c r="F52" s="6">
        <f t="shared" si="0"/>
        <v>0</v>
      </c>
      <c r="G52" s="6">
        <f t="shared" si="1"/>
        <v>0</v>
      </c>
      <c r="H52" s="6">
        <f t="shared" si="2"/>
        <v>0</v>
      </c>
      <c r="I52" s="6">
        <f t="shared" si="3"/>
        <v>0</v>
      </c>
      <c r="J52" s="6">
        <f t="shared" si="4"/>
        <v>0</v>
      </c>
      <c r="K52" s="6">
        <f t="shared" si="5"/>
        <v>0</v>
      </c>
      <c r="L52" s="6">
        <f t="shared" si="6"/>
        <v>0</v>
      </c>
      <c r="M52" s="6"/>
      <c r="N52" s="6"/>
      <c r="O52" s="6"/>
      <c r="P52" s="6"/>
      <c r="Q52" s="6"/>
      <c r="R52" s="6"/>
      <c r="S52" s="6" t="s">
        <v>39</v>
      </c>
      <c r="T52" s="6"/>
      <c r="U52" s="6"/>
      <c r="V52" s="16">
        <v>0</v>
      </c>
      <c r="W52">
        <v>-6.1802100639999997</v>
      </c>
    </row>
    <row r="53" spans="2:23">
      <c r="B53" s="6"/>
      <c r="C53" s="6" t="s">
        <v>13</v>
      </c>
      <c r="D53" s="6" t="s">
        <v>12</v>
      </c>
      <c r="E53" s="6">
        <v>2036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/>
      <c r="N53" s="6"/>
      <c r="O53" s="6"/>
      <c r="P53" s="6"/>
      <c r="Q53" s="6"/>
      <c r="R53" s="6"/>
      <c r="S53" s="6" t="s">
        <v>39</v>
      </c>
      <c r="T53" s="6"/>
      <c r="U53" s="6"/>
      <c r="V53" s="16">
        <v>0</v>
      </c>
      <c r="W53">
        <v>-8.3770558550000001</v>
      </c>
    </row>
    <row r="54" spans="2:23">
      <c r="B54" s="6"/>
      <c r="C54" s="6" t="s">
        <v>13</v>
      </c>
      <c r="D54" s="6" t="s">
        <v>12</v>
      </c>
      <c r="E54" s="6">
        <v>2037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/>
      <c r="N54" s="6"/>
      <c r="O54" s="6"/>
      <c r="P54" s="6"/>
      <c r="Q54" s="6"/>
      <c r="R54" s="6"/>
      <c r="S54" s="6" t="s">
        <v>39</v>
      </c>
      <c r="T54" s="6"/>
      <c r="U54" s="6"/>
      <c r="V54" s="16">
        <v>0</v>
      </c>
      <c r="W54">
        <v>-10.61957522</v>
      </c>
    </row>
    <row r="55" spans="2:23">
      <c r="B55" s="6"/>
      <c r="C55" s="6" t="s">
        <v>13</v>
      </c>
      <c r="D55" s="6" t="s">
        <v>12</v>
      </c>
      <c r="E55" s="6">
        <v>2038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/>
      <c r="N55" s="6"/>
      <c r="O55" s="6"/>
      <c r="P55" s="6"/>
      <c r="Q55" s="6"/>
      <c r="R55" s="6"/>
      <c r="S55" s="6" t="s">
        <v>39</v>
      </c>
      <c r="T55" s="6"/>
      <c r="U55" s="6"/>
      <c r="V55" s="16">
        <v>0</v>
      </c>
      <c r="W55">
        <v>-12.812150949999999</v>
      </c>
    </row>
    <row r="56" spans="2:23">
      <c r="B56" s="6"/>
      <c r="C56" s="6" t="s">
        <v>13</v>
      </c>
      <c r="D56" s="6" t="s">
        <v>12</v>
      </c>
      <c r="E56" s="6">
        <v>2039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/>
      <c r="N56" s="6"/>
      <c r="O56" s="6"/>
      <c r="P56" s="6"/>
      <c r="Q56" s="6"/>
      <c r="R56" s="6"/>
      <c r="S56" s="6" t="s">
        <v>39</v>
      </c>
      <c r="T56" s="6"/>
      <c r="U56" s="6"/>
      <c r="V56" s="16">
        <v>0</v>
      </c>
      <c r="W56">
        <v>-14.871060760000001</v>
      </c>
    </row>
    <row r="57" spans="2:23">
      <c r="B57" s="6"/>
      <c r="C57" s="6" t="s">
        <v>13</v>
      </c>
      <c r="D57" s="6" t="s">
        <v>12</v>
      </c>
      <c r="E57" s="6">
        <v>2040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/>
      <c r="N57" s="6"/>
      <c r="O57" s="6"/>
      <c r="P57" s="6"/>
      <c r="Q57" s="6"/>
      <c r="R57" s="6"/>
      <c r="S57" s="6" t="s">
        <v>39</v>
      </c>
      <c r="T57" s="6"/>
      <c r="U57" s="6"/>
      <c r="V57" s="16">
        <v>0</v>
      </c>
      <c r="W57">
        <v>-16.479587200000001</v>
      </c>
    </row>
    <row r="58" spans="2:23">
      <c r="B58" s="6"/>
      <c r="C58" s="6" t="s">
        <v>13</v>
      </c>
      <c r="D58" s="6" t="s">
        <v>12</v>
      </c>
      <c r="E58" s="6">
        <v>2041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/>
      <c r="N58" s="6"/>
      <c r="O58" s="6"/>
      <c r="P58" s="6"/>
      <c r="Q58" s="6"/>
      <c r="R58" s="6"/>
      <c r="S58" s="6" t="s">
        <v>39</v>
      </c>
      <c r="T58" s="6"/>
      <c r="U58" s="6"/>
      <c r="V58" s="16">
        <v>0</v>
      </c>
      <c r="W58">
        <v>-18.44727958</v>
      </c>
    </row>
    <row r="59" spans="2:23">
      <c r="B59" s="6"/>
      <c r="C59" s="6" t="s">
        <v>13</v>
      </c>
      <c r="D59" s="6" t="s">
        <v>12</v>
      </c>
      <c r="E59" s="6">
        <v>2042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/>
      <c r="N59" s="6"/>
      <c r="O59" s="6"/>
      <c r="P59" s="6"/>
      <c r="Q59" s="6"/>
      <c r="R59" s="6"/>
      <c r="S59" s="6" t="s">
        <v>39</v>
      </c>
      <c r="T59" s="6"/>
      <c r="U59" s="6"/>
      <c r="V59" s="16">
        <v>0</v>
      </c>
      <c r="W59">
        <v>-20.200716190000001</v>
      </c>
    </row>
    <row r="60" spans="2:23">
      <c r="B60" s="6"/>
      <c r="C60" s="6" t="s">
        <v>13</v>
      </c>
      <c r="D60" s="6" t="s">
        <v>12</v>
      </c>
      <c r="E60" s="6">
        <v>2043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/>
      <c r="N60" s="6"/>
      <c r="O60" s="6"/>
      <c r="P60" s="6"/>
      <c r="Q60" s="6"/>
      <c r="R60" s="6"/>
      <c r="S60" s="6" t="s">
        <v>39</v>
      </c>
      <c r="T60" s="6"/>
      <c r="U60" s="6"/>
      <c r="V60" s="16">
        <v>0</v>
      </c>
      <c r="W60">
        <v>-22.157220769999999</v>
      </c>
    </row>
    <row r="61" spans="2:23">
      <c r="B61" s="6"/>
      <c r="C61" s="6" t="s">
        <v>13</v>
      </c>
      <c r="D61" s="6" t="s">
        <v>12</v>
      </c>
      <c r="E61" s="6">
        <v>2044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/>
      <c r="N61" s="6"/>
      <c r="O61" s="6"/>
      <c r="P61" s="6"/>
      <c r="Q61" s="6"/>
      <c r="R61" s="6"/>
      <c r="S61" s="6" t="s">
        <v>39</v>
      </c>
      <c r="T61" s="6"/>
      <c r="U61" s="6"/>
      <c r="V61" s="16">
        <v>0</v>
      </c>
      <c r="W61">
        <v>-24.349749259999999</v>
      </c>
    </row>
    <row r="62" spans="2:23">
      <c r="B62" s="6"/>
      <c r="C62" s="6" t="s">
        <v>13</v>
      </c>
      <c r="D62" s="6" t="s">
        <v>12</v>
      </c>
      <c r="E62" s="6">
        <v>2045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/>
      <c r="N62" s="6"/>
      <c r="O62" s="6"/>
      <c r="P62" s="6"/>
      <c r="Q62" s="6"/>
      <c r="R62" s="6"/>
      <c r="S62" s="6" t="s">
        <v>39</v>
      </c>
      <c r="T62" s="6"/>
      <c r="U62" s="6"/>
      <c r="V62" s="16">
        <v>0</v>
      </c>
      <c r="W62">
        <v>-26.465673819999999</v>
      </c>
    </row>
    <row r="63" spans="2:23">
      <c r="B63" s="6"/>
      <c r="C63" s="6" t="s">
        <v>13</v>
      </c>
      <c r="D63" s="6" t="s">
        <v>12</v>
      </c>
      <c r="E63" s="6">
        <v>2046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/>
      <c r="N63" s="6"/>
      <c r="O63" s="6"/>
      <c r="P63" s="6"/>
      <c r="Q63" s="6"/>
      <c r="R63" s="6"/>
      <c r="S63" s="6" t="s">
        <v>39</v>
      </c>
      <c r="T63" s="6"/>
      <c r="U63" s="6"/>
      <c r="V63" s="16">
        <v>0</v>
      </c>
      <c r="W63">
        <v>-28.28177019</v>
      </c>
    </row>
    <row r="64" spans="2:23">
      <c r="B64" s="6"/>
      <c r="C64" s="6" t="s">
        <v>13</v>
      </c>
      <c r="D64" s="6" t="s">
        <v>12</v>
      </c>
      <c r="E64" s="6">
        <v>2047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/>
      <c r="N64" s="6"/>
      <c r="O64" s="6"/>
      <c r="P64" s="6"/>
      <c r="Q64" s="6"/>
      <c r="R64" s="6"/>
      <c r="S64" s="6" t="s">
        <v>39</v>
      </c>
      <c r="T64" s="6"/>
      <c r="U64" s="6"/>
      <c r="V64" s="16">
        <v>0</v>
      </c>
      <c r="W64">
        <v>-30.103759060000002</v>
      </c>
    </row>
    <row r="65" spans="2:23">
      <c r="B65" s="6"/>
      <c r="C65" s="6" t="s">
        <v>13</v>
      </c>
      <c r="D65" s="6" t="s">
        <v>12</v>
      </c>
      <c r="E65" s="6">
        <v>2048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/>
      <c r="N65" s="6"/>
      <c r="O65" s="6"/>
      <c r="P65" s="6"/>
      <c r="Q65" s="6"/>
      <c r="R65" s="6"/>
      <c r="S65" s="6" t="s">
        <v>39</v>
      </c>
      <c r="T65" s="6"/>
      <c r="U65" s="6"/>
      <c r="V65" s="16">
        <v>0</v>
      </c>
      <c r="W65">
        <v>-31.883496579999999</v>
      </c>
    </row>
    <row r="66" spans="2:23">
      <c r="B66" s="6"/>
      <c r="C66" s="6" t="s">
        <v>13</v>
      </c>
      <c r="D66" s="6" t="s">
        <v>12</v>
      </c>
      <c r="E66" s="6">
        <v>2049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/>
      <c r="N66" s="6"/>
      <c r="O66" s="6"/>
      <c r="P66" s="6"/>
      <c r="Q66" s="6"/>
      <c r="R66" s="6"/>
      <c r="S66" s="6" t="s">
        <v>39</v>
      </c>
      <c r="T66" s="6"/>
      <c r="U66" s="6"/>
      <c r="V66" s="16">
        <v>0</v>
      </c>
      <c r="W66">
        <v>-33.642220279999997</v>
      </c>
    </row>
    <row r="67" spans="2:23">
      <c r="B67" s="6"/>
      <c r="C67" s="6" t="s">
        <v>13</v>
      </c>
      <c r="D67" s="6" t="s">
        <v>12</v>
      </c>
      <c r="E67" s="6">
        <v>2050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/>
      <c r="N67" s="6"/>
      <c r="O67" s="6"/>
      <c r="P67" s="6"/>
      <c r="Q67" s="6"/>
      <c r="R67" s="6"/>
      <c r="S67" s="6" t="s">
        <v>39</v>
      </c>
      <c r="T67" s="6"/>
      <c r="U67" s="6"/>
      <c r="V67" s="16">
        <v>0</v>
      </c>
      <c r="W67">
        <v>-35.440242089999998</v>
      </c>
    </row>
    <row r="71" spans="2:23">
      <c r="V71" t="s">
        <v>44</v>
      </c>
    </row>
    <row r="109" spans="22:22">
      <c r="V109" s="13" t="s">
        <v>28</v>
      </c>
    </row>
  </sheetData>
  <phoneticPr fontId="24" type="noConversion"/>
  <hyperlinks>
    <hyperlink ref="V109" r:id="rId1" location="a1" display="https://www.cer-rec.gc.ca/en/data-analysis/canada-energy-future/2023/results/ - a1" xr:uid="{5D64E8FD-4E58-40A5-8DD0-37FC4F823270}"/>
  </hyperlinks>
  <pageMargins left="0.7" right="0.7" top="0.75" bottom="0.75" header="0.3" footer="0.3"/>
  <pageSetup orientation="portrait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B299B-A03B-4278-8FE6-F147C886D86C}">
  <dimension ref="B1:V109"/>
  <sheetViews>
    <sheetView topLeftCell="A35" zoomScale="72" workbookViewId="0">
      <selection activeCell="C38" sqref="C38:V67"/>
    </sheetView>
  </sheetViews>
  <sheetFormatPr defaultColWidth="9.1796875" defaultRowHeight="14.5"/>
  <cols>
    <col min="1" max="3" width="9.1796875" style="6"/>
    <col min="4" max="4" width="13" style="6" bestFit="1" customWidth="1"/>
    <col min="5" max="5" width="9.1796875" style="6"/>
    <col min="6" max="6" width="12.7265625" style="6" bestFit="1" customWidth="1"/>
    <col min="7" max="10" width="9.1796875" style="6"/>
    <col min="11" max="11" width="12.26953125" style="6" bestFit="1" customWidth="1"/>
    <col min="12" max="12" width="11.81640625" style="6" bestFit="1" customWidth="1"/>
    <col min="13" max="13" width="14.26953125" style="6" bestFit="1" customWidth="1"/>
    <col min="14" max="18" width="9.1796875" style="6"/>
    <col min="19" max="19" width="14.26953125" style="6" bestFit="1" customWidth="1"/>
    <col min="20" max="16384" width="9.1796875" style="6"/>
  </cols>
  <sheetData>
    <row r="1" spans="2:20" s="11" customFormat="1">
      <c r="B1" s="12" t="s">
        <v>15</v>
      </c>
      <c r="C1" s="12" t="s">
        <v>3</v>
      </c>
      <c r="D1" s="12" t="s">
        <v>2</v>
      </c>
      <c r="E1" s="12" t="s">
        <v>0</v>
      </c>
      <c r="F1" s="12" t="s">
        <v>5</v>
      </c>
      <c r="G1" s="12" t="s">
        <v>4</v>
      </c>
      <c r="H1" s="12" t="s">
        <v>6</v>
      </c>
      <c r="I1" s="12" t="s">
        <v>1</v>
      </c>
      <c r="J1" s="12" t="s">
        <v>7</v>
      </c>
      <c r="K1" s="12" t="s">
        <v>16</v>
      </c>
      <c r="L1" s="12" t="s">
        <v>20</v>
      </c>
      <c r="M1" s="12" t="s">
        <v>21</v>
      </c>
      <c r="N1" s="12" t="s">
        <v>22</v>
      </c>
      <c r="O1" s="12" t="s">
        <v>23</v>
      </c>
      <c r="P1" s="12" t="s">
        <v>24</v>
      </c>
      <c r="Q1" s="12" t="s">
        <v>25</v>
      </c>
      <c r="R1" s="12" t="s">
        <v>26</v>
      </c>
      <c r="S1" s="9"/>
      <c r="T1" s="9" t="s">
        <v>17</v>
      </c>
    </row>
    <row r="2" spans="2:20" s="8" customFormat="1">
      <c r="B2" s="10" t="s">
        <v>18</v>
      </c>
      <c r="C2" s="10"/>
      <c r="D2" s="10"/>
      <c r="E2" s="10"/>
      <c r="F2" s="10"/>
      <c r="G2" s="10" t="s">
        <v>14</v>
      </c>
      <c r="H2" s="10"/>
      <c r="I2" s="10">
        <v>2021</v>
      </c>
      <c r="J2" s="10" t="s">
        <v>13</v>
      </c>
      <c r="K2" s="10">
        <v>1</v>
      </c>
      <c r="L2" s="10">
        <v>250472.20978646306</v>
      </c>
      <c r="M2" s="10">
        <v>35600.111035639427</v>
      </c>
      <c r="N2" s="10">
        <v>58094.68669002696</v>
      </c>
      <c r="O2" s="10">
        <v>20245.118088948791</v>
      </c>
      <c r="P2" s="10">
        <v>147290.56928481584</v>
      </c>
      <c r="Q2" s="10">
        <v>75796.93970500151</v>
      </c>
      <c r="R2" s="10">
        <v>65625.479409104533</v>
      </c>
      <c r="T2" s="8" t="s">
        <v>19</v>
      </c>
    </row>
    <row r="3" spans="2:20" s="8" customFormat="1">
      <c r="B3" s="10"/>
      <c r="C3" s="10"/>
      <c r="D3" s="10"/>
      <c r="E3" s="10"/>
      <c r="F3" s="10"/>
      <c r="G3" s="10" t="s">
        <v>14</v>
      </c>
      <c r="H3" s="10"/>
      <c r="I3" s="10">
        <v>2022</v>
      </c>
      <c r="J3" s="10" t="s">
        <v>13</v>
      </c>
      <c r="K3" s="10">
        <v>1</v>
      </c>
      <c r="L3" s="10">
        <v>258065.23193920337</v>
      </c>
      <c r="M3" s="10">
        <v>36679.322306079674</v>
      </c>
      <c r="N3" s="10">
        <v>59855.817169811322</v>
      </c>
      <c r="O3" s="10">
        <v>20858.845377358492</v>
      </c>
      <c r="P3" s="10">
        <v>151755.65767295597</v>
      </c>
      <c r="Q3" s="10">
        <v>78094.710953878413</v>
      </c>
      <c r="R3" s="10">
        <v>67614.904580712799</v>
      </c>
    </row>
    <row r="4" spans="2:20" s="8" customFormat="1">
      <c r="B4" s="10"/>
      <c r="C4" s="10"/>
      <c r="D4" s="10"/>
      <c r="E4" s="10"/>
      <c r="F4" s="10"/>
      <c r="G4" s="10" t="s">
        <v>14</v>
      </c>
      <c r="H4" s="10"/>
      <c r="I4" s="10">
        <v>2023</v>
      </c>
      <c r="J4" s="10" t="s">
        <v>13</v>
      </c>
      <c r="K4" s="10">
        <v>1</v>
      </c>
      <c r="L4" s="10">
        <v>256944.09490040434</v>
      </c>
      <c r="M4" s="10">
        <v>36519.972879245295</v>
      </c>
      <c r="N4" s="10">
        <v>59595.779918328852</v>
      </c>
      <c r="O4" s="10">
        <v>20768.226335175204</v>
      </c>
      <c r="P4" s="10">
        <v>151096.37130808627</v>
      </c>
      <c r="Q4" s="10">
        <v>77755.436762129393</v>
      </c>
      <c r="R4" s="10">
        <v>67321.158796630727</v>
      </c>
    </row>
    <row r="5" spans="2:20" s="8" customFormat="1">
      <c r="B5" s="10"/>
      <c r="C5" s="10"/>
      <c r="D5" s="10"/>
      <c r="E5" s="10"/>
      <c r="F5" s="10"/>
      <c r="G5" s="10" t="s">
        <v>14</v>
      </c>
      <c r="H5" s="10"/>
      <c r="I5" s="10">
        <v>2024</v>
      </c>
      <c r="J5" s="10" t="s">
        <v>13</v>
      </c>
      <c r="K5" s="10">
        <v>1</v>
      </c>
      <c r="L5" s="10">
        <v>248352.42145890987</v>
      </c>
      <c r="M5" s="10">
        <v>35298.82132410902</v>
      </c>
      <c r="N5" s="10">
        <v>57603.021611320757</v>
      </c>
      <c r="O5" s="10">
        <v>20073.780258490566</v>
      </c>
      <c r="P5" s="10">
        <v>146044.02448930815</v>
      </c>
      <c r="Q5" s="10">
        <v>75155.457489517808</v>
      </c>
      <c r="R5" s="10">
        <v>65070.079968343809</v>
      </c>
    </row>
    <row r="6" spans="2:20" s="8" customFormat="1">
      <c r="B6" s="10"/>
      <c r="C6" s="10"/>
      <c r="D6" s="10"/>
      <c r="E6" s="10"/>
      <c r="F6" s="10"/>
      <c r="G6" s="10" t="s">
        <v>14</v>
      </c>
      <c r="H6" s="10"/>
      <c r="I6" s="10">
        <v>2025</v>
      </c>
      <c r="J6" s="10" t="s">
        <v>13</v>
      </c>
      <c r="K6" s="10">
        <v>1</v>
      </c>
      <c r="L6" s="10">
        <v>238190.11268023364</v>
      </c>
      <c r="M6" s="10">
        <v>33854.432259119509</v>
      </c>
      <c r="N6" s="10">
        <v>55245.969126145552</v>
      </c>
      <c r="O6" s="10">
        <v>19252.38318032345</v>
      </c>
      <c r="P6" s="10">
        <v>140068.06313800538</v>
      </c>
      <c r="Q6" s="10">
        <v>72080.178573674755</v>
      </c>
      <c r="R6" s="10">
        <v>62407.483642497755</v>
      </c>
    </row>
    <row r="7" spans="2:20" s="8" customFormat="1">
      <c r="B7" s="10"/>
      <c r="C7" s="10"/>
      <c r="D7" s="10"/>
      <c r="E7" s="10"/>
      <c r="F7" s="10"/>
      <c r="G7" s="10" t="s">
        <v>14</v>
      </c>
      <c r="H7" s="10"/>
      <c r="I7" s="10">
        <v>2026</v>
      </c>
      <c r="J7" s="10" t="s">
        <v>13</v>
      </c>
      <c r="K7" s="10">
        <v>1</v>
      </c>
      <c r="L7" s="10">
        <v>232767.38942199762</v>
      </c>
      <c r="M7" s="10">
        <v>33083.689867085959</v>
      </c>
      <c r="N7" s="10">
        <v>53988.219178706204</v>
      </c>
      <c r="O7" s="10">
        <v>18814.07638045822</v>
      </c>
      <c r="P7" s="10">
        <v>136879.2223621743</v>
      </c>
      <c r="Q7" s="10">
        <v>70439.17485437257</v>
      </c>
      <c r="R7" s="10">
        <v>60986.692035205146</v>
      </c>
    </row>
    <row r="8" spans="2:20" s="8" customFormat="1">
      <c r="B8" s="10"/>
      <c r="C8" s="10"/>
      <c r="D8" s="10"/>
      <c r="E8" s="10"/>
      <c r="F8" s="10"/>
      <c r="G8" s="10" t="s">
        <v>14</v>
      </c>
      <c r="H8" s="10"/>
      <c r="I8" s="10">
        <v>2027</v>
      </c>
      <c r="J8" s="10" t="s">
        <v>13</v>
      </c>
      <c r="K8" s="10">
        <v>1</v>
      </c>
      <c r="L8" s="10">
        <v>226480.88876266853</v>
      </c>
      <c r="M8" s="10">
        <v>32190.17708301888</v>
      </c>
      <c r="N8" s="10">
        <v>52530.124140970358</v>
      </c>
      <c r="O8" s="10">
        <v>18305.952352156339</v>
      </c>
      <c r="P8" s="10">
        <v>133182.43595336928</v>
      </c>
      <c r="Q8" s="10">
        <v>68536.778130053921</v>
      </c>
      <c r="R8" s="10">
        <v>59339.584677762803</v>
      </c>
    </row>
    <row r="9" spans="2:20" s="8" customFormat="1">
      <c r="B9" s="10"/>
      <c r="C9" s="10"/>
      <c r="D9" s="10"/>
      <c r="E9" s="10"/>
      <c r="F9" s="10"/>
      <c r="G9" s="10" t="s">
        <v>14</v>
      </c>
      <c r="H9" s="10"/>
      <c r="I9" s="10">
        <v>2028</v>
      </c>
      <c r="J9" s="10" t="s">
        <v>13</v>
      </c>
      <c r="K9" s="10">
        <v>1</v>
      </c>
      <c r="L9" s="10">
        <v>218075.60078240492</v>
      </c>
      <c r="M9" s="10">
        <v>30995.516862473803</v>
      </c>
      <c r="N9" s="10">
        <v>50580.596198652296</v>
      </c>
      <c r="O9" s="10">
        <v>17626.571402560647</v>
      </c>
      <c r="P9" s="10">
        <v>128239.69339254269</v>
      </c>
      <c r="Q9" s="10">
        <v>65993.20211103624</v>
      </c>
      <c r="R9" s="10">
        <v>57137.340150329437</v>
      </c>
    </row>
    <row r="10" spans="2:20" s="8" customFormat="1">
      <c r="B10" s="10"/>
      <c r="C10" s="10"/>
      <c r="D10" s="10"/>
      <c r="E10" s="10"/>
      <c r="F10" s="10"/>
      <c r="G10" s="10" t="s">
        <v>14</v>
      </c>
      <c r="H10" s="10"/>
      <c r="I10" s="10">
        <v>2029</v>
      </c>
      <c r="J10" s="10" t="s">
        <v>13</v>
      </c>
      <c r="K10" s="10">
        <v>1</v>
      </c>
      <c r="L10" s="10">
        <v>207017.7615007188</v>
      </c>
      <c r="M10" s="10">
        <v>29423.844274213843</v>
      </c>
      <c r="N10" s="10">
        <v>48015.83378814016</v>
      </c>
      <c r="O10" s="10">
        <v>16732.790562533693</v>
      </c>
      <c r="P10" s="10">
        <v>121737.11394770887</v>
      </c>
      <c r="Q10" s="10">
        <v>62646.921188230008</v>
      </c>
      <c r="R10" s="10">
        <v>54240.108538454624</v>
      </c>
    </row>
    <row r="11" spans="2:20" s="8" customFormat="1">
      <c r="B11" s="10"/>
      <c r="C11" s="10"/>
      <c r="D11" s="10"/>
      <c r="E11" s="10"/>
      <c r="F11" s="10"/>
      <c r="G11" s="10" t="s">
        <v>14</v>
      </c>
      <c r="H11" s="10"/>
      <c r="I11" s="10">
        <v>2030</v>
      </c>
      <c r="J11" s="10" t="s">
        <v>13</v>
      </c>
      <c r="K11" s="10">
        <v>1</v>
      </c>
      <c r="L11" s="10">
        <v>193624.70627607073</v>
      </c>
      <c r="M11" s="10">
        <v>27520.26282096437</v>
      </c>
      <c r="N11" s="10">
        <v>44909.439878167119</v>
      </c>
      <c r="O11" s="10">
        <v>15650.25935148248</v>
      </c>
      <c r="P11" s="10">
        <v>113861.30716585804</v>
      </c>
      <c r="Q11" s="10">
        <v>58593.966171009284</v>
      </c>
      <c r="R11" s="10">
        <v>50731.033936448031</v>
      </c>
    </row>
    <row r="12" spans="2:20" s="8" customFormat="1">
      <c r="B12" s="10"/>
      <c r="C12" s="10"/>
      <c r="D12" s="10"/>
      <c r="E12" s="10"/>
      <c r="F12" s="10"/>
      <c r="G12" s="10" t="s">
        <v>14</v>
      </c>
      <c r="H12" s="10"/>
      <c r="I12" s="10">
        <v>2031</v>
      </c>
      <c r="J12" s="10" t="s">
        <v>13</v>
      </c>
      <c r="K12" s="10">
        <v>1</v>
      </c>
      <c r="L12" s="10">
        <v>179944.17960676854</v>
      </c>
      <c r="M12" s="10">
        <v>25575.822482180301</v>
      </c>
      <c r="N12" s="10">
        <v>41736.369654986534</v>
      </c>
      <c r="O12" s="10">
        <v>14544.492455525609</v>
      </c>
      <c r="P12" s="10">
        <v>105816.45235759212</v>
      </c>
      <c r="Q12" s="10">
        <v>54454.017647499262</v>
      </c>
      <c r="R12" s="10">
        <v>47146.639795447743</v>
      </c>
    </row>
    <row r="13" spans="2:20" s="8" customFormat="1">
      <c r="B13" s="10"/>
      <c r="C13" s="10"/>
      <c r="D13" s="10"/>
      <c r="E13" s="10"/>
      <c r="F13" s="10"/>
      <c r="G13" s="10" t="s">
        <v>14</v>
      </c>
      <c r="H13" s="10"/>
      <c r="I13" s="10">
        <v>2032</v>
      </c>
      <c r="J13" s="10" t="s">
        <v>13</v>
      </c>
      <c r="K13" s="10">
        <v>1</v>
      </c>
      <c r="L13" s="10">
        <v>166284.22223905363</v>
      </c>
      <c r="M13" s="10">
        <v>23634.305698951786</v>
      </c>
      <c r="N13" s="10">
        <v>38568.07028894878</v>
      </c>
      <c r="O13" s="10">
        <v>13440.388130997304</v>
      </c>
      <c r="P13" s="10">
        <v>97783.693358849952</v>
      </c>
      <c r="Q13" s="10">
        <v>50320.293727163829</v>
      </c>
      <c r="R13" s="10">
        <v>43567.634956034737</v>
      </c>
    </row>
    <row r="14" spans="2:20" s="8" customFormat="1">
      <c r="B14" s="10"/>
      <c r="C14" s="10"/>
      <c r="D14" s="10"/>
      <c r="E14" s="10"/>
      <c r="F14" s="10"/>
      <c r="G14" s="10" t="s">
        <v>14</v>
      </c>
      <c r="H14" s="10"/>
      <c r="I14" s="10">
        <v>2033</v>
      </c>
      <c r="J14" s="10" t="s">
        <v>13</v>
      </c>
      <c r="K14" s="10">
        <v>1</v>
      </c>
      <c r="L14" s="10">
        <v>155818.02569125488</v>
      </c>
      <c r="M14" s="10">
        <v>22146.724463731662</v>
      </c>
      <c r="N14" s="10">
        <v>36140.533877628033</v>
      </c>
      <c r="O14" s="10">
        <v>12594.428472506739</v>
      </c>
      <c r="P14" s="10">
        <v>91629.030336208438</v>
      </c>
      <c r="Q14" s="10">
        <v>47153.053459868228</v>
      </c>
      <c r="R14" s="10">
        <v>40825.417898802036</v>
      </c>
    </row>
    <row r="15" spans="2:20" s="8" customFormat="1">
      <c r="B15" s="10"/>
      <c r="C15" s="10"/>
      <c r="D15" s="10"/>
      <c r="E15" s="10"/>
      <c r="F15" s="10"/>
      <c r="G15" s="10" t="s">
        <v>14</v>
      </c>
      <c r="H15" s="10"/>
      <c r="I15" s="10">
        <v>2034</v>
      </c>
      <c r="J15" s="10" t="s">
        <v>13</v>
      </c>
      <c r="K15" s="10">
        <v>1</v>
      </c>
      <c r="L15" s="10">
        <v>143999.83456012278</v>
      </c>
      <c r="M15" s="10">
        <v>20466.981561844867</v>
      </c>
      <c r="N15" s="10">
        <v>33399.414966307275</v>
      </c>
      <c r="O15" s="10">
        <v>11639.190064016171</v>
      </c>
      <c r="P15" s="10">
        <v>84679.324813566927</v>
      </c>
      <c r="Q15" s="10">
        <v>43576.677775905955</v>
      </c>
      <c r="R15" s="10">
        <v>37728.968758235991</v>
      </c>
    </row>
    <row r="16" spans="2:20" s="8" customFormat="1">
      <c r="B16" s="10"/>
      <c r="C16" s="10"/>
      <c r="D16" s="10"/>
      <c r="E16" s="10"/>
      <c r="F16" s="10"/>
      <c r="G16" s="10" t="s">
        <v>14</v>
      </c>
      <c r="H16" s="10"/>
      <c r="I16" s="10">
        <v>2035</v>
      </c>
      <c r="J16" s="10" t="s">
        <v>13</v>
      </c>
      <c r="K16" s="10">
        <v>1</v>
      </c>
      <c r="L16" s="10">
        <v>131923.43135181195</v>
      </c>
      <c r="M16" s="10">
        <v>18750.538466247384</v>
      </c>
      <c r="N16" s="10">
        <v>30598.40617843666</v>
      </c>
      <c r="O16" s="10">
        <v>10663.080940970351</v>
      </c>
      <c r="P16" s="10">
        <v>77577.777280682843</v>
      </c>
      <c r="Q16" s="10">
        <v>39922.162943246483</v>
      </c>
      <c r="R16" s="10">
        <v>34564.866238604372</v>
      </c>
    </row>
    <row r="17" spans="2:18" s="8" customFormat="1">
      <c r="B17" s="10"/>
      <c r="C17" s="10"/>
      <c r="D17" s="10"/>
      <c r="E17" s="10"/>
      <c r="F17" s="10"/>
      <c r="G17" s="10" t="s">
        <v>14</v>
      </c>
      <c r="H17" s="10"/>
      <c r="I17" s="10">
        <v>2036</v>
      </c>
      <c r="J17" s="10" t="s">
        <v>13</v>
      </c>
      <c r="K17" s="10">
        <v>1</v>
      </c>
      <c r="L17" s="10">
        <v>120709.79755831091</v>
      </c>
      <c r="M17" s="10">
        <v>17156.722495597489</v>
      </c>
      <c r="N17" s="10">
        <v>27997.508687870621</v>
      </c>
      <c r="O17" s="10">
        <v>9756.7075730458237</v>
      </c>
      <c r="P17" s="10">
        <v>70983.582632884107</v>
      </c>
      <c r="Q17" s="10">
        <v>36528.736082659481</v>
      </c>
      <c r="R17" s="10">
        <v>31626.815369631629</v>
      </c>
    </row>
    <row r="18" spans="2:18" s="8" customFormat="1">
      <c r="B18" s="10"/>
      <c r="C18" s="10"/>
      <c r="D18" s="10"/>
      <c r="E18" s="10"/>
      <c r="F18" s="10"/>
      <c r="G18" s="10" t="s">
        <v>14</v>
      </c>
      <c r="H18" s="10"/>
      <c r="I18" s="10">
        <v>2037</v>
      </c>
      <c r="J18" s="10" t="s">
        <v>13</v>
      </c>
      <c r="K18" s="10">
        <v>1</v>
      </c>
      <c r="L18" s="10">
        <v>109713.34166533395</v>
      </c>
      <c r="M18" s="10">
        <v>15593.774449895183</v>
      </c>
      <c r="N18" s="10">
        <v>25446.983580323456</v>
      </c>
      <c r="O18" s="10">
        <v>8867.8882173854454</v>
      </c>
      <c r="P18" s="10">
        <v>64517.099784456426</v>
      </c>
      <c r="Q18" s="10">
        <v>33201.030765573531</v>
      </c>
      <c r="R18" s="10">
        <v>28745.666637032049</v>
      </c>
    </row>
    <row r="19" spans="2:18" s="8" customFormat="1">
      <c r="B19" s="10"/>
      <c r="C19" s="10"/>
      <c r="D19" s="10"/>
      <c r="E19" s="10"/>
      <c r="F19" s="10"/>
      <c r="G19" s="10" t="s">
        <v>14</v>
      </c>
      <c r="H19" s="10"/>
      <c r="I19" s="10">
        <v>2038</v>
      </c>
      <c r="J19" s="10" t="s">
        <v>13</v>
      </c>
      <c r="K19" s="10">
        <v>1</v>
      </c>
      <c r="L19" s="10">
        <v>99638.720330143769</v>
      </c>
      <c r="M19" s="10">
        <v>14161.848574842768</v>
      </c>
      <c r="N19" s="10">
        <v>23110.269377628032</v>
      </c>
      <c r="O19" s="10">
        <v>8053.5787225067388</v>
      </c>
      <c r="P19" s="10">
        <v>58592.703169541783</v>
      </c>
      <c r="Q19" s="10">
        <v>30152.287487646005</v>
      </c>
      <c r="R19" s="10">
        <v>26106.045037690925</v>
      </c>
    </row>
    <row r="20" spans="2:18" s="8" customFormat="1">
      <c r="B20" s="10"/>
      <c r="C20" s="10"/>
      <c r="D20" s="10"/>
      <c r="E20" s="10"/>
      <c r="F20" s="10"/>
      <c r="G20" s="10" t="s">
        <v>14</v>
      </c>
      <c r="H20" s="10"/>
      <c r="I20" s="10">
        <v>2039</v>
      </c>
      <c r="J20" s="10" t="s">
        <v>13</v>
      </c>
      <c r="K20" s="10">
        <v>1</v>
      </c>
      <c r="L20" s="10">
        <v>90883.309595253086</v>
      </c>
      <c r="M20" s="10">
        <v>12917.424714046125</v>
      </c>
      <c r="N20" s="10">
        <v>21079.533736657682</v>
      </c>
      <c r="O20" s="10">
        <v>7345.8981203504036</v>
      </c>
      <c r="P20" s="10">
        <v>53444.070382839178</v>
      </c>
      <c r="Q20" s="10">
        <v>27502.758663147652</v>
      </c>
      <c r="R20" s="10">
        <v>23812.0658877059</v>
      </c>
    </row>
    <row r="21" spans="2:18" s="8" customFormat="1">
      <c r="B21" s="10"/>
      <c r="C21" s="10"/>
      <c r="D21" s="10"/>
      <c r="E21" s="10"/>
      <c r="F21" s="10"/>
      <c r="G21" s="10" t="s">
        <v>14</v>
      </c>
      <c r="H21" s="10"/>
      <c r="I21" s="10">
        <v>2040</v>
      </c>
      <c r="J21" s="10" t="s">
        <v>13</v>
      </c>
      <c r="K21" s="10">
        <v>1</v>
      </c>
      <c r="L21" s="10">
        <v>82110.971294639137</v>
      </c>
      <c r="M21" s="10">
        <v>11670.594904821806</v>
      </c>
      <c r="N21" s="10">
        <v>19044.871905121297</v>
      </c>
      <c r="O21" s="10">
        <v>6636.8493002695423</v>
      </c>
      <c r="P21" s="10">
        <v>48285.483315004494</v>
      </c>
      <c r="Q21" s="10">
        <v>24848.10728361785</v>
      </c>
      <c r="R21" s="10">
        <v>21513.651596525906</v>
      </c>
    </row>
    <row r="22" spans="2:18" s="8" customFormat="1">
      <c r="B22" s="10"/>
      <c r="C22" s="10"/>
      <c r="D22" s="10"/>
      <c r="E22" s="10"/>
      <c r="F22" s="10"/>
      <c r="G22" s="10" t="s">
        <v>14</v>
      </c>
      <c r="H22" s="10"/>
      <c r="I22" s="10">
        <v>2041</v>
      </c>
      <c r="J22" s="10" t="s">
        <v>13</v>
      </c>
      <c r="K22" s="10">
        <v>1</v>
      </c>
      <c r="L22" s="10">
        <v>72480.61788128184</v>
      </c>
      <c r="M22" s="10">
        <v>10301.813709014677</v>
      </c>
      <c r="N22" s="10">
        <v>16811.201492183289</v>
      </c>
      <c r="O22" s="10">
        <v>5858.4490048517519</v>
      </c>
      <c r="P22" s="10">
        <v>42622.339136747527</v>
      </c>
      <c r="Q22" s="10">
        <v>21933.806660676852</v>
      </c>
      <c r="R22" s="10">
        <v>18990.431315244085</v>
      </c>
    </row>
    <row r="23" spans="2:18" s="8" customFormat="1">
      <c r="B23" s="10"/>
      <c r="C23" s="10"/>
      <c r="D23" s="10"/>
      <c r="E23" s="10"/>
      <c r="F23" s="10"/>
      <c r="G23" s="10" t="s">
        <v>14</v>
      </c>
      <c r="H23" s="10"/>
      <c r="I23" s="10">
        <v>2042</v>
      </c>
      <c r="J23" s="10" t="s">
        <v>13</v>
      </c>
      <c r="K23" s="10">
        <v>1</v>
      </c>
      <c r="L23" s="10">
        <v>64377.163923015876</v>
      </c>
      <c r="M23" s="10">
        <v>9150.0537555555566</v>
      </c>
      <c r="N23" s="10">
        <v>14931.68112857143</v>
      </c>
      <c r="O23" s="10">
        <v>5203.4646357142856</v>
      </c>
      <c r="P23" s="10">
        <v>37857.090538095239</v>
      </c>
      <c r="Q23" s="10">
        <v>19481.570496031745</v>
      </c>
      <c r="R23" s="10">
        <v>16867.26942301587</v>
      </c>
    </row>
    <row r="24" spans="2:18" s="8" customFormat="1">
      <c r="B24" s="10"/>
      <c r="C24" s="10"/>
      <c r="D24" s="10"/>
      <c r="E24" s="10"/>
      <c r="F24" s="10"/>
      <c r="G24" s="10" t="s">
        <v>14</v>
      </c>
      <c r="H24" s="10"/>
      <c r="I24" s="10">
        <v>2043</v>
      </c>
      <c r="J24" s="10" t="s">
        <v>13</v>
      </c>
      <c r="K24" s="10">
        <v>1</v>
      </c>
      <c r="L24" s="10">
        <v>56155.198481731059</v>
      </c>
      <c r="M24" s="10">
        <v>7981.449530398324</v>
      </c>
      <c r="N24" s="10">
        <v>13024.673134770886</v>
      </c>
      <c r="O24" s="10">
        <v>4538.90124393531</v>
      </c>
      <c r="P24" s="10">
        <v>33022.151079065588</v>
      </c>
      <c r="Q24" s="10">
        <v>16993.470840820602</v>
      </c>
      <c r="R24" s="10">
        <v>14713.056689278224</v>
      </c>
    </row>
    <row r="25" spans="2:18" s="8" customFormat="1">
      <c r="B25" s="10"/>
      <c r="C25" s="10"/>
      <c r="D25" s="10"/>
      <c r="E25" s="10"/>
      <c r="F25" s="10"/>
      <c r="G25" s="10" t="s">
        <v>14</v>
      </c>
      <c r="H25" s="10"/>
      <c r="I25" s="10">
        <v>2044</v>
      </c>
      <c r="J25" s="10" t="s">
        <v>13</v>
      </c>
      <c r="K25" s="10">
        <v>1</v>
      </c>
      <c r="L25" s="10">
        <v>47819.555051841875</v>
      </c>
      <c r="M25" s="10">
        <v>6796.6880276729571</v>
      </c>
      <c r="N25" s="10">
        <v>11091.298594609165</v>
      </c>
      <c r="O25" s="10">
        <v>3865.1495102425879</v>
      </c>
      <c r="P25" s="10">
        <v>28120.363103504042</v>
      </c>
      <c r="Q25" s="10">
        <v>14470.970388589398</v>
      </c>
      <c r="R25" s="10">
        <v>12529.059523539981</v>
      </c>
    </row>
    <row r="26" spans="2:18" s="8" customFormat="1">
      <c r="B26" s="10"/>
      <c r="C26" s="10"/>
      <c r="D26" s="10"/>
      <c r="E26" s="10"/>
      <c r="F26" s="10"/>
      <c r="G26" s="10" t="s">
        <v>14</v>
      </c>
      <c r="H26" s="10"/>
      <c r="I26" s="10">
        <v>2045</v>
      </c>
      <c r="J26" s="10" t="s">
        <v>13</v>
      </c>
      <c r="K26" s="10">
        <v>1</v>
      </c>
      <c r="L26" s="10">
        <v>39760.185575396834</v>
      </c>
      <c r="M26" s="10">
        <v>5651.1938888888899</v>
      </c>
      <c r="N26" s="10">
        <v>9222.0032142857144</v>
      </c>
      <c r="O26" s="10">
        <v>3213.7283928571428</v>
      </c>
      <c r="P26" s="10">
        <v>23381.038452380952</v>
      </c>
      <c r="Q26" s="10">
        <v>12032.074900793652</v>
      </c>
      <c r="R26" s="10">
        <v>10417.448075396826</v>
      </c>
    </row>
    <row r="27" spans="2:18" s="8" customFormat="1">
      <c r="B27" s="10"/>
      <c r="C27" s="10"/>
      <c r="D27" s="10"/>
      <c r="E27" s="10"/>
      <c r="F27" s="10"/>
      <c r="G27" s="10" t="s">
        <v>14</v>
      </c>
      <c r="H27" s="10"/>
      <c r="I27" s="10">
        <v>2046</v>
      </c>
      <c r="J27" s="10" t="s">
        <v>13</v>
      </c>
      <c r="K27" s="10">
        <v>1</v>
      </c>
      <c r="L27" s="10">
        <v>31773.780542118897</v>
      </c>
      <c r="M27" s="10">
        <v>4516.0703308595394</v>
      </c>
      <c r="N27" s="10">
        <v>7369.6312542048508</v>
      </c>
      <c r="O27" s="10">
        <v>2568.2048310107816</v>
      </c>
      <c r="P27" s="10">
        <v>18684.620654600178</v>
      </c>
      <c r="Q27" s="10">
        <v>9615.2596330113793</v>
      </c>
      <c r="R27" s="10">
        <v>8324.9538241943683</v>
      </c>
    </row>
    <row r="28" spans="2:18" s="8" customFormat="1">
      <c r="B28" s="10"/>
      <c r="C28" s="10"/>
      <c r="D28" s="10"/>
      <c r="E28" s="10"/>
      <c r="F28" s="10"/>
      <c r="G28" s="10" t="s">
        <v>14</v>
      </c>
      <c r="H28" s="10"/>
      <c r="I28" s="10">
        <v>2047</v>
      </c>
      <c r="J28" s="10" t="s">
        <v>13</v>
      </c>
      <c r="K28" s="10">
        <v>1</v>
      </c>
      <c r="L28" s="10">
        <v>23685.140967923035</v>
      </c>
      <c r="M28" s="10">
        <v>3366.4159751362695</v>
      </c>
      <c r="N28" s="10">
        <v>5493.5469484366586</v>
      </c>
      <c r="O28" s="10">
        <v>1914.4178759703507</v>
      </c>
      <c r="P28" s="10">
        <v>13928.083677349508</v>
      </c>
      <c r="Q28" s="10">
        <v>7167.5065404687048</v>
      </c>
      <c r="R28" s="10">
        <v>6205.6734047154841</v>
      </c>
    </row>
    <row r="29" spans="2:18" s="8" customFormat="1">
      <c r="B29" s="10"/>
      <c r="C29" s="10"/>
      <c r="D29" s="10"/>
      <c r="E29" s="10"/>
      <c r="F29" s="10"/>
      <c r="G29" s="10" t="s">
        <v>14</v>
      </c>
      <c r="H29" s="10"/>
      <c r="I29" s="10">
        <v>2048</v>
      </c>
      <c r="J29" s="10" t="s">
        <v>13</v>
      </c>
      <c r="K29" s="10">
        <v>1</v>
      </c>
      <c r="L29" s="10">
        <v>15786.646221179997</v>
      </c>
      <c r="M29" s="10">
        <v>2243.7872801677154</v>
      </c>
      <c r="N29" s="10">
        <v>3661.564957196766</v>
      </c>
      <c r="O29" s="10">
        <v>1275.9999093261456</v>
      </c>
      <c r="P29" s="10">
        <v>9283.3616591554364</v>
      </c>
      <c r="Q29" s="10">
        <v>4777.2943465109311</v>
      </c>
      <c r="R29" s="10">
        <v>4136.2122664630133</v>
      </c>
    </row>
    <row r="30" spans="2:18" s="8" customFormat="1">
      <c r="B30" s="10"/>
      <c r="C30" s="10"/>
      <c r="D30" s="10"/>
      <c r="E30" s="10"/>
      <c r="F30" s="10"/>
      <c r="G30" s="10" t="s">
        <v>14</v>
      </c>
      <c r="H30" s="10"/>
      <c r="I30" s="10">
        <v>2049</v>
      </c>
      <c r="J30" s="10" t="s">
        <v>13</v>
      </c>
      <c r="K30" s="10">
        <v>1</v>
      </c>
      <c r="L30" s="10">
        <v>7867.910094365081</v>
      </c>
      <c r="M30" s="10">
        <v>1118.2816377777781</v>
      </c>
      <c r="N30" s="10">
        <v>1824.8881671428574</v>
      </c>
      <c r="O30" s="10">
        <v>635.94587642857152</v>
      </c>
      <c r="P30" s="10">
        <v>4626.7366661904771</v>
      </c>
      <c r="Q30" s="10">
        <v>2380.9567837301593</v>
      </c>
      <c r="R30" s="10">
        <v>2061.4477443650794</v>
      </c>
    </row>
    <row r="31" spans="2:18" s="8" customFormat="1">
      <c r="B31" s="10"/>
      <c r="C31" s="10"/>
      <c r="D31" s="10"/>
      <c r="E31" s="10"/>
      <c r="F31" s="10"/>
      <c r="G31" s="10" t="s">
        <v>14</v>
      </c>
      <c r="H31" s="10"/>
      <c r="I31" s="10">
        <v>2050</v>
      </c>
      <c r="J31" s="10" t="s">
        <v>13</v>
      </c>
      <c r="K31" s="10">
        <v>1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</row>
    <row r="34" spans="2:22" ht="18.5">
      <c r="E34" s="14" t="s">
        <v>29</v>
      </c>
      <c r="F34" s="15" t="s">
        <v>30</v>
      </c>
    </row>
    <row r="36" spans="2:22">
      <c r="B36" s="1" t="s">
        <v>27</v>
      </c>
      <c r="I36" s="2"/>
      <c r="J36" s="3"/>
      <c r="K36" s="3"/>
      <c r="L36" s="3"/>
      <c r="M36" s="3"/>
      <c r="N36" s="3"/>
      <c r="O36" s="3"/>
      <c r="P36" s="3"/>
    </row>
    <row r="37" spans="2:22" ht="15" thickBot="1">
      <c r="B37" s="4" t="s">
        <v>8</v>
      </c>
      <c r="C37" s="4" t="s">
        <v>7</v>
      </c>
      <c r="D37" s="4" t="s">
        <v>6</v>
      </c>
      <c r="E37" s="4" t="s">
        <v>1</v>
      </c>
      <c r="F37" s="7" t="s">
        <v>20</v>
      </c>
      <c r="G37" s="7" t="s">
        <v>21</v>
      </c>
      <c r="H37" s="7" t="s">
        <v>22</v>
      </c>
      <c r="I37" s="7" t="s">
        <v>23</v>
      </c>
      <c r="J37" s="7" t="s">
        <v>24</v>
      </c>
      <c r="K37" s="7" t="s">
        <v>25</v>
      </c>
      <c r="L37" s="7" t="s">
        <v>26</v>
      </c>
      <c r="M37" s="5" t="s">
        <v>3</v>
      </c>
      <c r="N37" s="5" t="s">
        <v>2</v>
      </c>
      <c r="O37" s="5" t="s">
        <v>9</v>
      </c>
      <c r="P37" s="5" t="s">
        <v>0</v>
      </c>
      <c r="Q37" s="5" t="s">
        <v>5</v>
      </c>
      <c r="R37" s="5" t="s">
        <v>10</v>
      </c>
      <c r="S37" s="5" t="s">
        <v>4</v>
      </c>
      <c r="T37" s="5" t="s">
        <v>11</v>
      </c>
    </row>
    <row r="38" spans="2:22">
      <c r="C38" s="6" t="s">
        <v>13</v>
      </c>
      <c r="D38" s="6" t="s">
        <v>12</v>
      </c>
      <c r="E38" s="6">
        <v>2021</v>
      </c>
      <c r="F38" s="6">
        <f>V38*L2*500/SUM(L2:R2)</f>
        <v>16714.686837841418</v>
      </c>
      <c r="G38" s="6">
        <f>V38*M2*500/SUM(L2:R2)</f>
        <v>2375.6915302515722</v>
      </c>
      <c r="H38" s="6">
        <f>V38*N2*500/SUM(L2:R2)</f>
        <v>3876.8152993665758</v>
      </c>
      <c r="I38" s="6">
        <f>V38*O2*500/SUM(L2:R2)</f>
        <v>1351.0113922035039</v>
      </c>
      <c r="J38" s="6">
        <f>V38*P2*500/SUM(L2:R2)</f>
        <v>9829.0973751617221</v>
      </c>
      <c r="K38" s="6">
        <f>V38*Q2*500/SUM(L2:R2)</f>
        <v>5058.134439409253</v>
      </c>
      <c r="L38" s="6">
        <f>V38*R2*500/SUM(L2:R2)</f>
        <v>4379.3654307659472</v>
      </c>
      <c r="S38" s="6" t="s">
        <v>35</v>
      </c>
      <c r="V38" s="16">
        <v>87.169604609999993</v>
      </c>
    </row>
    <row r="39" spans="2:22">
      <c r="C39" s="6" t="s">
        <v>13</v>
      </c>
      <c r="D39" s="6" t="s">
        <v>12</v>
      </c>
      <c r="E39" s="6">
        <v>2022</v>
      </c>
      <c r="F39" s="6">
        <f>F38*V39/V38</f>
        <v>15709.676154268494</v>
      </c>
      <c r="G39" s="6">
        <f>G38*V39/V38</f>
        <v>2232.8473721802934</v>
      </c>
      <c r="H39" s="6">
        <f>H38*V39/V38</f>
        <v>3643.7124699865221</v>
      </c>
      <c r="I39" s="6">
        <f>I38*V39/V38</f>
        <v>1269.7785880256065</v>
      </c>
      <c r="J39" s="6">
        <f>J38*V39/V38</f>
        <v>9238.0992925920909</v>
      </c>
      <c r="K39" s="6">
        <f>K38*V39/V38</f>
        <v>4754.0019599992502</v>
      </c>
      <c r="L39" s="6">
        <f>L38*V39/V38</f>
        <v>4116.0455679477382</v>
      </c>
      <c r="S39" s="6" t="s">
        <v>35</v>
      </c>
      <c r="V39" s="16">
        <v>81.928322809999997</v>
      </c>
    </row>
    <row r="40" spans="2:22">
      <c r="C40" s="6" t="s">
        <v>13</v>
      </c>
      <c r="D40" s="6" t="s">
        <v>12</v>
      </c>
      <c r="E40" s="6">
        <v>2023</v>
      </c>
      <c r="F40" s="6">
        <f t="shared" ref="F40:F67" si="0">F39*V40/V39</f>
        <v>15546.115609372569</v>
      </c>
      <c r="G40" s="6">
        <f t="shared" ref="G40:G67" si="1">G39*V40/V39</f>
        <v>2209.6001881341722</v>
      </c>
      <c r="H40" s="6">
        <f t="shared" ref="H40:H67" si="2">H39*V40/V39</f>
        <v>3605.7761311859836</v>
      </c>
      <c r="I40" s="6">
        <f t="shared" ref="I40:I67" si="3">I39*V40/V39</f>
        <v>1256.5583487466311</v>
      </c>
      <c r="J40" s="6">
        <f t="shared" ref="J40:J67" si="4">J39*V40/V39</f>
        <v>9141.9172618957746</v>
      </c>
      <c r="K40" s="6">
        <f t="shared" ref="K40:K67" si="5">K39*V40/V39</f>
        <v>4704.5058950658877</v>
      </c>
      <c r="L40" s="6">
        <f t="shared" ref="L40:L67" si="6">L39*V40/V39</f>
        <v>4073.1915555989817</v>
      </c>
      <c r="S40" s="6" t="s">
        <v>35</v>
      </c>
      <c r="V40" s="16">
        <v>81.075329980000006</v>
      </c>
    </row>
    <row r="41" spans="2:22">
      <c r="C41" s="6" t="s">
        <v>13</v>
      </c>
      <c r="D41" s="6" t="s">
        <v>12</v>
      </c>
      <c r="E41" s="6">
        <v>2024</v>
      </c>
      <c r="F41" s="6">
        <f t="shared" si="0"/>
        <v>15199.844346787213</v>
      </c>
      <c r="G41" s="6">
        <f t="shared" si="1"/>
        <v>2160.3839680712786</v>
      </c>
      <c r="H41" s="6">
        <f t="shared" si="2"/>
        <v>3525.4617500943386</v>
      </c>
      <c r="I41" s="6">
        <f t="shared" si="3"/>
        <v>1228.5700038207549</v>
      </c>
      <c r="J41" s="6">
        <f t="shared" si="4"/>
        <v>8938.2919118553418</v>
      </c>
      <c r="K41" s="6">
        <f t="shared" si="5"/>
        <v>4599.718613338574</v>
      </c>
      <c r="L41" s="6">
        <f t="shared" si="6"/>
        <v>3982.4660510324939</v>
      </c>
      <c r="S41" s="6" t="s">
        <v>35</v>
      </c>
      <c r="V41" s="16">
        <v>79.269473289999993</v>
      </c>
    </row>
    <row r="42" spans="2:22">
      <c r="C42" s="6" t="s">
        <v>13</v>
      </c>
      <c r="D42" s="6" t="s">
        <v>12</v>
      </c>
      <c r="E42" s="6">
        <v>2025</v>
      </c>
      <c r="F42" s="6">
        <f t="shared" si="0"/>
        <v>14767.528661425578</v>
      </c>
      <c r="G42" s="6">
        <f t="shared" si="1"/>
        <v>2098.9380838574421</v>
      </c>
      <c r="H42" s="6">
        <f t="shared" si="2"/>
        <v>3425.1901698113202</v>
      </c>
      <c r="I42" s="6">
        <f t="shared" si="3"/>
        <v>1193.6268773584909</v>
      </c>
      <c r="J42" s="6">
        <f t="shared" si="4"/>
        <v>8684.0680062893043</v>
      </c>
      <c r="K42" s="6">
        <f t="shared" si="5"/>
        <v>4468.8928983228516</v>
      </c>
      <c r="L42" s="6">
        <f t="shared" si="6"/>
        <v>3869.19630293501</v>
      </c>
      <c r="S42" s="6" t="s">
        <v>35</v>
      </c>
      <c r="V42" s="16">
        <v>77.014882</v>
      </c>
    </row>
    <row r="43" spans="2:22">
      <c r="C43" s="6" t="s">
        <v>13</v>
      </c>
      <c r="D43" s="6" t="s">
        <v>12</v>
      </c>
      <c r="E43" s="6">
        <v>2026</v>
      </c>
      <c r="F43" s="6">
        <f t="shared" si="0"/>
        <v>14368.092503802789</v>
      </c>
      <c r="G43" s="6">
        <f t="shared" si="1"/>
        <v>2042.1654320125783</v>
      </c>
      <c r="H43" s="6">
        <f t="shared" si="2"/>
        <v>3332.5446885040428</v>
      </c>
      <c r="I43" s="6">
        <f t="shared" si="3"/>
        <v>1161.3413308423185</v>
      </c>
      <c r="J43" s="6">
        <f t="shared" si="4"/>
        <v>8449.1789577223699</v>
      </c>
      <c r="K43" s="6">
        <f t="shared" si="5"/>
        <v>4348.0170599168914</v>
      </c>
      <c r="L43" s="6">
        <f t="shared" si="6"/>
        <v>3764.5412221990109</v>
      </c>
      <c r="S43" s="6" t="s">
        <v>35</v>
      </c>
      <c r="V43" s="16">
        <v>74.931762390000003</v>
      </c>
    </row>
    <row r="44" spans="2:22">
      <c r="C44" s="6" t="s">
        <v>13</v>
      </c>
      <c r="D44" s="6" t="s">
        <v>12</v>
      </c>
      <c r="E44" s="6">
        <v>2027</v>
      </c>
      <c r="F44" s="6">
        <f t="shared" si="0"/>
        <v>13938.792658637318</v>
      </c>
      <c r="G44" s="6">
        <f t="shared" si="1"/>
        <v>1981.148195136268</v>
      </c>
      <c r="H44" s="6">
        <f t="shared" si="2"/>
        <v>3232.9726041509425</v>
      </c>
      <c r="I44" s="6">
        <f t="shared" si="3"/>
        <v>1126.6419681132077</v>
      </c>
      <c r="J44" s="6">
        <f t="shared" si="4"/>
        <v>8196.7285216352175</v>
      </c>
      <c r="K44" s="6">
        <f t="shared" si="5"/>
        <v>4218.1039868972739</v>
      </c>
      <c r="L44" s="6">
        <f t="shared" si="6"/>
        <v>3652.0616454297688</v>
      </c>
      <c r="S44" s="6" t="s">
        <v>35</v>
      </c>
      <c r="V44" s="16">
        <v>72.692899159999996</v>
      </c>
    </row>
    <row r="45" spans="2:22">
      <c r="C45" s="6" t="s">
        <v>13</v>
      </c>
      <c r="D45" s="6" t="s">
        <v>12</v>
      </c>
      <c r="E45" s="6">
        <v>2028</v>
      </c>
      <c r="F45" s="6">
        <f t="shared" si="0"/>
        <v>13508.213933751127</v>
      </c>
      <c r="G45" s="6">
        <f t="shared" si="1"/>
        <v>1919.949188553459</v>
      </c>
      <c r="H45" s="6">
        <f t="shared" si="2"/>
        <v>3133.1038956064685</v>
      </c>
      <c r="I45" s="6">
        <f t="shared" si="3"/>
        <v>1091.8392363477092</v>
      </c>
      <c r="J45" s="6">
        <f t="shared" si="4"/>
        <v>7943.5260383557934</v>
      </c>
      <c r="K45" s="6">
        <f t="shared" si="5"/>
        <v>4087.8039042003588</v>
      </c>
      <c r="L45" s="6">
        <f t="shared" si="6"/>
        <v>3539.2469931850851</v>
      </c>
      <c r="S45" s="6" t="s">
        <v>35</v>
      </c>
      <c r="V45" s="16">
        <v>70.447366380000005</v>
      </c>
    </row>
    <row r="46" spans="2:22">
      <c r="C46" s="6" t="s">
        <v>13</v>
      </c>
      <c r="D46" s="6" t="s">
        <v>12</v>
      </c>
      <c r="E46" s="6">
        <v>2029</v>
      </c>
      <c r="F46" s="6">
        <f t="shared" si="0"/>
        <v>13057.647060227615</v>
      </c>
      <c r="G46" s="6">
        <f t="shared" si="1"/>
        <v>1855.9092268343811</v>
      </c>
      <c r="H46" s="6">
        <f t="shared" si="2"/>
        <v>3028.5991229110505</v>
      </c>
      <c r="I46" s="6">
        <f t="shared" si="3"/>
        <v>1055.4209064690028</v>
      </c>
      <c r="J46" s="6">
        <f t="shared" si="4"/>
        <v>7678.5694934411476</v>
      </c>
      <c r="K46" s="6">
        <f t="shared" si="5"/>
        <v>3951.4550846061688</v>
      </c>
      <c r="L46" s="6">
        <f t="shared" si="6"/>
        <v>3421.1953055106314</v>
      </c>
      <c r="M46" s="3"/>
      <c r="N46" s="3"/>
      <c r="O46" s="3"/>
      <c r="P46" s="3"/>
      <c r="S46" s="6" t="s">
        <v>35</v>
      </c>
      <c r="V46" s="16">
        <v>68.097592399999996</v>
      </c>
    </row>
    <row r="47" spans="2:22" ht="15" thickBot="1">
      <c r="C47" s="6" t="s">
        <v>13</v>
      </c>
      <c r="D47" s="6" t="s">
        <v>12</v>
      </c>
      <c r="E47" s="6">
        <v>2030</v>
      </c>
      <c r="F47" s="6">
        <f t="shared" si="0"/>
        <v>12583.585968474097</v>
      </c>
      <c r="G47" s="6">
        <f t="shared" si="1"/>
        <v>1788.529985366876</v>
      </c>
      <c r="H47" s="6">
        <f t="shared" si="2"/>
        <v>2918.6450860107811</v>
      </c>
      <c r="I47" s="6">
        <f t="shared" si="3"/>
        <v>1017.1035905795152</v>
      </c>
      <c r="J47" s="6">
        <f t="shared" si="4"/>
        <v>7399.7971372596576</v>
      </c>
      <c r="K47" s="6">
        <f t="shared" si="5"/>
        <v>3807.9965347783768</v>
      </c>
      <c r="L47" s="6">
        <f t="shared" si="6"/>
        <v>3296.9879675306979</v>
      </c>
      <c r="M47" s="5"/>
      <c r="N47" s="5"/>
      <c r="O47" s="5"/>
      <c r="P47" s="5"/>
      <c r="Q47" s="5"/>
      <c r="R47" s="5"/>
      <c r="S47" s="6" t="s">
        <v>35</v>
      </c>
      <c r="T47" s="5"/>
      <c r="V47" s="16">
        <v>65.625292540000004</v>
      </c>
    </row>
    <row r="48" spans="2:22">
      <c r="C48" s="6" t="s">
        <v>13</v>
      </c>
      <c r="D48" s="6" t="s">
        <v>12</v>
      </c>
      <c r="E48" s="6">
        <v>2031</v>
      </c>
      <c r="F48" s="6">
        <f t="shared" si="0"/>
        <v>12136.831113537737</v>
      </c>
      <c r="G48" s="6">
        <f t="shared" si="1"/>
        <v>1725.0318333962261</v>
      </c>
      <c r="H48" s="6">
        <f t="shared" si="2"/>
        <v>2815.0244753773577</v>
      </c>
      <c r="I48" s="6">
        <f t="shared" si="3"/>
        <v>980.99337778301913</v>
      </c>
      <c r="J48" s="6">
        <f t="shared" si="4"/>
        <v>7137.0822557547162</v>
      </c>
      <c r="K48" s="6">
        <f t="shared" si="5"/>
        <v>3672.8012936320756</v>
      </c>
      <c r="L48" s="6">
        <f t="shared" si="6"/>
        <v>3179.9350555188676</v>
      </c>
      <c r="S48" s="6" t="s">
        <v>35</v>
      </c>
      <c r="V48" s="16">
        <v>63.295398810000002</v>
      </c>
    </row>
    <row r="49" spans="3:22">
      <c r="C49" s="6" t="s">
        <v>13</v>
      </c>
      <c r="D49" s="6" t="s">
        <v>12</v>
      </c>
      <c r="E49" s="6">
        <v>2032</v>
      </c>
      <c r="F49" s="6">
        <f t="shared" si="0"/>
        <v>11621.329352532945</v>
      </c>
      <c r="G49" s="6">
        <f t="shared" si="1"/>
        <v>1651.7625475681339</v>
      </c>
      <c r="H49" s="6">
        <f t="shared" si="2"/>
        <v>2695.4586627897565</v>
      </c>
      <c r="I49" s="6">
        <f t="shared" si="3"/>
        <v>939.32650369946111</v>
      </c>
      <c r="J49" s="6">
        <f t="shared" si="4"/>
        <v>6833.9406501033236</v>
      </c>
      <c r="K49" s="6">
        <f t="shared" si="5"/>
        <v>3516.8021273772088</v>
      </c>
      <c r="L49" s="6">
        <f t="shared" si="6"/>
        <v>3044.86997092917</v>
      </c>
      <c r="S49" s="6" t="s">
        <v>35</v>
      </c>
      <c r="V49" s="16">
        <v>60.606979629999998</v>
      </c>
    </row>
    <row r="50" spans="3:22">
      <c r="C50" s="6" t="s">
        <v>13</v>
      </c>
      <c r="D50" s="6" t="s">
        <v>12</v>
      </c>
      <c r="E50" s="6">
        <v>2033</v>
      </c>
      <c r="F50" s="6">
        <f t="shared" si="0"/>
        <v>11123.870336993112</v>
      </c>
      <c r="G50" s="6">
        <f t="shared" si="1"/>
        <v>1581.057712872117</v>
      </c>
      <c r="H50" s="6">
        <f t="shared" si="2"/>
        <v>2580.0776962803225</v>
      </c>
      <c r="I50" s="6">
        <f t="shared" si="3"/>
        <v>899.11798506738558</v>
      </c>
      <c r="J50" s="6">
        <f t="shared" si="4"/>
        <v>6541.4091087511233</v>
      </c>
      <c r="K50" s="6">
        <f t="shared" si="5"/>
        <v>3366.2629875711291</v>
      </c>
      <c r="L50" s="6">
        <f t="shared" si="6"/>
        <v>2914.5322124648096</v>
      </c>
      <c r="S50" s="6" t="s">
        <v>35</v>
      </c>
      <c r="V50" s="16">
        <v>58.012656079999999</v>
      </c>
    </row>
    <row r="51" spans="3:22">
      <c r="C51" s="6" t="s">
        <v>13</v>
      </c>
      <c r="D51" s="6" t="s">
        <v>12</v>
      </c>
      <c r="E51" s="6">
        <v>2034</v>
      </c>
      <c r="F51" s="6">
        <f t="shared" si="0"/>
        <v>10605.24968986523</v>
      </c>
      <c r="G51" s="6">
        <f t="shared" si="1"/>
        <v>1507.3451335849054</v>
      </c>
      <c r="H51" s="6">
        <f t="shared" si="2"/>
        <v>2459.7884872237187</v>
      </c>
      <c r="I51" s="6">
        <f t="shared" si="3"/>
        <v>857.19901827493288</v>
      </c>
      <c r="J51" s="6">
        <f t="shared" si="4"/>
        <v>6236.4334373045822</v>
      </c>
      <c r="K51" s="6">
        <f t="shared" si="5"/>
        <v>3209.3199959568738</v>
      </c>
      <c r="L51" s="6">
        <f t="shared" si="6"/>
        <v>2778.6499577897575</v>
      </c>
      <c r="S51" s="6" t="s">
        <v>35</v>
      </c>
      <c r="V51" s="16">
        <v>55.307971440000003</v>
      </c>
    </row>
    <row r="52" spans="3:22">
      <c r="C52" s="6" t="s">
        <v>13</v>
      </c>
      <c r="D52" s="6" t="s">
        <v>12</v>
      </c>
      <c r="E52" s="6">
        <v>2035</v>
      </c>
      <c r="F52" s="6">
        <f t="shared" si="0"/>
        <v>10031.900315503144</v>
      </c>
      <c r="G52" s="6">
        <f t="shared" si="1"/>
        <v>1425.8538519496851</v>
      </c>
      <c r="H52" s="6">
        <f t="shared" si="2"/>
        <v>2326.8054616981117</v>
      </c>
      <c r="I52" s="6">
        <f t="shared" si="3"/>
        <v>810.85644877358504</v>
      </c>
      <c r="J52" s="6">
        <f t="shared" si="4"/>
        <v>5899.274453396225</v>
      </c>
      <c r="K52" s="6">
        <f t="shared" si="5"/>
        <v>3035.8152067610063</v>
      </c>
      <c r="L52" s="6">
        <f t="shared" si="6"/>
        <v>2628.428391918239</v>
      </c>
      <c r="S52" s="6" t="s">
        <v>35</v>
      </c>
      <c r="V52" s="16">
        <v>52.317868259999997</v>
      </c>
    </row>
    <row r="53" spans="3:22">
      <c r="C53" s="6" t="s">
        <v>13</v>
      </c>
      <c r="D53" s="6" t="s">
        <v>12</v>
      </c>
      <c r="E53" s="6">
        <v>2036</v>
      </c>
      <c r="F53" s="6">
        <f t="shared" si="0"/>
        <v>9507.9712806513926</v>
      </c>
      <c r="G53" s="6">
        <f t="shared" si="1"/>
        <v>1351.3867810062891</v>
      </c>
      <c r="H53" s="6">
        <f t="shared" si="2"/>
        <v>2205.2850217520199</v>
      </c>
      <c r="I53" s="6">
        <f t="shared" si="3"/>
        <v>768.50841667115913</v>
      </c>
      <c r="J53" s="6">
        <f t="shared" si="4"/>
        <v>5591.1771763611841</v>
      </c>
      <c r="K53" s="6">
        <f t="shared" si="5"/>
        <v>2877.2658112084459</v>
      </c>
      <c r="L53" s="6">
        <f t="shared" si="6"/>
        <v>2491.1553023495057</v>
      </c>
      <c r="S53" s="6" t="s">
        <v>35</v>
      </c>
      <c r="V53" s="16">
        <v>49.585499579999997</v>
      </c>
    </row>
    <row r="54" spans="3:22">
      <c r="C54" s="6" t="s">
        <v>13</v>
      </c>
      <c r="D54" s="6" t="s">
        <v>12</v>
      </c>
      <c r="E54" s="6">
        <v>2037</v>
      </c>
      <c r="F54" s="6">
        <f t="shared" si="0"/>
        <v>9070.1234748015886</v>
      </c>
      <c r="G54" s="6">
        <f t="shared" si="1"/>
        <v>1289.1546055555555</v>
      </c>
      <c r="H54" s="6">
        <f t="shared" si="2"/>
        <v>2103.7303178571415</v>
      </c>
      <c r="I54" s="6">
        <f t="shared" si="3"/>
        <v>733.11814107142868</v>
      </c>
      <c r="J54" s="6">
        <f t="shared" si="4"/>
        <v>5333.7000988095224</v>
      </c>
      <c r="K54" s="6">
        <f t="shared" si="5"/>
        <v>2744.7659871031747</v>
      </c>
      <c r="L54" s="6">
        <f t="shared" si="6"/>
        <v>2376.4360998015873</v>
      </c>
      <c r="S54" s="6" t="s">
        <v>35</v>
      </c>
      <c r="V54" s="16">
        <v>47.30205745</v>
      </c>
    </row>
    <row r="55" spans="3:22">
      <c r="C55" s="6" t="s">
        <v>13</v>
      </c>
      <c r="D55" s="6" t="s">
        <v>12</v>
      </c>
      <c r="E55" s="6">
        <v>2038</v>
      </c>
      <c r="F55" s="6">
        <f t="shared" si="0"/>
        <v>8645.9811070410306</v>
      </c>
      <c r="G55" s="6">
        <f t="shared" si="1"/>
        <v>1228.8704111530396</v>
      </c>
      <c r="H55" s="6">
        <f t="shared" si="2"/>
        <v>2005.3544621563331</v>
      </c>
      <c r="I55" s="6">
        <f t="shared" si="3"/>
        <v>698.83564590296498</v>
      </c>
      <c r="J55" s="6">
        <f t="shared" si="4"/>
        <v>5084.2825252650482</v>
      </c>
      <c r="K55" s="6">
        <f t="shared" si="5"/>
        <v>2616.4136501197963</v>
      </c>
      <c r="L55" s="6">
        <f t="shared" si="6"/>
        <v>2265.3078183617849</v>
      </c>
      <c r="S55" s="6" t="s">
        <v>35</v>
      </c>
      <c r="V55" s="16">
        <v>45.09009124</v>
      </c>
    </row>
    <row r="56" spans="3:22">
      <c r="C56" s="6" t="s">
        <v>13</v>
      </c>
      <c r="D56" s="6" t="s">
        <v>12</v>
      </c>
      <c r="E56" s="6">
        <v>2039</v>
      </c>
      <c r="F56" s="6">
        <f t="shared" si="0"/>
        <v>8234.7531646975149</v>
      </c>
      <c r="G56" s="6">
        <f t="shared" si="1"/>
        <v>1170.4217696016769</v>
      </c>
      <c r="H56" s="6">
        <f t="shared" si="2"/>
        <v>1909.9739866576808</v>
      </c>
      <c r="I56" s="6">
        <f t="shared" si="3"/>
        <v>665.59699535040431</v>
      </c>
      <c r="J56" s="6">
        <f t="shared" si="4"/>
        <v>4842.4592995058392</v>
      </c>
      <c r="K56" s="6">
        <f t="shared" si="5"/>
        <v>2491.969427036538</v>
      </c>
      <c r="L56" s="6">
        <f t="shared" si="6"/>
        <v>2157.5632071503446</v>
      </c>
      <c r="S56" s="6" t="s">
        <v>35</v>
      </c>
      <c r="V56" s="16">
        <v>42.945475700000003</v>
      </c>
    </row>
    <row r="57" spans="3:22">
      <c r="C57" s="6" t="s">
        <v>13</v>
      </c>
      <c r="D57" s="6" t="s">
        <v>12</v>
      </c>
      <c r="E57" s="6">
        <v>2040</v>
      </c>
      <c r="F57" s="6">
        <f t="shared" si="0"/>
        <v>7838.4977610212645</v>
      </c>
      <c r="G57" s="6">
        <f t="shared" si="1"/>
        <v>1114.1012046121591</v>
      </c>
      <c r="H57" s="6">
        <f t="shared" si="2"/>
        <v>1818.0662514824785</v>
      </c>
      <c r="I57" s="6">
        <f t="shared" si="3"/>
        <v>633.5685421832884</v>
      </c>
      <c r="J57" s="6">
        <f t="shared" si="4"/>
        <v>4609.4406982030541</v>
      </c>
      <c r="K57" s="6">
        <f t="shared" si="5"/>
        <v>2372.056136193471</v>
      </c>
      <c r="L57" s="6">
        <f t="shared" si="6"/>
        <v>2053.7415063042827</v>
      </c>
      <c r="S57" s="6" t="s">
        <v>35</v>
      </c>
      <c r="V57" s="16">
        <v>40.878944199999999</v>
      </c>
    </row>
    <row r="58" spans="3:22">
      <c r="C58" s="6" t="s">
        <v>13</v>
      </c>
      <c r="D58" s="6" t="s">
        <v>12</v>
      </c>
      <c r="E58" s="6">
        <v>2041</v>
      </c>
      <c r="F58" s="6">
        <f t="shared" si="0"/>
        <v>7403.6549500426781</v>
      </c>
      <c r="G58" s="6">
        <f t="shared" si="1"/>
        <v>1052.2961350314463</v>
      </c>
      <c r="H58" s="6">
        <f t="shared" si="2"/>
        <v>1717.2085280458207</v>
      </c>
      <c r="I58" s="6">
        <f t="shared" si="3"/>
        <v>598.42115371293801</v>
      </c>
      <c r="J58" s="6">
        <f t="shared" si="4"/>
        <v>4353.7307125202151</v>
      </c>
      <c r="K58" s="6">
        <f t="shared" si="5"/>
        <v>2240.4656721136566</v>
      </c>
      <c r="L58" s="6">
        <f t="shared" si="6"/>
        <v>1939.8096335332432</v>
      </c>
      <c r="S58" s="6" t="s">
        <v>35</v>
      </c>
      <c r="V58" s="16">
        <v>38.611173569999998</v>
      </c>
    </row>
    <row r="59" spans="3:22">
      <c r="C59" s="6" t="s">
        <v>13</v>
      </c>
      <c r="D59" s="6" t="s">
        <v>12</v>
      </c>
      <c r="E59" s="6">
        <v>2042</v>
      </c>
      <c r="F59" s="6">
        <f t="shared" si="0"/>
        <v>7024.6506022851163</v>
      </c>
      <c r="G59" s="6">
        <f t="shared" si="1"/>
        <v>998.42749677148822</v>
      </c>
      <c r="H59" s="6">
        <f t="shared" si="2"/>
        <v>1629.3020139622629</v>
      </c>
      <c r="I59" s="6">
        <f t="shared" si="3"/>
        <v>567.78706547169816</v>
      </c>
      <c r="J59" s="6">
        <f t="shared" si="4"/>
        <v>4130.8566212578608</v>
      </c>
      <c r="K59" s="6">
        <f t="shared" si="5"/>
        <v>2125.7728296645701</v>
      </c>
      <c r="L59" s="6">
        <f t="shared" si="6"/>
        <v>1840.507830587002</v>
      </c>
      <c r="S59" s="6" t="s">
        <v>35</v>
      </c>
      <c r="V59" s="16">
        <v>36.634608919999998</v>
      </c>
    </row>
    <row r="60" spans="3:22">
      <c r="C60" s="6" t="s">
        <v>13</v>
      </c>
      <c r="D60" s="6" t="s">
        <v>12</v>
      </c>
      <c r="E60" s="6">
        <v>2043</v>
      </c>
      <c r="F60" s="6">
        <f t="shared" si="0"/>
        <v>6673.4842094781379</v>
      </c>
      <c r="G60" s="6">
        <f t="shared" si="1"/>
        <v>948.51552215932884</v>
      </c>
      <c r="H60" s="6">
        <f t="shared" si="2"/>
        <v>1547.8522531940689</v>
      </c>
      <c r="I60" s="6">
        <f t="shared" si="3"/>
        <v>539.40305793126686</v>
      </c>
      <c r="J60" s="6">
        <f t="shared" si="4"/>
        <v>3924.3526823405205</v>
      </c>
      <c r="K60" s="6">
        <f t="shared" si="5"/>
        <v>2019.5042023996707</v>
      </c>
      <c r="L60" s="6">
        <f t="shared" si="6"/>
        <v>1748.499767497005</v>
      </c>
      <c r="S60" s="6" t="s">
        <v>35</v>
      </c>
      <c r="V60" s="16">
        <v>34.803223389999999</v>
      </c>
    </row>
    <row r="61" spans="3:22">
      <c r="C61" s="6" t="s">
        <v>13</v>
      </c>
      <c r="D61" s="6" t="s">
        <v>12</v>
      </c>
      <c r="E61" s="6">
        <v>2044</v>
      </c>
      <c r="F61" s="6">
        <f t="shared" si="0"/>
        <v>6355.1970203541487</v>
      </c>
      <c r="G61" s="6">
        <f t="shared" si="1"/>
        <v>903.27673385744208</v>
      </c>
      <c r="H61" s="6">
        <f t="shared" si="2"/>
        <v>1474.0285162398909</v>
      </c>
      <c r="I61" s="6">
        <f t="shared" si="3"/>
        <v>513.67660414420482</v>
      </c>
      <c r="J61" s="6">
        <f t="shared" si="4"/>
        <v>3737.183409860736</v>
      </c>
      <c r="K61" s="6">
        <f t="shared" si="5"/>
        <v>1923.1853536799943</v>
      </c>
      <c r="L61" s="6">
        <f t="shared" si="6"/>
        <v>1665.1062868635818</v>
      </c>
      <c r="S61" s="6" t="s">
        <v>35</v>
      </c>
      <c r="V61" s="16">
        <v>33.143307849999999</v>
      </c>
    </row>
    <row r="62" spans="3:22">
      <c r="C62" s="6" t="s">
        <v>13</v>
      </c>
      <c r="D62" s="6" t="s">
        <v>12</v>
      </c>
      <c r="E62" s="6">
        <v>2045</v>
      </c>
      <c r="F62" s="6">
        <f t="shared" si="0"/>
        <v>6051.9542815348914</v>
      </c>
      <c r="G62" s="6">
        <f t="shared" si="1"/>
        <v>860.17624306079642</v>
      </c>
      <c r="H62" s="6">
        <f t="shared" si="2"/>
        <v>1403.6941988409692</v>
      </c>
      <c r="I62" s="6">
        <f t="shared" si="3"/>
        <v>489.16616020215628</v>
      </c>
      <c r="J62" s="6">
        <f t="shared" si="4"/>
        <v>3558.8610495867019</v>
      </c>
      <c r="K62" s="6">
        <f t="shared" si="5"/>
        <v>1831.4191988244986</v>
      </c>
      <c r="L62" s="6">
        <f t="shared" si="6"/>
        <v>1585.6545579499848</v>
      </c>
      <c r="S62" s="6" t="s">
        <v>35</v>
      </c>
      <c r="V62" s="16">
        <v>31.56185138</v>
      </c>
    </row>
    <row r="63" spans="3:22">
      <c r="C63" s="6" t="s">
        <v>13</v>
      </c>
      <c r="D63" s="6" t="s">
        <v>12</v>
      </c>
      <c r="E63" s="6">
        <v>2046</v>
      </c>
      <c r="F63" s="6">
        <f t="shared" si="0"/>
        <v>5769.2463505705309</v>
      </c>
      <c r="G63" s="6">
        <f t="shared" si="1"/>
        <v>819.99440515723256</v>
      </c>
      <c r="H63" s="6">
        <f t="shared" si="2"/>
        <v>1338.1227380862522</v>
      </c>
      <c r="I63" s="6">
        <f t="shared" si="3"/>
        <v>466.31549963611855</v>
      </c>
      <c r="J63" s="6">
        <f t="shared" si="4"/>
        <v>3392.614214743935</v>
      </c>
      <c r="K63" s="6">
        <f t="shared" si="5"/>
        <v>1745.8672087825698</v>
      </c>
      <c r="L63" s="6">
        <f t="shared" si="6"/>
        <v>1511.5830930233601</v>
      </c>
      <c r="S63" s="6" t="s">
        <v>35</v>
      </c>
      <c r="V63" s="16">
        <v>30.087487020000001</v>
      </c>
    </row>
    <row r="64" spans="3:22">
      <c r="C64" s="6" t="s">
        <v>13</v>
      </c>
      <c r="D64" s="6" t="s">
        <v>12</v>
      </c>
      <c r="E64" s="6">
        <v>2047</v>
      </c>
      <c r="F64" s="6">
        <f t="shared" si="0"/>
        <v>5461.9761727201267</v>
      </c>
      <c r="G64" s="6">
        <f t="shared" si="1"/>
        <v>776.32148647798726</v>
      </c>
      <c r="H64" s="6">
        <f t="shared" si="2"/>
        <v>1266.8542938679234</v>
      </c>
      <c r="I64" s="6">
        <f t="shared" si="3"/>
        <v>441.47952665094334</v>
      </c>
      <c r="J64" s="6">
        <f t="shared" si="4"/>
        <v>3211.9235127358488</v>
      </c>
      <c r="K64" s="6">
        <f t="shared" si="5"/>
        <v>1652.8822857704404</v>
      </c>
      <c r="L64" s="6">
        <f t="shared" si="6"/>
        <v>1431.0761467767293</v>
      </c>
      <c r="S64" s="6" t="s">
        <v>35</v>
      </c>
      <c r="V64" s="16">
        <v>28.485026850000001</v>
      </c>
    </row>
    <row r="65" spans="3:22">
      <c r="C65" s="6" t="s">
        <v>13</v>
      </c>
      <c r="D65" s="6" t="s">
        <v>12</v>
      </c>
      <c r="E65" s="6">
        <v>2048</v>
      </c>
      <c r="F65" s="6">
        <f t="shared" si="0"/>
        <v>5221.1954051325256</v>
      </c>
      <c r="G65" s="6">
        <f t="shared" si="1"/>
        <v>742.09883930817591</v>
      </c>
      <c r="H65" s="6">
        <f t="shared" si="2"/>
        <v>1211.0074465633413</v>
      </c>
      <c r="I65" s="6">
        <f t="shared" si="3"/>
        <v>422.01774652964951</v>
      </c>
      <c r="J65" s="6">
        <f t="shared" si="4"/>
        <v>3070.3320109838273</v>
      </c>
      <c r="K65" s="6">
        <f t="shared" si="5"/>
        <v>1580.0181331424078</v>
      </c>
      <c r="L65" s="6">
        <f t="shared" si="6"/>
        <v>1367.9898933400716</v>
      </c>
      <c r="S65" s="6" t="s">
        <v>35</v>
      </c>
      <c r="V65" s="16">
        <v>27.22931895</v>
      </c>
    </row>
    <row r="66" spans="3:22">
      <c r="C66" s="6" t="s">
        <v>13</v>
      </c>
      <c r="D66" s="6" t="s">
        <v>12</v>
      </c>
      <c r="E66" s="6">
        <v>2049</v>
      </c>
      <c r="F66" s="6">
        <f t="shared" si="0"/>
        <v>4992.8472129979045</v>
      </c>
      <c r="G66" s="6">
        <f t="shared" si="1"/>
        <v>709.64325870020957</v>
      </c>
      <c r="H66" s="6">
        <f t="shared" si="2"/>
        <v>1158.0442188679235</v>
      </c>
      <c r="I66" s="6">
        <f t="shared" si="3"/>
        <v>403.5608641509433</v>
      </c>
      <c r="J66" s="6">
        <f t="shared" si="4"/>
        <v>2936.0515044025155</v>
      </c>
      <c r="K66" s="6">
        <f t="shared" si="5"/>
        <v>1510.916278825996</v>
      </c>
      <c r="L66" s="6">
        <f t="shared" si="6"/>
        <v>1308.1610620545073</v>
      </c>
      <c r="S66" s="6" t="s">
        <v>35</v>
      </c>
      <c r="V66" s="16">
        <v>26.038448800000001</v>
      </c>
    </row>
    <row r="67" spans="3:22">
      <c r="C67" s="6" t="s">
        <v>13</v>
      </c>
      <c r="D67" s="6" t="s">
        <v>12</v>
      </c>
      <c r="E67" s="6">
        <v>2050</v>
      </c>
      <c r="F67" s="6">
        <f t="shared" si="0"/>
        <v>4784.241448875413</v>
      </c>
      <c r="G67" s="6">
        <f t="shared" si="1"/>
        <v>679.99370846960153</v>
      </c>
      <c r="H67" s="6">
        <f t="shared" si="2"/>
        <v>1109.6600627223711</v>
      </c>
      <c r="I67" s="6">
        <f t="shared" si="3"/>
        <v>386.69971882749314</v>
      </c>
      <c r="J67" s="6">
        <f t="shared" si="4"/>
        <v>2813.3805630637917</v>
      </c>
      <c r="K67" s="6">
        <f t="shared" si="5"/>
        <v>1447.7888023734654</v>
      </c>
      <c r="L67" s="6">
        <f t="shared" si="6"/>
        <v>1253.5048856678645</v>
      </c>
      <c r="S67" s="6" t="s">
        <v>35</v>
      </c>
      <c r="V67" s="16">
        <v>24.950538380000001</v>
      </c>
    </row>
    <row r="109" spans="22:22">
      <c r="V109" s="13" t="s">
        <v>28</v>
      </c>
    </row>
  </sheetData>
  <hyperlinks>
    <hyperlink ref="V109" r:id="rId1" location="a1" display="https://www.cer-rec.gc.ca/en/data-analysis/canada-energy-future/2023/results/ - a1" xr:uid="{18DFB83A-A6D9-4F3E-9748-9D9FB52ED74D}"/>
  </hyperlinks>
  <pageMargins left="0.7" right="0.7" top="0.75" bottom="0.75" header="0.3" footer="0.3"/>
  <pageSetup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TRABND</vt:lpstr>
      <vt:lpstr>INDBND</vt:lpstr>
      <vt:lpstr>NOUSE_CONST_FOR_ALL_REGIONS</vt:lpstr>
      <vt:lpstr>NOUSE_CONSTRAINTS_FOR_EACH_REGI</vt:lpstr>
      <vt:lpstr>ACTBND_DAC</vt:lpstr>
      <vt:lpstr>HYDROGENBND</vt:lpstr>
      <vt:lpstr>AGRBND</vt:lpstr>
      <vt:lpstr>ELEBND</vt:lpstr>
      <vt:lpstr>COM_BND</vt:lpstr>
      <vt:lpstr>RSD_BND</vt:lpstr>
      <vt:lpstr>SUPBND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2024-04-17T12:58:39Z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