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times/DemoS_003 - canada - Copy - Copy/"/>
    </mc:Choice>
  </mc:AlternateContent>
  <xr:revisionPtr revIDLastSave="428" documentId="13_ncr:1_{1194D2AA-2484-43AB-B4BE-E00F004AAE79}" xr6:coauthVersionLast="47" xr6:coauthVersionMax="47" xr10:uidLastSave="{50635DA7-2771-44FD-BB17-A95BE72877EC}"/>
  <bookViews>
    <workbookView xWindow="19090" yWindow="-110" windowWidth="19420" windowHeight="11620" tabRatio="901" firstSheet="2" activeTab="3" xr2:uid="{00000000-000D-0000-FFFF-FFFF00000000}"/>
  </bookViews>
  <sheets>
    <sheet name="Comm_FIProcess" sheetId="132" r:id="rId1"/>
    <sheet name="Tech_Fuel" sheetId="167" r:id="rId2"/>
    <sheet name="EMI" sheetId="168" r:id="rId3"/>
    <sheet name="Demand" sheetId="169" r:id="rId4"/>
    <sheet name="TechHeat-RES-SD" sheetId="148" r:id="rId5"/>
    <sheet name="attached_DetachedHeatingStock" sheetId="139" r:id="rId6"/>
    <sheet name="attached_heating_EFF" sheetId="149" r:id="rId7"/>
    <sheet name="attached_space_heating_byenergy" sheetId="133" r:id="rId8"/>
    <sheet name="attached_space_heating_byendtyp" sheetId="153" r:id="rId9"/>
    <sheet name="TechHeat-RES-SA" sheetId="154" r:id="rId10"/>
    <sheet name="attached_AttachedHeatingStock" sheetId="140" r:id="rId11"/>
    <sheet name="TechHeat-RES-AP" sheetId="155" r:id="rId12"/>
    <sheet name="attached_ApartmentHeatingStock" sheetId="141" r:id="rId13"/>
    <sheet name="TechHeat-RES-MOB" sheetId="156" r:id="rId14"/>
    <sheet name="attached_MobileHeatingStock" sheetId="142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169" l="1"/>
  <c r="H8" i="169"/>
  <c r="I8" i="169"/>
  <c r="J8" i="169"/>
  <c r="K8" i="169"/>
  <c r="L8" i="169"/>
  <c r="G9" i="169"/>
  <c r="H9" i="169"/>
  <c r="I9" i="169"/>
  <c r="J9" i="169"/>
  <c r="K9" i="169"/>
  <c r="L9" i="169"/>
  <c r="G10" i="169"/>
  <c r="H10" i="169"/>
  <c r="I10" i="169"/>
  <c r="J10" i="169"/>
  <c r="K10" i="169"/>
  <c r="L10" i="169"/>
  <c r="G11" i="169"/>
  <c r="H11" i="169"/>
  <c r="I11" i="169"/>
  <c r="J11" i="169"/>
  <c r="K11" i="169"/>
  <c r="L11" i="169"/>
  <c r="F9" i="169"/>
  <c r="F10" i="169"/>
  <c r="F11" i="169"/>
  <c r="F8" i="169"/>
  <c r="P9" i="169"/>
  <c r="Q9" i="169"/>
  <c r="R9" i="169"/>
  <c r="S9" i="169"/>
  <c r="T9" i="169"/>
  <c r="U9" i="169"/>
  <c r="O9" i="169"/>
  <c r="P8" i="169"/>
  <c r="Q8" i="169"/>
  <c r="R8" i="169"/>
  <c r="S8" i="169"/>
  <c r="T8" i="169"/>
  <c r="U8" i="169"/>
  <c r="O8" i="169"/>
  <c r="P10" i="169"/>
  <c r="Q10" i="169"/>
  <c r="R10" i="169"/>
  <c r="S10" i="169"/>
  <c r="T10" i="169"/>
  <c r="U10" i="169"/>
  <c r="O10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R11" i="169"/>
  <c r="S11" i="169"/>
  <c r="T11" i="169"/>
  <c r="U11" i="169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O15" i="169"/>
  <c r="P19" i="169" a="1"/>
  <c r="P19" i="169"/>
  <c r="Q19" i="169" a="1"/>
  <c r="Q19" i="169" s="1"/>
  <c r="R19" i="169" a="1"/>
  <c r="R19" i="169" s="1"/>
  <c r="S19" i="169" a="1"/>
  <c r="S19" i="169"/>
  <c r="T19" i="169" a="1"/>
  <c r="T19" i="169"/>
  <c r="U19" i="169" a="1"/>
  <c r="U19" i="169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L15" i="169"/>
  <c r="L14" i="169"/>
  <c r="L13" i="169"/>
  <c r="L12" i="169"/>
  <c r="K15" i="169"/>
  <c r="K14" i="169"/>
  <c r="K13" i="169"/>
  <c r="K12" i="169"/>
  <c r="J15" i="169"/>
  <c r="J14" i="169"/>
  <c r="J13" i="169"/>
  <c r="J12" i="169"/>
  <c r="I15" i="169"/>
  <c r="I14" i="169"/>
  <c r="I13" i="169"/>
  <c r="I12" i="169"/>
  <c r="H15" i="169"/>
  <c r="H14" i="169"/>
  <c r="H13" i="169"/>
  <c r="H12" i="169"/>
  <c r="G15" i="169"/>
  <c r="G14" i="169"/>
  <c r="G13" i="169"/>
  <c r="G12" i="169"/>
  <c r="F15" i="169"/>
  <c r="F14" i="169"/>
  <c r="F13" i="169"/>
  <c r="F12" i="169"/>
  <c r="AE11" i="169" l="1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K46" i="162" s="1"/>
  <c r="L8" i="162"/>
  <c r="L46" i="162" s="1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G59" i="163" s="1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J46" i="162"/>
  <c r="I42" i="162"/>
  <c r="I43" i="162"/>
  <c r="F42" i="162"/>
  <c r="F43" i="162"/>
  <c r="F45" i="162"/>
  <c r="F46" i="162"/>
  <c r="L43" i="162"/>
  <c r="G45" i="162"/>
  <c r="H45" i="162"/>
  <c r="I46" i="162"/>
  <c r="J41" i="162"/>
  <c r="I41" i="162"/>
  <c r="H41" i="162"/>
  <c r="F41" i="162"/>
  <c r="H46" i="162"/>
  <c r="G46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G59" i="161" s="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F59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J59" i="152" s="1"/>
  <c r="X45" i="152"/>
  <c r="X46" i="152" s="1"/>
  <c r="K59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F52" i="151"/>
  <c r="G52" i="151"/>
  <c r="H52" i="151"/>
  <c r="I52" i="151"/>
  <c r="J52" i="151"/>
  <c r="K52" i="151"/>
  <c r="L52" i="151"/>
  <c r="F53" i="151"/>
  <c r="G53" i="151"/>
  <c r="H53" i="151"/>
  <c r="I53" i="151"/>
  <c r="J53" i="151"/>
  <c r="K53" i="151"/>
  <c r="L53" i="151"/>
  <c r="F54" i="151"/>
  <c r="G54" i="151"/>
  <c r="H54" i="151"/>
  <c r="I54" i="151"/>
  <c r="J54" i="151"/>
  <c r="K54" i="151"/>
  <c r="L54" i="151"/>
  <c r="F55" i="151"/>
  <c r="G55" i="151"/>
  <c r="H55" i="151"/>
  <c r="I55" i="151"/>
  <c r="J55" i="151"/>
  <c r="K55" i="151"/>
  <c r="L55" i="151"/>
  <c r="F56" i="151"/>
  <c r="G56" i="151"/>
  <c r="H56" i="151"/>
  <c r="I56" i="151"/>
  <c r="J56" i="151"/>
  <c r="K56" i="151"/>
  <c r="L56" i="151"/>
  <c r="F57" i="151"/>
  <c r="G57" i="151"/>
  <c r="H57" i="151"/>
  <c r="I57" i="151"/>
  <c r="J57" i="151"/>
  <c r="K57" i="151"/>
  <c r="L57" i="151"/>
  <c r="F58" i="151"/>
  <c r="G58" i="151"/>
  <c r="H58" i="151"/>
  <c r="I58" i="151"/>
  <c r="J58" i="151"/>
  <c r="K58" i="151"/>
  <c r="L58" i="151"/>
  <c r="G51" i="151"/>
  <c r="H51" i="151"/>
  <c r="I51" i="151"/>
  <c r="J51" i="151"/>
  <c r="K51" i="151"/>
  <c r="L51" i="151"/>
  <c r="F51" i="151"/>
  <c r="Q55" i="151"/>
  <c r="R55" i="151"/>
  <c r="S55" i="151"/>
  <c r="T55" i="151"/>
  <c r="U55" i="151"/>
  <c r="V55" i="151"/>
  <c r="Q56" i="151"/>
  <c r="R56" i="151"/>
  <c r="S56" i="151"/>
  <c r="T56" i="151"/>
  <c r="U56" i="151"/>
  <c r="V56" i="151"/>
  <c r="Q57" i="151"/>
  <c r="R57" i="151"/>
  <c r="S57" i="151"/>
  <c r="T57" i="151"/>
  <c r="U57" i="151"/>
  <c r="V57" i="151"/>
  <c r="Q58" i="151"/>
  <c r="R58" i="151"/>
  <c r="S58" i="151"/>
  <c r="T58" i="151"/>
  <c r="U58" i="151"/>
  <c r="V58" i="151"/>
  <c r="P58" i="151"/>
  <c r="P57" i="151"/>
  <c r="P56" i="151"/>
  <c r="P55" i="151"/>
  <c r="Q53" i="151"/>
  <c r="R53" i="151"/>
  <c r="S53" i="151"/>
  <c r="T53" i="151"/>
  <c r="U53" i="151"/>
  <c r="V53" i="151"/>
  <c r="Q54" i="151"/>
  <c r="R54" i="151"/>
  <c r="S54" i="151"/>
  <c r="T54" i="151"/>
  <c r="U54" i="151"/>
  <c r="V54" i="151"/>
  <c r="P54" i="151"/>
  <c r="P53" i="151"/>
  <c r="Q52" i="151"/>
  <c r="R52" i="151"/>
  <c r="S52" i="151"/>
  <c r="T52" i="151"/>
  <c r="U52" i="151"/>
  <c r="V52" i="151"/>
  <c r="V51" i="151"/>
  <c r="U51" i="151"/>
  <c r="T51" i="151"/>
  <c r="S51" i="151"/>
  <c r="R51" i="151"/>
  <c r="Q51" i="151"/>
  <c r="P52" i="151"/>
  <c r="P51" i="151"/>
  <c r="L34" i="151"/>
  <c r="L33" i="151"/>
  <c r="L37" i="151" s="1"/>
  <c r="K34" i="151"/>
  <c r="K36" i="151" s="1"/>
  <c r="K33" i="151"/>
  <c r="J34" i="151"/>
  <c r="J33" i="151"/>
  <c r="I34" i="151"/>
  <c r="I33" i="151"/>
  <c r="H34" i="151"/>
  <c r="H33" i="151"/>
  <c r="H37" i="151" s="1"/>
  <c r="G34" i="151"/>
  <c r="G33" i="151"/>
  <c r="K37" i="151"/>
  <c r="L36" i="151"/>
  <c r="H35" i="151"/>
  <c r="G38" i="151"/>
  <c r="H38" i="151"/>
  <c r="J40" i="151"/>
  <c r="K40" i="151"/>
  <c r="L40" i="151"/>
  <c r="F34" i="151"/>
  <c r="F33" i="151"/>
  <c r="F17" i="151"/>
  <c r="G17" i="151"/>
  <c r="H17" i="151"/>
  <c r="I17" i="151"/>
  <c r="J17" i="151"/>
  <c r="K17" i="151"/>
  <c r="L17" i="151"/>
  <c r="F18" i="151"/>
  <c r="G18" i="151"/>
  <c r="H18" i="151"/>
  <c r="I18" i="151"/>
  <c r="J18" i="151"/>
  <c r="K18" i="151"/>
  <c r="L18" i="151"/>
  <c r="F19" i="151"/>
  <c r="G19" i="151"/>
  <c r="H19" i="151"/>
  <c r="I19" i="151"/>
  <c r="J19" i="151"/>
  <c r="K19" i="151"/>
  <c r="L19" i="151"/>
  <c r="F20" i="151"/>
  <c r="G20" i="151"/>
  <c r="H20" i="151"/>
  <c r="I20" i="151"/>
  <c r="J20" i="151"/>
  <c r="K20" i="151"/>
  <c r="L20" i="151"/>
  <c r="F21" i="151"/>
  <c r="G21" i="151"/>
  <c r="H21" i="151"/>
  <c r="I21" i="151"/>
  <c r="J21" i="151"/>
  <c r="K21" i="151"/>
  <c r="L21" i="151"/>
  <c r="F22" i="151"/>
  <c r="G22" i="151"/>
  <c r="H22" i="151"/>
  <c r="I22" i="151"/>
  <c r="J22" i="151"/>
  <c r="K22" i="151"/>
  <c r="L22" i="151"/>
  <c r="F23" i="151"/>
  <c r="G23" i="151"/>
  <c r="H23" i="151"/>
  <c r="I23" i="151"/>
  <c r="J23" i="151"/>
  <c r="K23" i="151"/>
  <c r="L23" i="151"/>
  <c r="G16" i="151"/>
  <c r="H16" i="151"/>
  <c r="I16" i="151"/>
  <c r="J16" i="151"/>
  <c r="K16" i="151"/>
  <c r="L16" i="151"/>
  <c r="F16" i="151"/>
  <c r="H36" i="151"/>
  <c r="J36" i="151"/>
  <c r="I37" i="151"/>
  <c r="J37" i="151"/>
  <c r="K39" i="151"/>
  <c r="F40" i="151"/>
  <c r="F39" i="151"/>
  <c r="F38" i="151"/>
  <c r="F37" i="151"/>
  <c r="L38" i="151"/>
  <c r="K35" i="151"/>
  <c r="J38" i="151"/>
  <c r="J35" i="151"/>
  <c r="I38" i="151"/>
  <c r="I35" i="151"/>
  <c r="G35" i="151"/>
  <c r="F36" i="151"/>
  <c r="F35" i="151"/>
  <c r="Z9" i="151"/>
  <c r="Z10" i="151" s="1"/>
  <c r="Z7" i="151"/>
  <c r="Z8" i="151" s="1"/>
  <c r="Z5" i="151"/>
  <c r="Z6" i="151" s="1"/>
  <c r="Z3" i="151"/>
  <c r="Z4" i="151" s="1"/>
  <c r="Y9" i="151"/>
  <c r="Y10" i="151" s="1"/>
  <c r="Y7" i="151"/>
  <c r="Y8" i="151" s="1"/>
  <c r="Y5" i="151"/>
  <c r="Y6" i="151" s="1"/>
  <c r="Y3" i="151"/>
  <c r="Y4" i="151" s="1"/>
  <c r="X9" i="151"/>
  <c r="X10" i="151" s="1"/>
  <c r="X7" i="151"/>
  <c r="X5" i="151"/>
  <c r="X6" i="151" s="1"/>
  <c r="X3" i="151"/>
  <c r="X4" i="151" s="1"/>
  <c r="W9" i="151"/>
  <c r="W10" i="151" s="1"/>
  <c r="W7" i="151"/>
  <c r="W8" i="151" s="1"/>
  <c r="W5" i="151"/>
  <c r="W6" i="151" s="1"/>
  <c r="W3" i="151"/>
  <c r="V9" i="151"/>
  <c r="V10" i="151" s="1"/>
  <c r="V7" i="151"/>
  <c r="V8" i="151" s="1"/>
  <c r="V5" i="151"/>
  <c r="V6" i="151" s="1"/>
  <c r="V3" i="151"/>
  <c r="U9" i="151"/>
  <c r="U10" i="151" s="1"/>
  <c r="U7" i="151"/>
  <c r="U8" i="151" s="1"/>
  <c r="U5" i="151"/>
  <c r="U6" i="151" s="1"/>
  <c r="U3" i="151"/>
  <c r="U4" i="151"/>
  <c r="V4" i="151"/>
  <c r="W4" i="151"/>
  <c r="X8" i="151"/>
  <c r="T9" i="151"/>
  <c r="T10" i="151" s="1"/>
  <c r="T7" i="151"/>
  <c r="T8" i="151" s="1"/>
  <c r="T5" i="151"/>
  <c r="T6" i="151" s="1"/>
  <c r="T3" i="151"/>
  <c r="T4" i="151" s="1"/>
  <c r="H5" i="151"/>
  <c r="H7" i="151"/>
  <c r="L7" i="151"/>
  <c r="H8" i="151"/>
  <c r="I8" i="151"/>
  <c r="H9" i="151"/>
  <c r="J4" i="151"/>
  <c r="K4" i="151"/>
  <c r="K6" i="151" s="1"/>
  <c r="L4" i="151"/>
  <c r="L8" i="151" s="1"/>
  <c r="L3" i="151"/>
  <c r="L5" i="151" s="1"/>
  <c r="K3" i="151"/>
  <c r="K5" i="151" s="1"/>
  <c r="J3" i="151"/>
  <c r="J5" i="151" s="1"/>
  <c r="I4" i="151"/>
  <c r="I10" i="151" s="1"/>
  <c r="I3" i="151"/>
  <c r="I5" i="151" s="1"/>
  <c r="H4" i="151"/>
  <c r="H6" i="151" s="1"/>
  <c r="H3" i="151"/>
  <c r="G4" i="151"/>
  <c r="G6" i="151" s="1"/>
  <c r="G3" i="151"/>
  <c r="G5" i="151" s="1"/>
  <c r="F4" i="151"/>
  <c r="F10" i="151" s="1"/>
  <c r="F3" i="151"/>
  <c r="F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AA55" i="155" l="1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L54" i="162"/>
  <c r="L44" i="162"/>
  <c r="F44" i="162"/>
  <c r="F57" i="162" s="1"/>
  <c r="H55" i="163"/>
  <c r="K58" i="163"/>
  <c r="L58" i="163"/>
  <c r="H56" i="163"/>
  <c r="J58" i="163"/>
  <c r="I56" i="163"/>
  <c r="I59" i="163"/>
  <c r="K56" i="163"/>
  <c r="J59" i="163"/>
  <c r="L56" i="163"/>
  <c r="I58" i="163"/>
  <c r="F54" i="163"/>
  <c r="F44" i="163"/>
  <c r="F57" i="163" s="1"/>
  <c r="F59" i="163"/>
  <c r="I55" i="163"/>
  <c r="G54" i="163"/>
  <c r="G57" i="163"/>
  <c r="J55" i="163"/>
  <c r="J56" i="163"/>
  <c r="H57" i="163"/>
  <c r="H54" i="163"/>
  <c r="H59" i="163"/>
  <c r="H58" i="163"/>
  <c r="I57" i="163"/>
  <c r="I54" i="163"/>
  <c r="K59" i="163"/>
  <c r="K55" i="163"/>
  <c r="K44" i="163"/>
  <c r="K57" i="163" s="1"/>
  <c r="J54" i="163"/>
  <c r="J57" i="163"/>
  <c r="L59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9" i="162" s="1"/>
  <c r="F55" i="162"/>
  <c r="K54" i="162"/>
  <c r="K57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I59" i="162"/>
  <c r="G59" i="162"/>
  <c r="J58" i="162"/>
  <c r="K56" i="162"/>
  <c r="H59" i="162"/>
  <c r="F54" i="162"/>
  <c r="K59" i="162"/>
  <c r="L59" i="162"/>
  <c r="L57" i="162"/>
  <c r="H58" i="161"/>
  <c r="H55" i="161"/>
  <c r="H56" i="161"/>
  <c r="H59" i="161"/>
  <c r="G58" i="161"/>
  <c r="Y43" i="152"/>
  <c r="K58" i="152"/>
  <c r="J58" i="152"/>
  <c r="V46" i="152"/>
  <c r="I59" i="152" s="1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K59" i="16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F59" i="161" s="1"/>
  <c r="I59" i="161"/>
  <c r="J57" i="161"/>
  <c r="J54" i="161"/>
  <c r="J59" i="161"/>
  <c r="K58" i="161"/>
  <c r="K44" i="161"/>
  <c r="K57" i="161" s="1"/>
  <c r="K54" i="161"/>
  <c r="L59" i="161"/>
  <c r="L54" i="161"/>
  <c r="L39" i="151"/>
  <c r="L35" i="151"/>
  <c r="K38" i="151"/>
  <c r="H40" i="151"/>
  <c r="G36" i="151"/>
  <c r="K8" i="151"/>
  <c r="J8" i="151"/>
  <c r="I40" i="151"/>
  <c r="G37" i="151"/>
  <c r="G40" i="151"/>
  <c r="I39" i="151"/>
  <c r="J39" i="151"/>
  <c r="H39" i="151"/>
  <c r="J6" i="151"/>
  <c r="G39" i="151"/>
  <c r="J10" i="151"/>
  <c r="I36" i="151"/>
  <c r="G8" i="151"/>
  <c r="F5" i="151"/>
  <c r="F7" i="151"/>
  <c r="J7" i="151"/>
  <c r="I7" i="151"/>
  <c r="F6" i="151"/>
  <c r="F8" i="151"/>
  <c r="L10" i="151"/>
  <c r="L6" i="151"/>
  <c r="K10" i="151"/>
  <c r="I6" i="151"/>
  <c r="G10" i="151"/>
  <c r="H10" i="151"/>
  <c r="K7" i="151"/>
  <c r="G9" i="151"/>
  <c r="L9" i="151"/>
  <c r="K9" i="151"/>
  <c r="G7" i="151"/>
  <c r="J9" i="151"/>
  <c r="I9" i="15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M80" i="155" l="1"/>
  <c r="L47" i="164"/>
  <c r="L21" i="169"/>
  <c r="K47" i="164"/>
  <c r="K21" i="169"/>
  <c r="F47" i="164"/>
  <c r="F21" i="169"/>
  <c r="L88" i="155"/>
  <c r="G57" i="155"/>
  <c r="L76" i="155"/>
  <c r="I55" i="155"/>
  <c r="I78" i="155" s="1"/>
  <c r="G79" i="155"/>
  <c r="L55" i="155"/>
  <c r="L78" i="155" s="1"/>
  <c r="K79" i="155"/>
  <c r="J85" i="155"/>
  <c r="K90" i="155"/>
  <c r="I79" i="155"/>
  <c r="I88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L90" i="155"/>
  <c r="K86" i="155"/>
  <c r="J86" i="155"/>
  <c r="I57" i="162"/>
  <c r="I56" i="162"/>
  <c r="I58" i="162"/>
  <c r="L56" i="152"/>
  <c r="Y44" i="152"/>
  <c r="U46" i="152"/>
  <c r="H59" i="152" s="1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J92" i="156"/>
  <c r="H92" i="156"/>
  <c r="H58" i="156"/>
  <c r="H81" i="156" s="1"/>
  <c r="H80" i="156"/>
  <c r="J86" i="156"/>
  <c r="J90" i="156"/>
  <c r="J88" i="156"/>
  <c r="H85" i="156"/>
  <c r="G92" i="156"/>
  <c r="M88" i="156"/>
  <c r="L82" i="156"/>
  <c r="I92" i="156"/>
  <c r="H86" i="156"/>
  <c r="K85" i="156"/>
  <c r="K84" i="156"/>
  <c r="G58" i="156"/>
  <c r="G81" i="156" s="1"/>
  <c r="G80" i="156"/>
  <c r="I90" i="156"/>
  <c r="I80" i="156"/>
  <c r="I58" i="156"/>
  <c r="I81" i="156" s="1"/>
  <c r="K86" i="156"/>
  <c r="M80" i="156"/>
  <c r="M58" i="156"/>
  <c r="M81" i="156" s="1"/>
  <c r="G88" i="156"/>
  <c r="G90" i="156"/>
  <c r="H88" i="156"/>
  <c r="I86" i="156"/>
  <c r="M85" i="156"/>
  <c r="H90" i="156"/>
  <c r="K78" i="156"/>
  <c r="K80" i="156"/>
  <c r="K58" i="156"/>
  <c r="K81" i="156" s="1"/>
  <c r="K90" i="156"/>
  <c r="I88" i="156"/>
  <c r="J80" i="156"/>
  <c r="J58" i="156"/>
  <c r="J81" i="156" s="1"/>
  <c r="G86" i="156"/>
  <c r="K92" i="156"/>
  <c r="M86" i="156"/>
  <c r="M90" i="156"/>
  <c r="M92" i="156"/>
  <c r="K88" i="156"/>
  <c r="J85" i="156"/>
  <c r="G58" i="155"/>
  <c r="G81" i="155" s="1"/>
  <c r="G80" i="155"/>
  <c r="I85" i="155"/>
  <c r="M86" i="155"/>
  <c r="L92" i="155"/>
  <c r="I58" i="155"/>
  <c r="I81" i="155" s="1"/>
  <c r="I80" i="155"/>
  <c r="K92" i="155"/>
  <c r="H88" i="155"/>
  <c r="J92" i="155"/>
  <c r="I86" i="155"/>
  <c r="M92" i="155"/>
  <c r="K88" i="155"/>
  <c r="J88" i="155"/>
  <c r="H86" i="155"/>
  <c r="M90" i="155"/>
  <c r="H92" i="155"/>
  <c r="K80" i="155"/>
  <c r="K58" i="155"/>
  <c r="K81" i="155" s="1"/>
  <c r="I90" i="155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G90" i="155"/>
  <c r="L86" i="155"/>
  <c r="M85" i="155"/>
  <c r="I92" i="155"/>
  <c r="M88" i="155"/>
  <c r="J90" i="155"/>
  <c r="G86" i="155"/>
  <c r="L85" i="155"/>
  <c r="H90" i="155"/>
  <c r="M58" i="148"/>
  <c r="M81" i="148" s="1"/>
  <c r="M80" i="148"/>
  <c r="H90" i="148"/>
  <c r="L88" i="148"/>
  <c r="M90" i="148"/>
  <c r="G88" i="148"/>
  <c r="L90" i="148"/>
  <c r="L58" i="148"/>
  <c r="L81" i="148" s="1"/>
  <c r="L80" i="148"/>
  <c r="I88" i="148"/>
  <c r="I90" i="148"/>
  <c r="G86" i="148"/>
  <c r="I92" i="148"/>
  <c r="H88" i="148"/>
  <c r="G90" i="148"/>
  <c r="H92" i="148"/>
  <c r="L86" i="148"/>
  <c r="L92" i="148"/>
  <c r="G92" i="148"/>
  <c r="I86" i="148"/>
  <c r="I58" i="148"/>
  <c r="I81" i="148" s="1"/>
  <c r="I80" i="148"/>
  <c r="H86" i="148"/>
  <c r="M86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88" i="154"/>
  <c r="I88" i="154"/>
  <c r="H88" i="154"/>
  <c r="G92" i="154"/>
  <c r="M92" i="154"/>
  <c r="J58" i="154"/>
  <c r="J81" i="154" s="1"/>
  <c r="J80" i="154"/>
  <c r="K85" i="154"/>
  <c r="K86" i="154"/>
  <c r="G58" i="154"/>
  <c r="G81" i="154" s="1"/>
  <c r="G80" i="154"/>
  <c r="G88" i="154"/>
  <c r="L80" i="154"/>
  <c r="L58" i="154"/>
  <c r="L81" i="154" s="1"/>
  <c r="J86" i="154"/>
  <c r="G85" i="154"/>
  <c r="K78" i="154"/>
  <c r="I80" i="154"/>
  <c r="I58" i="154"/>
  <c r="I81" i="154" s="1"/>
  <c r="H90" i="154"/>
  <c r="H85" i="154"/>
  <c r="K90" i="154"/>
  <c r="K80" i="154"/>
  <c r="K58" i="154"/>
  <c r="K81" i="154" s="1"/>
  <c r="I86" i="154"/>
  <c r="K92" i="154"/>
  <c r="M85" i="154"/>
  <c r="AA64" i="154"/>
  <c r="AA66" i="154" s="1"/>
  <c r="AA68" i="154" s="1"/>
  <c r="AA70" i="154" s="1"/>
  <c r="M88" i="154"/>
  <c r="G90" i="154"/>
  <c r="L82" i="154"/>
  <c r="Z61" i="154"/>
  <c r="J85" i="154"/>
  <c r="X64" i="154"/>
  <c r="X66" i="154" s="1"/>
  <c r="X68" i="154" s="1"/>
  <c r="X70" i="154" s="1"/>
  <c r="M90" i="154"/>
  <c r="M82" i="154"/>
  <c r="K88" i="154"/>
  <c r="M86" i="154"/>
  <c r="H58" i="154"/>
  <c r="H81" i="154" s="1"/>
  <c r="H80" i="154"/>
  <c r="I92" i="154"/>
  <c r="H86" i="154"/>
  <c r="H92" i="154"/>
  <c r="J90" i="154"/>
  <c r="G86" i="154"/>
  <c r="M78" i="154"/>
  <c r="I90" i="154"/>
  <c r="L78" i="154"/>
  <c r="M58" i="154"/>
  <c r="M81" i="154" s="1"/>
  <c r="M80" i="154"/>
  <c r="J92" i="154"/>
  <c r="L85" i="154"/>
  <c r="Z64" i="154"/>
  <c r="L58" i="155" l="1"/>
  <c r="L81" i="155" s="1"/>
  <c r="P11" i="169"/>
  <c r="O11" i="169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M92" i="148"/>
  <c r="M88" i="148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9" i="152" s="1"/>
  <c r="G58" i="152"/>
  <c r="L84" i="156"/>
  <c r="G88" i="155"/>
  <c r="G92" i="155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9" i="152" s="1"/>
  <c r="L58" i="152"/>
  <c r="L86" i="156"/>
  <c r="Y60" i="148"/>
  <c r="K81" i="148"/>
  <c r="Y61" i="148"/>
  <c r="K82" i="148"/>
  <c r="X60" i="148"/>
  <c r="J81" i="148"/>
  <c r="X61" i="148"/>
  <c r="J82" i="148"/>
  <c r="Z65" i="154"/>
  <c r="L86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L88" i="156"/>
  <c r="Y63" i="148"/>
  <c r="K84" i="148"/>
  <c r="Y62" i="148"/>
  <c r="K83" i="148"/>
  <c r="X63" i="148"/>
  <c r="J84" i="148"/>
  <c r="X62" i="148"/>
  <c r="J83" i="148"/>
  <c r="Z67" i="154"/>
  <c r="L88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L92" i="156"/>
  <c r="L90" i="156"/>
  <c r="Y64" i="148"/>
  <c r="K85" i="148"/>
  <c r="Y65" i="148"/>
  <c r="K86" i="148"/>
  <c r="X64" i="148"/>
  <c r="J85" i="148"/>
  <c r="X65" i="148"/>
  <c r="J86" i="148"/>
  <c r="Z69" i="154"/>
  <c r="L92" i="154" s="1"/>
  <c r="L90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88" i="148"/>
  <c r="X67" i="148"/>
  <c r="J88" i="148"/>
  <c r="X66" i="148"/>
  <c r="S20" i="169" l="1"/>
  <c r="S23" i="169" s="1"/>
  <c r="Q20" i="169"/>
  <c r="Q23" i="169" s="1"/>
  <c r="Y69" i="148"/>
  <c r="K92" i="148" s="1"/>
  <c r="K90" i="148"/>
  <c r="Y68" i="148"/>
  <c r="X68" i="148"/>
  <c r="X69" i="148"/>
  <c r="J92" i="148" s="1"/>
  <c r="J90" i="148"/>
  <c r="Y70" i="148" l="1"/>
  <c r="X70" i="148"/>
  <c r="J57" i="162"/>
  <c r="J59" i="162"/>
  <c r="D100" i="155" l="1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<sst xmlns="http://schemas.openxmlformats.org/spreadsheetml/2006/main" count="9181" uniqueCount="450">
  <si>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</si>
  <si>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</si>
  <si>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</si>
  <si>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</si>
  <si>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</si>
  <si>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</si>
  <si>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</si>
  <si>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</si>
  <si>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</si>
  <si>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</si>
  <si>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</si>
  <si>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</si>
  <si>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</si>
  <si>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</si>
  <si>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</si>
  <si>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</si>
  <si>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</si>
  <si>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</si>
  <si>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</si>
  <si>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</si>
  <si>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</si>
  <si>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</si>
  <si>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</si>
  <si>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</si>
  <si>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</si>
  <si>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</si>
  <si>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</si>
  <si>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</si>
  <si>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</si>
  <si>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</si>
  <si>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</si>
  <si>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</si>
  <si>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</si>
  <si>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</si>
  <si>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</si>
  <si>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</si>
  <si>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</si>
  <si>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</si>
  <si>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</si>
  <si>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</si>
  <si>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</si>
  <si>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</si>
  <si>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</si>
  <si>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</si>
  <si>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</si>
  <si>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</si>
  <si>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</si>
  <si>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</si>
  <si>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</si>
  <si>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</si>
  <si>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</si>
  <si>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</si>
  <si>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NRG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</si>
  <si>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</si>
  <si>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</si>
  <si>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</si>
  <si>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</si>
  <si>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</si>
  <si>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</si>
  <si>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</si>
  <si>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</si>
  <si>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</si>
  <si>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</si>
  <si>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</si>
  <si>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</si>
  <si>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</si>
  <si>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</si>
  <si>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</si>
  <si>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</si>
  <si>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</si>
  <si>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</si>
  <si>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</si>
  <si>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</si>
  <si>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</si>
  <si>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</si>
  <si>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</si>
  <si>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</si>
  <si>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</si>
  <si>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</si>
  <si>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</si>
  <si>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</si>
  <si>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</si>
  <si>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</si>
  <si>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</si>
  <si>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</si>
  <si>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</si>
  <si>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</si>
  <si>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</si>
  <si>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</si>
  <si>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</si>
  <si>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</si>
  <si>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</si>
  <si>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</si>
  <si>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</si>
  <si>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</si>
  <si>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</si>
  <si>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</si>
  <si>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</si>
  <si>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</si>
  <si>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</si>
  <si>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</si>
  <si>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</si>
  <si>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</si>
  <si>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</si>
  <si>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</si>
  <si>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</si>
  <si>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</si>
  <si>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</si>
  <si>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</si>
  <si>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</si>
  <si>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</si>
  <si>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</si>
  <si>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</si>
  <si>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RSDELC00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</si>
  <si>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</si>
  <si>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</si>
  <si>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</si>
  <si>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</si>
  <si>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</si>
  <si>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</si>
  <si>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</si>
  <si>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</si>
  <si>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</si>
  <si>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</si>
  <si>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</si>
  <si>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</si>
  <si>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</si>
  <si>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</si>
  <si>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</si>
  <si>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</si>
  <si>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</si>
  <si>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</si>
  <si>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</si>
  <si>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</si>
  <si>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</si>
  <si>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</si>
  <si>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</si>
  <si>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</si>
  <si>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</si>
  <si>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</si>
  <si>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</si>
  <si>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</si>
  <si>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</si>
  <si>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</si>
  <si>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</si>
  <si>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</si>
  <si>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</si>
  <si>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</si>
  <si>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</si>
  <si>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</si>
  <si>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</si>
  <si>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</si>
  <si>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</si>
  <si>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</si>
  <si>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</si>
  <si>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</si>
  <si>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</si>
  <si>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</si>
  <si>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</si>
  <si>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</si>
  <si>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</si>
  <si>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</si>
  <si>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</si>
  <si>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</si>
  <si>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</si>
  <si>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</si>
  <si>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</si>
  <si>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</si>
  <si>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</si>
  <si>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</si>
  <si>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</si>
  <si>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</si>
  <si>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</si>
  <si>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</si>
  <si>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</si>
  <si>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</si>
  <si>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</si>
  <si>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</si>
  <si>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</si>
  <si>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</si>
  <si>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</si>
  <si>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</si>
  <si>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</si>
  <si>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</si>
  <si>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</si>
  <si>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</si>
  <si>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</si>
  <si>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</si>
  <si>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</si>
  <si>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</si>
  <si>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</si>
  <si>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</si>
  <si>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</si>
  <si>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</si>
  <si>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</si>
  <si>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</si>
  <si>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</si>
  <si>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</si>
  <si>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</si>
  <si>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</si>
  <si>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</si>
  <si>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</si>
  <si>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</si>
  <si>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</si>
  <si>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</si>
  <si>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</si>
  <si>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</si>
  <si>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</si>
  <si>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</si>
  <si>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</si>
  <si>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</si>
  <si>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</si>
  <si>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</si>
  <si>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</si>
  <si>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</si>
  <si>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</si>
  <si>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</si>
  <si>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</si>
  <si>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</si>
  <si>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</si>
  <si>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</si>
  <si>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</si>
  <si>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~FI_T: NCAP_AFA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</si>
  <si>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</si>
  <si>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</si>
  <si>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</si>
  <si>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</si>
  <si>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</si>
  <si>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</si>
  <si>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</si>
  <si>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</si>
  <si>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</si>
  <si>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</si>
  <si>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</si>
  <si>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</si>
  <si>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</si>
  <si>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</si>
  <si>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</si>
  <si>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</si>
  <si>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</si>
  <si>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</si>
  <si>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</si>
  <si>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</si>
  <si>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</si>
  <si>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</si>
  <si>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</si>
  <si>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</si>
  <si>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</si>
  <si>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</si>
  <si>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</si>
  <si>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</si>
  <si>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</si>
  <si>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</si>
  <si>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</si>
  <si>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</si>
  <si>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</si>
  <si>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</si>
  <si>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</si>
  <si>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</si>
  <si>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</si>
  <si>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</si>
  <si>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</si>
  <si>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</si>
  <si>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</si>
  <si>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</si>
  <si>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</si>
  <si>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</si>
  <si>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</si>
  <si>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</si>
  <si>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</si>
  <si>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</si>
  <si>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</si>
  <si>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</si>
  <si>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</si>
  <si>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</si>
  <si>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</si>
  <si>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</si>
  <si>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</si>
  <si>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</si>
  <si>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</si>
  <si>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</si>
  <si>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</si>
  <si>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</si>
  <si>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</si>
  <si>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</si>
  <si>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</si>
  <si>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</si>
  <si>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</si>
  <si>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</si>
  <si>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</si>
  <si>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</si>
  <si>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</si>
  <si>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</si>
  <si>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</si>
  <si>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</si>
  <si>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</si>
  <si>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</si>
  <si>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</si>
  <si>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</si>
  <si>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</si>
  <si>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</si>
  <si>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</si>
  <si>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</si>
  <si>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</si>
  <si>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</si>
  <si>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</si>
  <si>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</si>
  <si>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</si>
  <si>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</si>
  <si>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</si>
  <si>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</si>
  <si>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</si>
  <si>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</si>
  <si>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</si>
  <si>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</si>
  <si>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</si>
  <si>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</si>
  <si>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</si>
  <si>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</si>
  <si>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</si>
  <si>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</si>
  <si>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</si>
  <si>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</si>
  <si>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</si>
  <si>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</si>
  <si>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</si>
  <si>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</si>
  <si>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</si>
  <si>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</si>
  <si>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</si>
  <si>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</si>
  <si>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</si>
  <si>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</si>
  <si>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</si>
  <si>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</si>
  <si>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</si>
  <si>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</si>
  <si>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</si>
  <si>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</si>
  <si>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</si>
  <si>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</si>
  <si>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</si>
  <si>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</si>
  <si>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</si>
  <si>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</si>
  <si>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</si>
  <si>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</si>
  <si>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</si>
  <si>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</si>
  <si>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</si>
  <si>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</si>
  <si>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</si>
  <si>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</si>
  <si>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</si>
  <si>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</si>
  <si>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</si>
  <si>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</si>
  <si>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</si>
  <si>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</si>
  <si>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</si>
  <si>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</si>
  <si>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</si>
  <si>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</si>
  <si>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</si>
  <si>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</si>
  <si>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</si>
  <si>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</si>
  <si>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</si>
  <si>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</si>
  <si>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</si>
  <si>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</si>
  <si>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</si>
  <si>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</si>
  <si>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GASGWG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</si>
  <si>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</si>
  <si>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</si>
  <si>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</si>
  <si>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</si>
  <si>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</si>
  <si>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</si>
  <si>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</si>
  <si>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</si>
  <si>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</si>
  <si>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</si>
  <si>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</si>
  <si>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</si>
  <si>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</si>
  <si>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</si>
  <si>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</si>
  <si>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</si>
  <si>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</si>
  <si>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</si>
  <si>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</si>
  <si>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</si>
  <si>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</si>
  <si>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</si>
  <si>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</si>
  <si>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</si>
  <si>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</si>
  <si>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</si>
  <si>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</si>
  <si>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</si>
  <si>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</si>
  <si>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</si>
  <si>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</si>
  <si>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</si>
  <si>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</si>
  <si>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</si>
  <si>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</si>
  <si>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</si>
  <si>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</si>
  <si>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</si>
  <si>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</si>
  <si>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</si>
  <si>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</si>
  <si>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</si>
  <si>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</si>
  <si>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</si>
  <si>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RSDSTEAM00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</si>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</sst>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</fonts>
  <fills count="8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38" fillId="0" borderId="3" applyNumberFormat="0" applyFill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41" fillId="3" borderId="0" applyNumberFormat="0" applyBorder="0" applyAlignment="0" applyProtection="0"/>
    <xf numFmtId="0" fontId="42" fillId="4" borderId="0" applyNumberFormat="0" applyBorder="0" applyAlignment="0" applyProtection="0"/>
    <xf numFmtId="0" fontId="43" fillId="6" borderId="6" applyNumberFormat="0" applyAlignment="0" applyProtection="0"/>
    <xf numFmtId="0" fontId="44" fillId="7" borderId="7" applyNumberFormat="0" applyAlignment="0" applyProtection="0"/>
    <xf numFmtId="0" fontId="45" fillId="7" borderId="6" applyNumberFormat="0" applyAlignment="0" applyProtection="0"/>
    <xf numFmtId="0" fontId="46" fillId="0" borderId="8" applyNumberFormat="0" applyFill="0" applyAlignment="0" applyProtection="0"/>
    <xf numFmtId="0" fontId="47" fillId="8" borderId="9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11" applyNumberFormat="0" applyFill="0" applyAlignment="0" applyProtection="0"/>
    <xf numFmtId="0" fontId="51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51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51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51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51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51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0" borderId="0"/>
    <xf numFmtId="0" fontId="53" fillId="0" borderId="0" applyNumberFormat="0" applyFill="0" applyBorder="0" applyAlignment="0" applyProtection="0"/>
    <xf numFmtId="0" fontId="54" fillId="5" borderId="0" applyNumberFormat="0" applyBorder="0" applyAlignment="0" applyProtection="0"/>
    <xf numFmtId="0" fontId="7" fillId="9" borderId="10" applyNumberFormat="0" applyFont="0" applyAlignment="0" applyProtection="0"/>
    <xf numFmtId="0" fontId="7" fillId="9" borderId="10" applyNumberFormat="0" applyFont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5" fillId="0" borderId="0" applyFill="0" applyProtection="0"/>
    <xf numFmtId="0" fontId="56" fillId="0" borderId="0"/>
    <xf numFmtId="0" fontId="57" fillId="0" borderId="0" applyNumberFormat="0" applyFill="0" applyBorder="0" applyAlignment="0" applyProtection="0"/>
    <xf numFmtId="165" fontId="57" fillId="0" borderId="0" applyFill="0" applyBorder="0" applyProtection="0">
      <alignment horizontal="right"/>
    </xf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7" fillId="0" borderId="0"/>
    <xf numFmtId="9" fontId="10" fillId="0" borderId="0" applyFont="0" applyFill="0" applyBorder="0" applyAlignment="0" applyProtection="0"/>
    <xf numFmtId="0" fontId="7" fillId="0" borderId="0"/>
    <xf numFmtId="0" fontId="10" fillId="0" borderId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2" fillId="56" borderId="0" applyNumberFormat="0" applyBorder="0" applyAlignment="0" applyProtection="0"/>
    <xf numFmtId="0" fontId="73" fillId="56" borderId="0" applyNumberFormat="0" applyBorder="0" applyAlignment="0" applyProtection="0"/>
    <xf numFmtId="0" fontId="7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10" fillId="0" borderId="0"/>
    <xf numFmtId="0" fontId="55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55" fillId="0" borderId="0"/>
    <xf numFmtId="0" fontId="7" fillId="0" borderId="0"/>
    <xf numFmtId="0" fontId="55" fillId="0" borderId="0"/>
    <xf numFmtId="0" fontId="55" fillId="0" borderId="0"/>
    <xf numFmtId="0" fontId="7" fillId="0" borderId="0"/>
    <xf numFmtId="0" fontId="7" fillId="0" borderId="0"/>
    <xf numFmtId="0" fontId="55" fillId="0" borderId="0"/>
    <xf numFmtId="0" fontId="10" fillId="0" borderId="0"/>
    <xf numFmtId="0" fontId="55" fillId="0" borderId="0"/>
    <xf numFmtId="0" fontId="55" fillId="0" borderId="0"/>
    <xf numFmtId="0" fontId="10" fillId="0" borderId="0"/>
    <xf numFmtId="0" fontId="7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76" fontId="75" fillId="0" borderId="0" applyFont="0" applyFill="0" applyBorder="0" applyAlignment="0" applyProtection="0"/>
    <xf numFmtId="177" fontId="75" fillId="0" borderId="0" applyFont="0" applyFill="0" applyBorder="0" applyAlignment="0" applyProtection="0"/>
    <xf numFmtId="178" fontId="75" fillId="0" borderId="0" applyFont="0" applyFill="0" applyBorder="0" applyAlignment="0" applyProtection="0"/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9" fillId="58" borderId="12" applyNumberFormat="0" applyProtection="0">
      <alignment horizontal="right"/>
    </xf>
    <xf numFmtId="0" fontId="16" fillId="58" borderId="0" applyNumberFormat="0" applyBorder="0" applyProtection="0">
      <alignment horizontal="left"/>
    </xf>
    <xf numFmtId="0" fontId="9" fillId="58" borderId="12" applyNumberFormat="0" applyProtection="0">
      <alignment horizontal="left"/>
    </xf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76" fillId="59" borderId="0" applyNumberFormat="0" applyBorder="0" applyProtection="0">
      <alignment horizontal="left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179" fontId="75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" fillId="0" borderId="0"/>
    <xf numFmtId="0" fontId="10" fillId="0" borderId="0"/>
    <xf numFmtId="0" fontId="7" fillId="0" borderId="0"/>
    <xf numFmtId="49" fontId="10" fillId="60" borderId="25">
      <alignment vertical="top" wrapText="1"/>
    </xf>
    <xf numFmtId="3" fontId="80" fillId="0" borderId="25">
      <alignment horizontal="right" vertical="top"/>
    </xf>
    <xf numFmtId="0" fontId="9" fillId="61" borderId="12">
      <alignment horizontal="centerContinuous" vertical="top" wrapText="1"/>
    </xf>
    <xf numFmtId="0" fontId="81" fillId="0" borderId="0">
      <alignment vertical="top" wrapText="1"/>
    </xf>
    <xf numFmtId="0" fontId="82" fillId="0" borderId="0"/>
    <xf numFmtId="0" fontId="10" fillId="57" borderId="22" applyNumberFormat="0" applyFont="0" applyAlignment="0" applyProtection="0"/>
    <xf numFmtId="180" fontId="83" fillId="0" borderId="0">
      <alignment horizontal="right"/>
    </xf>
    <xf numFmtId="0" fontId="81" fillId="0" borderId="0">
      <alignment vertical="top" wrapText="1"/>
    </xf>
    <xf numFmtId="168" fontId="84" fillId="62" borderId="26">
      <alignment vertical="center"/>
    </xf>
    <xf numFmtId="167" fontId="85" fillId="62" borderId="26">
      <alignment vertical="center"/>
    </xf>
    <xf numFmtId="168" fontId="86" fillId="63" borderId="26">
      <alignment vertical="center"/>
    </xf>
    <xf numFmtId="0" fontId="10" fillId="64" borderId="14" applyBorder="0">
      <alignment horizontal="left" vertical="center"/>
    </xf>
    <xf numFmtId="49" fontId="10" fillId="65" borderId="12">
      <alignment vertical="center" wrapText="1"/>
    </xf>
    <xf numFmtId="0" fontId="10" fillId="66" borderId="13">
      <alignment horizontal="left" vertical="center" wrapText="1"/>
    </xf>
    <xf numFmtId="0" fontId="87" fillId="67" borderId="12">
      <alignment horizontal="left" vertical="center" wrapText="1"/>
    </xf>
    <xf numFmtId="0" fontId="10" fillId="68" borderId="12">
      <alignment horizontal="left" vertical="center" wrapText="1"/>
    </xf>
    <xf numFmtId="0" fontId="10" fillId="69" borderId="12">
      <alignment horizontal="left" vertical="center" wrapText="1"/>
    </xf>
    <xf numFmtId="0" fontId="79" fillId="0" borderId="0" applyNumberFormat="0" applyFill="0" applyBorder="0" applyAlignment="0" applyProtection="0">
      <alignment vertical="center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10" fillId="57" borderId="22" applyNumberFormat="0" applyFont="0" applyAlignment="0" applyProtection="0"/>
    <xf numFmtId="175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center"/>
    </xf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7" fillId="3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49" fontId="96" fillId="0" borderId="12" applyNumberFormat="0" applyFont="0" applyFill="0" applyBorder="0" applyProtection="0">
      <alignment horizontal="left" vertical="center" indent="2"/>
    </xf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7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97" fillId="60" borderId="0" applyBorder="0" applyAlignment="0"/>
    <xf numFmtId="0" fontId="96" fillId="60" borderId="0" applyBorder="0">
      <alignment horizontal="right" vertical="center"/>
    </xf>
    <xf numFmtId="0" fontId="96" fillId="2" borderId="0" applyBorder="0">
      <alignment horizontal="right" vertical="center"/>
    </xf>
    <xf numFmtId="0" fontId="96" fillId="2" borderId="0" applyBorder="0">
      <alignment horizontal="right" vertical="center"/>
    </xf>
    <xf numFmtId="0" fontId="95" fillId="2" borderId="12">
      <alignment horizontal="right" vertical="center"/>
    </xf>
    <xf numFmtId="0" fontId="98" fillId="2" borderId="12">
      <alignment horizontal="right" vertical="center"/>
    </xf>
    <xf numFmtId="0" fontId="95" fillId="70" borderId="12">
      <alignment horizontal="right" vertical="center"/>
    </xf>
    <xf numFmtId="0" fontId="95" fillId="70" borderId="12">
      <alignment horizontal="right" vertical="center"/>
    </xf>
    <xf numFmtId="0" fontId="95" fillId="70" borderId="27">
      <alignment horizontal="right" vertical="center"/>
    </xf>
    <xf numFmtId="0" fontId="95" fillId="70" borderId="28">
      <alignment horizontal="right" vertical="center"/>
    </xf>
    <xf numFmtId="0" fontId="95" fillId="70" borderId="29">
      <alignment horizontal="right" vertical="center"/>
    </xf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74" fillId="54" borderId="23" applyNumberFormat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42" fillId="4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4" fontId="97" fillId="0" borderId="15" applyFill="0" applyBorder="0" applyProtection="0">
      <alignment horizontal="right" vertical="center"/>
    </xf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95" fillId="0" borderId="0" applyNumberFormat="0">
      <alignment horizontal="right"/>
    </xf>
    <xf numFmtId="44" fontId="10" fillId="0" borderId="0" applyFont="0" applyFill="0" applyBorder="0" applyAlignment="0" applyProtection="0"/>
    <xf numFmtId="0" fontId="96" fillId="70" borderId="30">
      <alignment horizontal="left" vertical="center" wrapText="1" indent="2"/>
    </xf>
    <xf numFmtId="0" fontId="96" fillId="0" borderId="30">
      <alignment horizontal="left" vertical="center" wrapText="1" indent="2"/>
    </xf>
    <xf numFmtId="0" fontId="96" fillId="2" borderId="28">
      <alignment horizontal="left" vertical="center"/>
    </xf>
    <xf numFmtId="0" fontId="95" fillId="0" borderId="31">
      <alignment horizontal="left" vertical="top" wrapText="1"/>
    </xf>
    <xf numFmtId="0" fontId="70" fillId="41" borderId="16" applyNumberFormat="0" applyAlignment="0" applyProtection="0"/>
    <xf numFmtId="0" fontId="99" fillId="0" borderId="2"/>
    <xf numFmtId="0" fontId="60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93" fillId="0" borderId="0">
      <alignment vertical="top"/>
    </xf>
    <xf numFmtId="183" fontId="88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83" fontId="88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83" fontId="88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88" fillId="0" borderId="0" applyFont="0" applyFill="0" applyBorder="0" applyAlignment="0" applyProtection="0"/>
    <xf numFmtId="11" fontId="88" fillId="0" borderId="0" applyFont="0" applyFill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107" fillId="3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41" fillId="3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94" fillId="0" borderId="0" applyNumberFormat="0" applyFill="0" applyBorder="0" applyAlignment="0" applyProtection="0">
      <alignment vertical="top"/>
      <protection locked="0"/>
    </xf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108" fillId="6" borderId="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4" fontId="96" fillId="0" borderId="0" applyBorder="0">
      <alignment horizontal="right" vertical="center"/>
    </xf>
    <xf numFmtId="0" fontId="96" fillId="0" borderId="12">
      <alignment horizontal="right" vertical="center"/>
    </xf>
    <xf numFmtId="1" fontId="100" fillId="2" borderId="0" applyBorder="0">
      <alignment horizontal="right" vertical="center"/>
    </xf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54" fillId="5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" fillId="0" borderId="0"/>
    <xf numFmtId="0" fontId="55" fillId="0" borderId="0"/>
    <xf numFmtId="0" fontId="55" fillId="0" borderId="0"/>
    <xf numFmtId="0" fontId="10" fillId="0" borderId="0"/>
    <xf numFmtId="0" fontId="7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56" fillId="0" borderId="0"/>
    <xf numFmtId="0" fontId="10" fillId="0" borderId="0"/>
    <xf numFmtId="0" fontId="10" fillId="0" borderId="0">
      <alignment vertical="top"/>
    </xf>
    <xf numFmtId="0" fontId="7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1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1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2" fillId="0" borderId="0"/>
    <xf numFmtId="0" fontId="55" fillId="0" borderId="0"/>
    <xf numFmtId="0" fontId="102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6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55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1" fillId="0" borderId="0"/>
    <xf numFmtId="0" fontId="11" fillId="0" borderId="0"/>
    <xf numFmtId="0" fontId="10" fillId="0" borderId="0"/>
    <xf numFmtId="0" fontId="55" fillId="0" borderId="0"/>
    <xf numFmtId="0" fontId="7" fillId="0" borderId="0"/>
    <xf numFmtId="0" fontId="10" fillId="0" borderId="0"/>
    <xf numFmtId="0" fontId="55" fillId="0" borderId="0"/>
    <xf numFmtId="0" fontId="109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6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10" fillId="0" borderId="0"/>
    <xf numFmtId="0" fontId="7" fillId="0" borderId="0"/>
    <xf numFmtId="0" fontId="10" fillId="0" borderId="0"/>
    <xf numFmtId="0" fontId="55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7" fillId="0" borderId="0"/>
    <xf numFmtId="0" fontId="106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55" fillId="0" borderId="0"/>
    <xf numFmtId="0" fontId="7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55" fillId="0" borderId="0"/>
    <xf numFmtId="0" fontId="56" fillId="0" borderId="0"/>
    <xf numFmtId="0" fontId="10" fillId="0" borderId="0"/>
    <xf numFmtId="0" fontId="7" fillId="0" borderId="0"/>
    <xf numFmtId="0" fontId="55" fillId="0" borderId="0"/>
    <xf numFmtId="0" fontId="55" fillId="0" borderId="0"/>
    <xf numFmtId="0" fontId="7" fillId="0" borderId="0"/>
    <xf numFmtId="0" fontId="7" fillId="0" borderId="0"/>
    <xf numFmtId="0" fontId="55" fillId="0" borderId="0"/>
    <xf numFmtId="0" fontId="7" fillId="0" borderId="0"/>
    <xf numFmtId="0" fontId="55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2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55" fillId="0" borderId="0"/>
    <xf numFmtId="0" fontId="7" fillId="0" borderId="0"/>
    <xf numFmtId="0" fontId="10" fillId="0" borderId="0"/>
    <xf numFmtId="0" fontId="55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4" fontId="96" fillId="0" borderId="12" applyFill="0" applyBorder="0" applyProtection="0">
      <alignment horizontal="right" vertical="center"/>
    </xf>
    <xf numFmtId="0" fontId="97" fillId="0" borderId="0" applyNumberFormat="0" applyFill="0" applyBorder="0" applyProtection="0">
      <alignment horizontal="left" vertical="center"/>
    </xf>
    <xf numFmtId="0" fontId="96" fillId="0" borderId="12" applyNumberFormat="0" applyFill="0" applyAlignment="0" applyProtection="0"/>
    <xf numFmtId="0" fontId="10" fillId="71" borderId="0" applyNumberFormat="0" applyFont="0" applyBorder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55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88" fillId="57" borderId="22" applyNumberFormat="0" applyFont="0" applyAlignment="0" applyProtection="0"/>
    <xf numFmtId="0" fontId="10" fillId="57" borderId="22" applyNumberFormat="0" applyFont="0" applyAlignment="0" applyProtection="0"/>
    <xf numFmtId="0" fontId="88" fillId="57" borderId="22" applyNumberFormat="0" applyFont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184" fontId="96" fillId="72" borderId="12" applyNumberFormat="0" applyFont="0" applyBorder="0" applyAlignment="0" applyProtection="0">
      <alignment horizontal="right" vertical="center"/>
    </xf>
    <xf numFmtId="9" fontId="88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0" fontId="62" fillId="37" borderId="0" applyNumberFormat="0" applyBorder="0" applyAlignment="0" applyProtection="0"/>
    <xf numFmtId="0" fontId="96" fillId="71" borderId="12"/>
    <xf numFmtId="0" fontId="81" fillId="0" borderId="0">
      <alignment vertical="top" wrapText="1"/>
    </xf>
    <xf numFmtId="0" fontId="105" fillId="0" borderId="0"/>
    <xf numFmtId="0" fontId="10" fillId="0" borderId="0"/>
    <xf numFmtId="0" fontId="10" fillId="0" borderId="0"/>
    <xf numFmtId="0" fontId="10" fillId="0" borderId="0"/>
    <xf numFmtId="0" fontId="93" fillId="0" borderId="0">
      <alignment vertical="top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0" fontId="10" fillId="0" borderId="12" applyNumberFormat="0" applyFill="0" applyProtection="0">
      <alignment horizontal="right"/>
    </xf>
    <xf numFmtId="49" fontId="88" fillId="0" borderId="12" applyFill="0" applyProtection="0">
      <alignment horizontal="right"/>
    </xf>
    <xf numFmtId="0" fontId="10" fillId="0" borderId="12" applyNumberFormat="0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49" fontId="88" fillId="0" borderId="12" applyFill="0" applyProtection="0">
      <alignment horizontal="right"/>
    </xf>
    <xf numFmtId="49" fontId="10" fillId="0" borderId="12" applyFill="0" applyProtection="0">
      <alignment horizontal="right"/>
    </xf>
    <xf numFmtId="49" fontId="88" fillId="0" borderId="12" applyFill="0" applyProtection="0">
      <alignment horizontal="right"/>
    </xf>
    <xf numFmtId="0" fontId="89" fillId="58" borderId="12" applyNumberFormat="0" applyProtection="0">
      <alignment horizontal="right"/>
    </xf>
    <xf numFmtId="0" fontId="9" fillId="58" borderId="12" applyNumberFormat="0" applyProtection="0">
      <alignment horizontal="right"/>
    </xf>
    <xf numFmtId="0" fontId="90" fillId="58" borderId="0" applyNumberFormat="0" applyBorder="0" applyProtection="0">
      <alignment horizontal="left"/>
    </xf>
    <xf numFmtId="0" fontId="16" fillId="58" borderId="0" applyNumberFormat="0" applyBorder="0" applyProtection="0">
      <alignment horizontal="left"/>
    </xf>
    <xf numFmtId="0" fontId="89" fillId="58" borderId="12" applyNumberFormat="0" applyProtection="0">
      <alignment horizontal="left"/>
    </xf>
    <xf numFmtId="0" fontId="9" fillId="58" borderId="12" applyNumberFormat="0" applyProtection="0">
      <alignment horizontal="left"/>
    </xf>
    <xf numFmtId="0" fontId="88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88" fillId="0" borderId="12" applyNumberFormat="0" applyFill="0" applyProtection="0">
      <alignment horizontal="right"/>
    </xf>
    <xf numFmtId="0" fontId="91" fillId="59" borderId="0" applyNumberFormat="0" applyBorder="0" applyProtection="0">
      <alignment horizontal="left"/>
    </xf>
    <xf numFmtId="0" fontId="76" fillId="59" borderId="0" applyNumberFormat="0" applyBorder="0" applyProtection="0">
      <alignment horizontal="left"/>
    </xf>
    <xf numFmtId="0" fontId="92" fillId="73" borderId="0" applyNumberFormat="0" applyBorder="0" applyProtection="0">
      <alignment horizontal="left"/>
    </xf>
    <xf numFmtId="0" fontId="12" fillId="73" borderId="0" applyNumberFormat="0" applyBorder="0" applyProtection="0">
      <alignment horizontal="left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77" fillId="0" borderId="0" applyNumberFormat="0" applyFill="0" applyBorder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71" fillId="0" borderId="21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4" fillId="55" borderId="17" applyNumberFormat="0" applyAlignment="0" applyProtection="0"/>
    <xf numFmtId="0" fontId="103" fillId="0" borderId="0" applyNumberFormat="0" applyFill="0" applyBorder="0" applyAlignment="0" applyProtection="0"/>
    <xf numFmtId="0" fontId="96" fillId="0" borderId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5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55" fillId="57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74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75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110" fillId="76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10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10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1" fillId="0" borderId="32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2" fillId="0" borderId="33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34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0" fillId="56" borderId="16" applyNumberFormat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0" fontId="78" fillId="0" borderId="35" applyNumberFormat="0" applyFill="0" applyAlignment="0" applyProtection="0"/>
    <xf numFmtId="182" fontId="10" fillId="0" borderId="0" applyFont="0" applyFill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14" fillId="56" borderId="0" applyNumberFormat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5" fontId="11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7" fillId="0" borderId="0"/>
    <xf numFmtId="167" fontId="11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7" fontId="115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185" fontId="115" fillId="0" borderId="0">
      <alignment vertical="center"/>
    </xf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0" fontId="74" fillId="76" borderId="23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10" fillId="0" borderId="12" applyNumberFormat="0" applyFill="0" applyProtection="0">
      <alignment horizontal="right"/>
    </xf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60" fillId="0" borderId="36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" fillId="0" borderId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42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43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57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1" borderId="0" applyNumberFormat="0" applyBorder="0" applyAlignment="0" applyProtection="0"/>
    <xf numFmtId="0" fontId="55" fillId="39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0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57" borderId="0" applyNumberFormat="0" applyBorder="0" applyAlignment="0" applyProtection="0"/>
    <xf numFmtId="0" fontId="7" fillId="31" borderId="0" applyNumberFormat="0" applyBorder="0" applyAlignment="0" applyProtection="0"/>
    <xf numFmtId="0" fontId="55" fillId="41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0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3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56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7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0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57" borderId="0" applyNumberFormat="0" applyBorder="0" applyAlignment="0" applyProtection="0"/>
    <xf numFmtId="0" fontId="55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0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5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3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0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3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50" borderId="0" applyNumberFormat="0" applyBorder="0" applyAlignment="0" applyProtection="0"/>
    <xf numFmtId="0" fontId="61" fillId="74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3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45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75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53" borderId="0" applyNumberFormat="0" applyBorder="0" applyAlignment="0" applyProtection="0"/>
    <xf numFmtId="0" fontId="61" fillId="51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2" fillId="37" borderId="0" applyNumberFormat="0" applyBorder="0" applyAlignment="0" applyProtection="0"/>
    <xf numFmtId="0" fontId="62" fillId="39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0" fontId="110" fillId="76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3" fillId="54" borderId="16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0" fontId="64" fillId="55" borderId="17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38" borderId="0" applyNumberFormat="0" applyBorder="0" applyAlignment="0" applyProtection="0"/>
    <xf numFmtId="0" fontId="107" fillId="3" borderId="0" applyNumberFormat="0" applyBorder="0" applyAlignment="0" applyProtection="0"/>
    <xf numFmtId="0" fontId="66" fillId="38" borderId="0" applyNumberFormat="0" applyBorder="0" applyAlignment="0" applyProtection="0"/>
    <xf numFmtId="0" fontId="66" fillId="40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111" fillId="0" borderId="32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112" fillId="0" borderId="33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113" fillId="0" borderId="34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70" fillId="41" borderId="16" applyNumberFormat="0" applyAlignment="0" applyProtection="0"/>
    <xf numFmtId="0" fontId="108" fillId="6" borderId="6" applyNumberFormat="0" applyAlignment="0" applyProtection="0"/>
    <xf numFmtId="0" fontId="70" fillId="41" borderId="16" applyNumberFormat="0" applyAlignment="0" applyProtection="0"/>
    <xf numFmtId="0" fontId="70" fillId="56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0" fillId="41" borderId="16" applyNumberFormat="0" applyAlignment="0" applyProtection="0"/>
    <xf numFmtId="0" fontId="71" fillId="0" borderId="21" applyNumberFormat="0" applyFill="0" applyAlignment="0" applyProtection="0"/>
    <xf numFmtId="0" fontId="78" fillId="0" borderId="35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1" fillId="0" borderId="21" applyNumberFormat="0" applyFill="0" applyAlignment="0" applyProtection="0"/>
    <xf numFmtId="0" fontId="72" fillId="56" borderId="0" applyNumberFormat="0" applyBorder="0" applyAlignment="0" applyProtection="0"/>
    <xf numFmtId="0" fontId="114" fillId="56" borderId="0" applyNumberFormat="0" applyBorder="0" applyAlignment="0" applyProtection="0"/>
    <xf numFmtId="0" fontId="118" fillId="5" borderId="0" applyNumberFormat="0" applyBorder="0" applyAlignment="0" applyProtection="0"/>
    <xf numFmtId="0" fontId="54" fillId="5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0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09" fillId="0" borderId="0"/>
    <xf numFmtId="0" fontId="11" fillId="0" borderId="0"/>
    <xf numFmtId="0" fontId="10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7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0" borderId="0"/>
    <xf numFmtId="0" fontId="7" fillId="0" borderId="0"/>
    <xf numFmtId="0" fontId="55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7" fillId="0" borderId="0"/>
    <xf numFmtId="0" fontId="7" fillId="0" borderId="0"/>
    <xf numFmtId="0" fontId="10" fillId="0" borderId="0"/>
    <xf numFmtId="0" fontId="7" fillId="0" borderId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10" fillId="57" borderId="22" applyNumberFormat="0" applyFont="0" applyAlignment="0" applyProtection="0"/>
    <xf numFmtId="0" fontId="55" fillId="57" borderId="22" applyNumberFormat="0" applyFont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74" fillId="54" borderId="23" applyNumberFormat="0" applyAlignment="0" applyProtection="0"/>
    <xf numFmtId="0" fontId="74" fillId="76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0" fontId="74" fillId="54" borderId="23" applyNumberForma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10" fillId="0" borderId="0" applyFont="0" applyFill="0" applyBorder="0" applyAlignment="0" applyProtection="0"/>
    <xf numFmtId="0" fontId="10" fillId="0" borderId="0"/>
    <xf numFmtId="0" fontId="55" fillId="0" borderId="0" applyFill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7" fillId="9" borderId="10" applyNumberFormat="0" applyFont="0" applyAlignment="0" applyProtection="0"/>
    <xf numFmtId="0" fontId="55" fillId="0" borderId="0" applyFill="0" applyProtection="0"/>
    <xf numFmtId="0" fontId="57" fillId="0" borderId="0" applyNumberFormat="0" applyFill="0" applyBorder="0" applyAlignment="0" applyProtection="0"/>
    <xf numFmtId="0" fontId="55" fillId="0" borderId="0" applyFill="0" applyProtection="0"/>
    <xf numFmtId="0" fontId="55" fillId="0" borderId="0" applyFill="0" applyProtection="0"/>
    <xf numFmtId="0" fontId="7" fillId="9" borderId="10" applyNumberFormat="0" applyFont="0" applyAlignment="0" applyProtection="0"/>
    <xf numFmtId="0" fontId="57" fillId="0" borderId="0" applyNumberFormat="0" applyFill="0" applyBorder="0" applyAlignment="0" applyProtection="0"/>
    <xf numFmtId="0" fontId="55" fillId="0" borderId="0" applyFill="0" applyProtection="0"/>
    <xf numFmtId="0" fontId="7" fillId="9" borderId="10" applyNumberFormat="0" applyFont="0" applyAlignment="0" applyProtection="0"/>
    <xf numFmtId="0" fontId="57" fillId="0" borderId="0" applyNumberFormat="0" applyFill="0" applyBorder="0" applyAlignment="0" applyProtection="0"/>
    <xf numFmtId="0" fontId="7" fillId="9" borderId="10" applyNumberFormat="0" applyFont="0" applyAlignment="0" applyProtection="0"/>
    <xf numFmtId="0" fontId="57" fillId="0" borderId="0" applyNumberFormat="0" applyFill="0" applyBorder="0" applyAlignment="0" applyProtection="0"/>
    <xf numFmtId="0" fontId="55" fillId="0" borderId="0" applyFill="0" applyProtection="0"/>
    <xf numFmtId="0" fontId="7" fillId="9" borderId="10" applyNumberFormat="0" applyFont="0" applyAlignment="0" applyProtection="0"/>
    <xf numFmtId="0" fontId="5" fillId="0" borderId="0"/>
    <xf numFmtId="0" fontId="5" fillId="9" borderId="10" applyNumberFormat="0" applyFont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5" fillId="0" borderId="0" applyFill="0" applyProtection="0"/>
    <xf numFmtId="0" fontId="57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1" borderId="0" applyNumberFormat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" fillId="9" borderId="10" applyNumberFormat="0" applyFont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5" fillId="0" borderId="0" applyFill="0" applyProtection="0"/>
    <xf numFmtId="0" fontId="5" fillId="0" borderId="0"/>
    <xf numFmtId="0" fontId="5" fillId="31" borderId="0" applyNumberFormat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9" borderId="10" applyNumberFormat="0" applyFont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55" fillId="0" borderId="0" applyFill="0" applyProtection="0"/>
    <xf numFmtId="0" fontId="57" fillId="0" borderId="0" applyNumberForma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1" borderId="0" applyNumberFormat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31" borderId="0" applyNumberFormat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5" fillId="0" borderId="0" applyNumberFormat="0" applyFill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4" fillId="5" borderId="0" applyNumberFormat="0" applyBorder="0" applyAlignment="0" applyProtection="0"/>
    <xf numFmtId="0" fontId="3" fillId="9" borderId="10" applyNumberFormat="0" applyFont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1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44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39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55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3" borderId="0" applyNumberFormat="0" applyBorder="0" applyAlignment="0" applyProtection="0"/>
    <xf numFmtId="0" fontId="61" fillId="44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50" borderId="0" applyNumberFormat="0" applyBorder="0" applyAlignment="0" applyProtection="0"/>
    <xf numFmtId="0" fontId="61" fillId="51" borderId="0" applyNumberFormat="0" applyBorder="0" applyAlignment="0" applyProtection="0"/>
    <xf numFmtId="0" fontId="61" fillId="52" borderId="0" applyNumberFormat="0" applyBorder="0" applyAlignment="0" applyProtection="0"/>
    <xf numFmtId="0" fontId="61" fillId="47" borderId="0" applyNumberFormat="0" applyBorder="0" applyAlignment="0" applyProtection="0"/>
    <xf numFmtId="0" fontId="61" fillId="53" borderId="0" applyNumberFormat="0" applyBorder="0" applyAlignment="0" applyProtection="0"/>
    <xf numFmtId="0" fontId="62" fillId="37" borderId="0" applyNumberFormat="0" applyBorder="0" applyAlignment="0" applyProtection="0"/>
    <xf numFmtId="0" fontId="63" fillId="54" borderId="16" applyNumberFormat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176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6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55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26" fillId="0" borderId="0">
      <alignment vertical="top"/>
    </xf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1" fontId="88" fillId="0" borderId="0" applyFont="0" applyFill="0" applyBorder="0" applyAlignment="0" applyProtection="0"/>
    <xf numFmtId="0" fontId="66" fillId="38" borderId="0" applyNumberFormat="0" applyBorder="0" applyAlignment="0" applyProtection="0"/>
    <xf numFmtId="0" fontId="107" fillId="3" borderId="0" applyNumberFormat="0" applyBorder="0" applyAlignment="0" applyProtection="0"/>
    <xf numFmtId="0" fontId="66" fillId="38" borderId="0" applyNumberFormat="0" applyBorder="0" applyAlignment="0" applyProtection="0"/>
    <xf numFmtId="0" fontId="67" fillId="0" borderId="18" applyNumberFormat="0" applyFill="0" applyAlignment="0" applyProtection="0"/>
    <xf numFmtId="0" fontId="68" fillId="0" borderId="19" applyNumberFormat="0" applyFill="0" applyAlignment="0" applyProtection="0"/>
    <xf numFmtId="0" fontId="69" fillId="0" borderId="20" applyNumberFormat="0" applyFill="0" applyAlignment="0" applyProtection="0"/>
    <xf numFmtId="0" fontId="69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70" fillId="41" borderId="16" applyNumberFormat="0" applyAlignment="0" applyProtection="0"/>
    <xf numFmtId="0" fontId="108" fillId="6" borderId="6" applyNumberFormat="0" applyAlignment="0" applyProtection="0"/>
    <xf numFmtId="0" fontId="70" fillId="41" borderId="16" applyNumberFormat="0" applyAlignment="0" applyProtection="0"/>
    <xf numFmtId="0" fontId="71" fillId="0" borderId="21" applyNumberFormat="0" applyFill="0" applyAlignment="0" applyProtection="0"/>
    <xf numFmtId="0" fontId="7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5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55" fillId="0" borderId="0"/>
    <xf numFmtId="0" fontId="56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6" fillId="0" borderId="0"/>
    <xf numFmtId="0" fontId="56" fillId="0" borderId="0"/>
    <xf numFmtId="0" fontId="56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6" fillId="0" borderId="0"/>
    <xf numFmtId="0" fontId="10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 applyNumberFormat="0" applyFont="0" applyFill="0" applyBorder="0" applyAlignment="0" applyProtection="0"/>
    <xf numFmtId="0" fontId="55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55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57" borderId="22" applyNumberFormat="0" applyFont="0" applyAlignment="0" applyProtection="0"/>
    <xf numFmtId="0" fontId="10" fillId="57" borderId="22" applyNumberFormat="0" applyFont="0" applyAlignment="0" applyProtection="0"/>
    <xf numFmtId="0" fontId="74" fillId="54" borderId="23" applyNumberFormat="0" applyAlignment="0" applyProtection="0"/>
    <xf numFmtId="0" fontId="1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</cellStyleXfs>
  <cellXfs count="196">
    <xf numFmtId="0" fontId="0" fillId="0" borderId="0" xfId="0"/>
    <xf numFmtId="0" fontId="10" fillId="0" borderId="0" xfId="0" applyFont="1"/>
    <xf numFmtId="0" fontId="32" fillId="0" borderId="0" xfId="0" applyFont="1"/>
    <xf numFmtId="0" fontId="0" fillId="0" borderId="0" xfId="0"/>
    <xf numFmtId="0" fontId="14" fillId="0" borderId="0" xfId="6" applyFont="1" applyAlignment="1" applyProtection="1"/>
    <xf numFmtId="0" fontId="0" fillId="0" borderId="0" xfId="0" applyAlignment="1">
      <alignment horizontal="right"/>
    </xf>
    <xf numFmtId="0" fontId="16" fillId="0" borderId="0" xfId="0" applyFont="1"/>
    <xf numFmtId="0" fontId="9" fillId="0" borderId="0" xfId="0" applyFont="1"/>
    <xf numFmtId="0" fontId="17" fillId="0" borderId="0" xfId="0" applyFont="1" applyFill="1"/>
    <xf numFmtId="0" fontId="13" fillId="0" borderId="0" xfId="0" applyFont="1"/>
    <xf numFmtId="0" fontId="0" fillId="0" borderId="0" xfId="0" applyAlignment="1">
      <alignment horizontal="left"/>
    </xf>
    <xf numFmtId="0" fontId="17" fillId="0" borderId="0" xfId="0" applyFont="1"/>
    <xf numFmtId="0" fontId="17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2" fontId="21" fillId="0" borderId="0" xfId="0" applyNumberFormat="1" applyFont="1" applyAlignment="1">
      <alignment horizontal="left"/>
    </xf>
    <xf numFmtId="164" fontId="0" fillId="0" borderId="0" xfId="0" applyNumberFormat="1"/>
    <xf numFmtId="0" fontId="9" fillId="0" borderId="2" xfId="0" applyFont="1" applyBorder="1"/>
    <xf numFmtId="0" fontId="23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0" fillId="0" borderId="0" xfId="0" applyFont="1" applyAlignment="1">
      <alignment horizontal="left" indent="2"/>
    </xf>
    <xf numFmtId="164" fontId="9" fillId="0" borderId="0" xfId="0" applyNumberFormat="1" applyFont="1"/>
    <xf numFmtId="2" fontId="25" fillId="0" borderId="0" xfId="0" applyNumberFormat="1" applyFont="1" applyAlignment="1">
      <alignment horizontal="left"/>
    </xf>
    <xf numFmtId="1" fontId="26" fillId="0" borderId="0" xfId="0" applyNumberFormat="1" applyFont="1" applyAlignment="1">
      <alignment horizontal="left" indent="2"/>
    </xf>
    <xf numFmtId="2" fontId="9" fillId="0" borderId="0" xfId="0" applyNumberFormat="1" applyFont="1"/>
    <xf numFmtId="0" fontId="9" fillId="0" borderId="2" xfId="0" applyFont="1" applyBorder="1" applyAlignment="1">
      <alignment horizontal="right"/>
    </xf>
    <xf numFmtId="0" fontId="17" fillId="0" borderId="0" xfId="0" applyFont="1" applyFill="1" applyAlignment="1">
      <alignment horizontal="right"/>
    </xf>
    <xf numFmtId="0" fontId="29" fillId="0" borderId="0" xfId="0" applyFont="1" applyAlignment="1">
      <alignment horizontal="right"/>
    </xf>
    <xf numFmtId="0" fontId="14" fillId="0" borderId="0" xfId="6" applyFont="1" applyAlignment="1" applyProtection="1">
      <alignment horizontal="left"/>
    </xf>
    <xf numFmtId="0" fontId="32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 indent="2"/>
    </xf>
    <xf numFmtId="4" fontId="32" fillId="0" borderId="0" xfId="0" applyNumberFormat="1" applyFont="1"/>
    <xf numFmtId="0" fontId="35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32" fillId="0" borderId="0" xfId="0" applyFont="1" applyAlignment="1">
      <alignment horizontal="left" indent="2"/>
    </xf>
    <xf numFmtId="0" fontId="32" fillId="0" borderId="0" xfId="0" applyFont="1"/>
    <xf numFmtId="0" fontId="7" fillId="0" borderId="0" xfId="39"/>
    <xf numFmtId="0" fontId="48" fillId="0" borderId="0" xfId="39" applyFont="1"/>
    <xf numFmtId="169" fontId="51" fillId="10" borderId="0" xfId="21" applyNumberFormat="1"/>
    <xf numFmtId="169" fontId="7" fillId="0" borderId="0" xfId="39" applyNumberFormat="1"/>
    <xf numFmtId="0" fontId="59" fillId="34" borderId="1" xfId="39" applyFont="1" applyFill="1" applyBorder="1" applyAlignment="1">
      <alignment vertical="center"/>
    </xf>
    <xf numFmtId="169" fontId="10" fillId="0" borderId="0" xfId="58" applyNumberFormat="1" applyAlignment="1">
      <alignment vertical="center"/>
    </xf>
    <xf numFmtId="0" fontId="32" fillId="0" borderId="0" xfId="0" applyFont="1" applyAlignment="1">
      <alignment horizontal="left"/>
    </xf>
    <xf numFmtId="3" fontId="32" fillId="0" borderId="0" xfId="0" applyNumberFormat="1" applyFont="1"/>
    <xf numFmtId="0" fontId="35" fillId="0" borderId="0" xfId="0" applyFont="1"/>
    <xf numFmtId="0" fontId="9" fillId="0" borderId="0" xfId="0" applyFont="1" applyAlignment="1">
      <alignment wrapText="1"/>
    </xf>
    <xf numFmtId="0" fontId="23" fillId="0" borderId="0" xfId="0" applyFont="1" applyAlignment="1">
      <alignment horizontal="left" wrapText="1" indent="1"/>
    </xf>
    <xf numFmtId="4" fontId="9" fillId="0" borderId="0" xfId="0" applyNumberFormat="1" applyFont="1"/>
    <xf numFmtId="0" fontId="16" fillId="0" borderId="0" xfId="0" applyFont="1" applyAlignment="1">
      <alignment horizontal="right"/>
    </xf>
    <xf numFmtId="0" fontId="7" fillId="0" borderId="0" xfId="186"/>
    <xf numFmtId="0" fontId="54" fillId="5" borderId="0" xfId="2052"/>
    <xf numFmtId="0" fontId="54" fillId="5" borderId="0" xfId="2052" applyAlignment="1">
      <alignment vertical="center"/>
    </xf>
    <xf numFmtId="169" fontId="51" fillId="10" borderId="0" xfId="21" applyNumberFormat="1"/>
    <xf numFmtId="169" fontId="7" fillId="0" borderId="0" xfId="186" applyNumberFormat="1"/>
    <xf numFmtId="0" fontId="59" fillId="34" borderId="1" xfId="186" applyFont="1" applyFill="1" applyBorder="1" applyAlignment="1">
      <alignment vertical="center"/>
    </xf>
    <xf numFmtId="0" fontId="0" fillId="77" borderId="0" xfId="0" applyFill="1"/>
    <xf numFmtId="0" fontId="119" fillId="77" borderId="0" xfId="57" applyFont="1" applyFill="1"/>
    <xf numFmtId="1" fontId="59" fillId="77" borderId="1" xfId="186" applyNumberFormat="1" applyFont="1" applyFill="1" applyBorder="1" applyAlignment="1">
      <alignment vertical="center"/>
    </xf>
    <xf numFmtId="0" fontId="51" fillId="10" borderId="0" xfId="21"/>
    <xf numFmtId="0" fontId="59" fillId="34" borderId="1" xfId="186" applyFont="1" applyFill="1" applyBorder="1" applyAlignment="1">
      <alignment vertical="center"/>
    </xf>
    <xf numFmtId="0" fontId="52" fillId="0" borderId="0" xfId="57" applyFont="1"/>
    <xf numFmtId="0" fontId="52" fillId="0" borderId="0" xfId="57" applyFont="1" applyBorder="1"/>
    <xf numFmtId="0" fontId="119" fillId="0" borderId="0" xfId="57" applyFont="1"/>
    <xf numFmtId="0" fontId="7" fillId="0" borderId="0" xfId="186"/>
    <xf numFmtId="0" fontId="51" fillId="10" borderId="0" xfId="21"/>
    <xf numFmtId="0" fontId="59" fillId="34" borderId="1" xfId="186" applyFont="1" applyFill="1" applyBorder="1" applyAlignment="1">
      <alignment vertical="center"/>
    </xf>
    <xf numFmtId="1" fontId="59" fillId="35" borderId="1" xfId="186" applyNumberFormat="1" applyFont="1" applyFill="1" applyBorder="1" applyAlignment="1">
      <alignment vertical="center"/>
    </xf>
    <xf numFmtId="0" fontId="7" fillId="0" borderId="0" xfId="186"/>
    <xf numFmtId="2" fontId="7" fillId="0" borderId="0" xfId="186" applyNumberFormat="1" applyAlignment="1">
      <alignment horizontal="right"/>
    </xf>
    <xf numFmtId="0" fontId="58" fillId="0" borderId="0" xfId="186" applyFont="1" applyFill="1" applyBorder="1" applyAlignment="1">
      <alignment horizontal="right"/>
    </xf>
    <xf numFmtId="0" fontId="7" fillId="0" borderId="0" xfId="186"/>
    <xf numFmtId="2" fontId="7" fillId="0" borderId="0" xfId="186" applyNumberFormat="1"/>
    <xf numFmtId="0" fontId="51" fillId="10" borderId="0" xfId="21"/>
    <xf numFmtId="0" fontId="59" fillId="34" borderId="1" xfId="186" applyFont="1" applyFill="1" applyBorder="1" applyAlignment="1">
      <alignment vertical="center"/>
    </xf>
    <xf numFmtId="1" fontId="59" fillId="35" borderId="1" xfId="186" applyNumberFormat="1" applyFont="1" applyFill="1" applyBorder="1" applyAlignment="1">
      <alignment vertical="center"/>
    </xf>
    <xf numFmtId="0" fontId="52" fillId="0" borderId="0" xfId="57" applyFont="1"/>
    <xf numFmtId="0" fontId="52" fillId="0" borderId="0" xfId="57" applyFont="1" applyBorder="1"/>
    <xf numFmtId="170" fontId="7" fillId="0" borderId="0" xfId="186" applyNumberFormat="1"/>
    <xf numFmtId="0" fontId="119" fillId="0" borderId="0" xfId="57" applyFont="1" applyBorder="1"/>
    <xf numFmtId="0" fontId="119" fillId="0" borderId="0" xfId="57" applyFont="1"/>
    <xf numFmtId="2" fontId="7" fillId="0" borderId="0" xfId="186" applyNumberFormat="1" applyAlignment="1">
      <alignment horizontal="right"/>
    </xf>
    <xf numFmtId="0" fontId="58" fillId="0" borderId="0" xfId="186" applyFont="1" applyFill="1" applyBorder="1" applyAlignment="1">
      <alignment horizontal="right"/>
    </xf>
    <xf numFmtId="0" fontId="10" fillId="0" borderId="0" xfId="0" applyFont="1" applyAlignment="1">
      <alignment horizontal="left"/>
    </xf>
    <xf numFmtId="0" fontId="16" fillId="0" borderId="0" xfId="0" applyFont="1"/>
    <xf numFmtId="0" fontId="13" fillId="0" borderId="0" xfId="0" applyFont="1"/>
    <xf numFmtId="0" fontId="10" fillId="0" borderId="0" xfId="0" applyFont="1"/>
    <xf numFmtId="0" fontId="10" fillId="0" borderId="0" xfId="0" applyFont="1"/>
    <xf numFmtId="1" fontId="59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4" fillId="0" borderId="0" xfId="1931" applyFont="1" applyAlignment="1" applyProtection="1"/>
    <xf numFmtId="0" fontId="14" fillId="0" borderId="0" xfId="1931" applyFont="1" applyAlignment="1" applyProtection="1">
      <alignment horizontal="left"/>
    </xf>
    <xf numFmtId="0" fontId="17" fillId="0" borderId="0" xfId="0" applyFont="1" applyAlignment="1">
      <alignment horizontal="right"/>
    </xf>
    <xf numFmtId="1" fontId="93" fillId="0" borderId="0" xfId="0" applyNumberFormat="1" applyFont="1" applyAlignment="1">
      <alignment horizontal="left" indent="2"/>
    </xf>
    <xf numFmtId="0" fontId="9" fillId="0" borderId="0" xfId="0" applyFont="1" applyBorder="1"/>
    <xf numFmtId="0" fontId="9" fillId="0" borderId="0" xfId="0" applyFont="1" applyBorder="1" applyAlignment="1">
      <alignment horizontal="right"/>
    </xf>
    <xf numFmtId="168" fontId="0" fillId="0" borderId="0" xfId="0" applyNumberFormat="1"/>
    <xf numFmtId="0" fontId="10" fillId="78" borderId="0" xfId="0" applyFont="1" applyFill="1"/>
    <xf numFmtId="168" fontId="9" fillId="0" borderId="0" xfId="0" applyNumberFormat="1" applyFont="1"/>
    <xf numFmtId="0" fontId="5" fillId="0" borderId="0" xfId="186" applyFont="1"/>
    <xf numFmtId="1" fontId="93" fillId="0" borderId="0" xfId="0" applyNumberFormat="1" applyFont="1" applyAlignment="1">
      <alignment horizontal="left"/>
    </xf>
    <xf numFmtId="164" fontId="9" fillId="0" borderId="0" xfId="0" applyNumberFormat="1" applyFont="1" applyAlignment="1">
      <alignment horizontal="right"/>
    </xf>
    <xf numFmtId="0" fontId="13" fillId="0" borderId="0" xfId="0" applyFont="1" applyAlignment="1">
      <alignment horizontal="left" vertical="center"/>
    </xf>
    <xf numFmtId="4" fontId="0" fillId="0" borderId="0" xfId="0" applyNumberFormat="1"/>
    <xf numFmtId="170" fontId="121" fillId="0" borderId="0" xfId="186" applyNumberFormat="1" applyFont="1"/>
    <xf numFmtId="170" fontId="122" fillId="0" borderId="0" xfId="186" applyNumberFormat="1" applyFont="1"/>
    <xf numFmtId="2" fontId="121" fillId="0" borderId="0" xfId="186" applyNumberFormat="1" applyFont="1"/>
    <xf numFmtId="3" fontId="0" fillId="0" borderId="0" xfId="0" applyNumberFormat="1"/>
    <xf numFmtId="0" fontId="15" fillId="0" borderId="0" xfId="6" applyAlignment="1" applyProtection="1"/>
    <xf numFmtId="0" fontId="16" fillId="0" borderId="0" xfId="0" applyFont="1" applyAlignment="1">
      <alignment horizontal="left"/>
    </xf>
    <xf numFmtId="0" fontId="0" fillId="78" borderId="0" xfId="0" applyFill="1"/>
    <xf numFmtId="0" fontId="6" fillId="78" borderId="0" xfId="39" applyFont="1" applyFill="1"/>
    <xf numFmtId="0" fontId="7" fillId="78" borderId="0" xfId="39" applyFill="1"/>
    <xf numFmtId="0" fontId="5" fillId="0" borderId="0" xfId="22513"/>
    <xf numFmtId="0" fontId="59" fillId="34" borderId="1" xfId="22513" applyFont="1" applyFill="1" applyBorder="1" applyAlignment="1">
      <alignment vertical="center"/>
    </xf>
    <xf numFmtId="1" fontId="59" fillId="35" borderId="1" xfId="22513" applyNumberFormat="1" applyFont="1" applyFill="1" applyBorder="1" applyAlignment="1">
      <alignment vertical="center"/>
    </xf>
    <xf numFmtId="0" fontId="52" fillId="0" borderId="0" xfId="57" applyFont="1"/>
    <xf numFmtId="0" fontId="52" fillId="0" borderId="0" xfId="57" applyFont="1" applyBorder="1"/>
    <xf numFmtId="0" fontId="52" fillId="0" borderId="0" xfId="57" applyFont="1" applyFill="1"/>
    <xf numFmtId="0" fontId="5" fillId="0" borderId="0" xfId="22513" applyFont="1"/>
    <xf numFmtId="0" fontId="119" fillId="0" borderId="0" xfId="57" applyFont="1"/>
    <xf numFmtId="0" fontId="51" fillId="10" borderId="0" xfId="21" applyFont="1"/>
    <xf numFmtId="9" fontId="52" fillId="0" borderId="0" xfId="22530" applyFont="1"/>
    <xf numFmtId="0" fontId="52" fillId="0" borderId="0" xfId="57" applyFont="1" applyFill="1" applyBorder="1"/>
    <xf numFmtId="0" fontId="52" fillId="0" borderId="0" xfId="57" quotePrefix="1" applyFont="1" applyFill="1" applyBorder="1" applyAlignment="1">
      <alignment horizontal="center" vertical="center" wrapText="1"/>
    </xf>
    <xf numFmtId="0" fontId="52" fillId="0" borderId="0" xfId="57" applyFont="1" applyFill="1" applyBorder="1" applyAlignment="1">
      <alignment horizontal="center" vertical="center" wrapText="1"/>
    </xf>
    <xf numFmtId="0" fontId="51" fillId="0" borderId="0" xfId="21" applyFont="1" applyFill="1"/>
    <xf numFmtId="0" fontId="123" fillId="0" borderId="0" xfId="57" applyFont="1" applyBorder="1"/>
    <xf numFmtId="0" fontId="123" fillId="0" borderId="0" xfId="57" applyFont="1" applyFill="1" applyBorder="1" applyAlignment="1">
      <alignment vertical="center"/>
    </xf>
    <xf numFmtId="0" fontId="123" fillId="0" borderId="0" xfId="57" applyFont="1"/>
    <xf numFmtId="0" fontId="52" fillId="0" borderId="37" xfId="57" applyFont="1" applyFill="1" applyBorder="1" applyAlignment="1">
      <alignment horizontal="center" vertical="center" wrapText="1"/>
    </xf>
    <xf numFmtId="0" fontId="5" fillId="0" borderId="0" xfId="22587"/>
    <xf numFmtId="169" fontId="51" fillId="10" borderId="0" xfId="21" applyNumberFormat="1"/>
    <xf numFmtId="0" fontId="59" fillId="34" borderId="1" xfId="22587" applyFont="1" applyFill="1" applyBorder="1" applyAlignment="1">
      <alignment vertical="center"/>
    </xf>
    <xf numFmtId="0" fontId="4" fillId="0" borderId="0" xfId="21" applyFont="1" applyFill="1"/>
    <xf numFmtId="0" fontId="7" fillId="0" borderId="0" xfId="186" applyFill="1"/>
    <xf numFmtId="0" fontId="59" fillId="0" borderId="1" xfId="186" applyFont="1" applyFill="1" applyBorder="1" applyAlignment="1">
      <alignment vertical="center"/>
    </xf>
    <xf numFmtId="0" fontId="0" fillId="0" borderId="0" xfId="0" applyFill="1"/>
    <xf numFmtId="0" fontId="4" fillId="78" borderId="0" xfId="39" applyFont="1" applyFill="1"/>
    <xf numFmtId="0" fontId="7" fillId="0" borderId="38" xfId="186" applyBorder="1"/>
    <xf numFmtId="0" fontId="10" fillId="0" borderId="38" xfId="0" applyFont="1" applyBorder="1"/>
    <xf numFmtId="0" fontId="52" fillId="0" borderId="38" xfId="57" applyFont="1" applyBorder="1"/>
    <xf numFmtId="0" fontId="4" fillId="78" borderId="0" xfId="186" applyFont="1" applyFill="1"/>
    <xf numFmtId="0" fontId="4" fillId="79" borderId="0" xfId="186" applyFont="1" applyFill="1"/>
    <xf numFmtId="0" fontId="4" fillId="79" borderId="0" xfId="40367" applyFill="1"/>
    <xf numFmtId="0" fontId="4" fillId="0" borderId="0" xfId="40367"/>
    <xf numFmtId="0" fontId="0" fillId="80" borderId="0" xfId="0" applyFill="1"/>
    <xf numFmtId="0" fontId="5" fillId="80" borderId="0" xfId="22513" applyFill="1"/>
    <xf numFmtId="0" fontId="52" fillId="80" borderId="0" xfId="57" applyFont="1" applyFill="1" applyBorder="1"/>
    <xf numFmtId="0" fontId="52" fillId="80" borderId="0" xfId="57" applyFont="1" applyFill="1"/>
    <xf numFmtId="0" fontId="10" fillId="0" borderId="0" xfId="0" applyFont="1"/>
    <xf numFmtId="0" fontId="0" fillId="0" borderId="0" xfId="0" applyAlignment="1">
      <alignment horizontal="center" vertical="center"/>
    </xf>
    <xf numFmtId="0" fontId="10" fillId="0" borderId="0" xfId="0" applyFont="1"/>
    <xf numFmtId="0" fontId="0" fillId="0" borderId="0" xfId="0" applyAlignment="1">
      <alignment horizontal="center" vertical="center"/>
    </xf>
    <xf numFmtId="0" fontId="32" fillId="0" borderId="0" xfId="0" applyFont="1"/>
    <xf numFmtId="0" fontId="13" fillId="0" borderId="0" xfId="0" applyFont="1"/>
    <xf numFmtId="0" fontId="10" fillId="0" borderId="0" xfId="0" applyFont="1" applyAlignment="1">
      <alignment horizontal="left"/>
    </xf>
    <xf numFmtId="0" fontId="16" fillId="0" borderId="0" xfId="0" applyFont="1"/>
    <xf numFmtId="0" fontId="10" fillId="0" borderId="0" xfId="0" applyFont="1"/>
    <xf numFmtId="1" fontId="7" fillId="0" borderId="0" xfId="186" applyNumberFormat="1"/>
    <xf numFmtId="0" fontId="7" fillId="81" borderId="0" xfId="186" applyFill="1"/>
    <xf numFmtId="0" fontId="51" fillId="81" borderId="0" xfId="21" applyFill="1"/>
    <xf numFmtId="0" fontId="59" fillId="81" borderId="1" xfId="186" applyFont="1" applyFill="1" applyBorder="1" applyAlignment="1">
      <alignment vertical="center"/>
    </xf>
    <xf numFmtId="0" fontId="0" fillId="81" borderId="0" xfId="0" applyFill="1"/>
    <xf numFmtId="0" fontId="10" fillId="81" borderId="0" xfId="0" applyFont="1" applyFill="1"/>
    <xf numFmtId="0" fontId="52" fillId="81" borderId="0" xfId="57" applyFont="1" applyFill="1" applyBorder="1"/>
    <xf numFmtId="0" fontId="119" fillId="0" borderId="0" xfId="0" applyFont="1"/>
    <xf numFmtId="0" fontId="128" fillId="0" borderId="0" xfId="186" applyFont="1"/>
    <xf numFmtId="10" fontId="7" fillId="0" borderId="0" xfId="186" applyNumberFormat="1"/>
    <xf numFmtId="0" fontId="10" fillId="0" borderId="0" xfId="0" applyFont="1" applyFill="1"/>
    <xf numFmtId="0" fontId="0" fillId="0" borderId="12" xfId="0" applyBorder="1"/>
    <xf numFmtId="0" fontId="51" fillId="10" borderId="12" xfId="21" applyBorder="1"/>
    <xf numFmtId="0" fontId="10" fillId="0" borderId="12" xfId="0" applyFont="1" applyBorder="1"/>
    <xf numFmtId="0" fontId="59" fillId="34" borderId="12" xfId="186" applyFont="1" applyFill="1" applyBorder="1" applyAlignment="1">
      <alignment vertical="center"/>
    </xf>
    <xf numFmtId="0" fontId="5" fillId="0" borderId="12" xfId="22513" applyBorder="1"/>
    <xf numFmtId="0" fontId="51" fillId="10" borderId="12" xfId="21" applyFont="1" applyBorder="1"/>
    <xf numFmtId="0" fontId="59" fillId="34" borderId="12" xfId="22513" applyFont="1" applyFill="1" applyBorder="1" applyAlignment="1">
      <alignment vertical="center"/>
    </xf>
    <xf numFmtId="1" fontId="59" fillId="35" borderId="12" xfId="186" applyNumberFormat="1" applyFont="1" applyFill="1" applyBorder="1" applyAlignment="1">
      <alignment vertical="center"/>
    </xf>
    <xf numFmtId="0" fontId="10" fillId="78" borderId="12" xfId="0" applyFont="1" applyFill="1" applyBorder="1"/>
    <xf numFmtId="0" fontId="4" fillId="78" borderId="12" xfId="39" applyFont="1" applyFill="1" applyBorder="1"/>
    <xf numFmtId="0" fontId="123" fillId="0" borderId="12" xfId="57" applyFont="1" applyBorder="1"/>
    <xf numFmtId="0" fontId="1" fillId="0" borderId="12" xfId="22513" applyFont="1" applyBorder="1"/>
    <xf numFmtId="0" fontId="52" fillId="0" borderId="12" xfId="57" applyFont="1" applyBorder="1"/>
    <xf numFmtId="0" fontId="2" fillId="0" borderId="12" xfId="22513" applyFont="1" applyBorder="1"/>
    <xf numFmtId="1" fontId="59" fillId="35" borderId="12" xfId="22513" applyNumberFormat="1" applyFont="1" applyFill="1" applyBorder="1" applyAlignment="1">
      <alignment vertical="center"/>
    </xf>
    <xf numFmtId="0" fontId="52" fillId="78" borderId="12" xfId="57" applyFont="1" applyFill="1" applyBorder="1"/>
    <xf numFmtId="9" fontId="52" fillId="0" borderId="12" xfId="22530" applyFont="1" applyBorder="1"/>
    <xf numFmtId="0" fontId="52" fillId="0" borderId="39" xfId="57" applyFont="1" applyBorder="1"/>
    <xf numFmtId="164" fontId="52" fillId="0" borderId="12" xfId="57" applyNumberFormat="1" applyFont="1" applyBorder="1"/>
    <xf numFmtId="0" fontId="119" fillId="0" borderId="12" xfId="0" applyFont="1" applyBorder="1"/>
    <xf numFmtId="0" fontId="129" fillId="0" borderId="0" xfId="0" applyFont="1"/>
    <xf numFmtId="0" fontId="129" fillId="0" borderId="12" xfId="0" applyFont="1" applyBorder="1"/>
    <xf numFmtId="0" fontId="119" fillId="0" borderId="0" xfId="0" applyFont="1" applyBorder="1"/>
    <xf numFmtId="0" fontId="0" fillId="0" borderId="0" xfId="0" applyBorder="1"/>
    <xf numFmtId="1" fontId="48" fillId="0" borderId="12" xfId="186" applyNumberFormat="1" applyFont="1" applyBorder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H88" zoomScale="90" zoomScaleNormal="90" workbookViewId="0">
      <selection activeCell="M21" sqref="M21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3" t="s">
        <v>422</v>
      </c>
      <c r="C2" s="40"/>
      <c r="D2" s="41"/>
      <c r="E2" s="41"/>
      <c r="F2" s="41"/>
      <c r="G2" s="41"/>
      <c r="H2" s="41"/>
      <c r="I2" s="41"/>
      <c r="K2" s="54" t="s">
        <v>94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95</v>
      </c>
      <c r="L3" s="56" t="s">
        <v>1</v>
      </c>
      <c r="M3" s="56" t="s">
        <v>96</v>
      </c>
      <c r="N3" s="56" t="s">
        <v>97</v>
      </c>
      <c r="O3" s="56" t="s">
        <v>98</v>
      </c>
      <c r="P3" s="56" t="s">
        <v>99</v>
      </c>
      <c r="Q3" s="56" t="s">
        <v>100</v>
      </c>
      <c r="R3" s="56" t="s">
        <v>101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8" t="s">
        <v>52</v>
      </c>
      <c r="C4" s="3" t="s">
        <v>55</v>
      </c>
      <c r="D4" s="3"/>
      <c r="E4" s="38" t="s">
        <v>53</v>
      </c>
      <c r="F4" s="38"/>
      <c r="G4" s="38"/>
      <c r="H4" s="38"/>
      <c r="I4" s="38"/>
      <c r="K4" s="51" t="s">
        <v>103</v>
      </c>
      <c r="L4" s="3" t="s">
        <v>392</v>
      </c>
      <c r="M4" s="51"/>
      <c r="N4" s="51" t="s">
        <v>53</v>
      </c>
      <c r="O4" s="51" t="s">
        <v>104</v>
      </c>
      <c r="P4" s="51"/>
      <c r="Q4" s="51"/>
      <c r="R4" s="51" t="s">
        <v>102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258</v>
      </c>
      <c r="D5" s="38"/>
      <c r="E5" s="38" t="s">
        <v>53</v>
      </c>
      <c r="F5" s="38"/>
      <c r="G5" s="38"/>
      <c r="H5" s="38"/>
      <c r="I5" s="38"/>
      <c r="K5" s="51"/>
      <c r="L5" s="3" t="s">
        <v>393</v>
      </c>
      <c r="M5" s="72"/>
      <c r="N5" s="72" t="s">
        <v>53</v>
      </c>
      <c r="O5" s="72" t="s">
        <v>104</v>
      </c>
      <c r="P5" s="72"/>
      <c r="Q5" s="72"/>
      <c r="R5" s="72" t="s">
        <v>102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259</v>
      </c>
      <c r="D6" s="38"/>
      <c r="E6" s="38" t="s">
        <v>53</v>
      </c>
      <c r="F6" s="38"/>
      <c r="G6" s="38"/>
      <c r="H6" s="38"/>
      <c r="I6" s="38"/>
      <c r="K6" s="51"/>
      <c r="L6" s="3" t="s">
        <v>394</v>
      </c>
      <c r="M6" s="72"/>
      <c r="N6" s="72" t="s">
        <v>53</v>
      </c>
      <c r="O6" s="72" t="s">
        <v>104</v>
      </c>
      <c r="P6" s="72"/>
      <c r="Q6" s="72"/>
      <c r="R6" s="72" t="s">
        <v>102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268</v>
      </c>
      <c r="E7" s="38" t="s">
        <v>53</v>
      </c>
      <c r="F7" s="38"/>
      <c r="G7" s="38"/>
      <c r="H7" s="38"/>
      <c r="I7" s="38"/>
      <c r="K7" s="51"/>
      <c r="L7" s="3" t="s">
        <v>395</v>
      </c>
      <c r="M7" s="51"/>
      <c r="N7" s="72" t="s">
        <v>53</v>
      </c>
      <c r="O7" s="72" t="s">
        <v>104</v>
      </c>
      <c r="P7" s="51"/>
      <c r="Q7" s="51"/>
      <c r="R7" s="72" t="s">
        <v>102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54</v>
      </c>
      <c r="D8"/>
      <c r="E8" s="38" t="s">
        <v>53</v>
      </c>
      <c r="F8" s="38"/>
      <c r="G8" s="38"/>
      <c r="H8" s="38"/>
      <c r="I8" s="38"/>
      <c r="K8" s="51"/>
      <c r="L8" s="3" t="s">
        <v>396</v>
      </c>
      <c r="M8" s="72"/>
      <c r="N8" s="72" t="s">
        <v>53</v>
      </c>
      <c r="O8" s="72" t="s">
        <v>104</v>
      </c>
      <c r="P8" s="72"/>
      <c r="Q8" s="72"/>
      <c r="R8" s="72" t="s">
        <v>102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7" t="s">
        <v>277</v>
      </c>
      <c r="D9" s="87"/>
      <c r="E9" s="38" t="s">
        <v>53</v>
      </c>
      <c r="F9" s="38"/>
      <c r="G9" s="38"/>
      <c r="H9" s="38"/>
      <c r="I9" s="38"/>
      <c r="K9" s="51"/>
      <c r="L9" s="3" t="s">
        <v>397</v>
      </c>
      <c r="M9" s="72"/>
      <c r="N9" s="72" t="s">
        <v>53</v>
      </c>
      <c r="O9" s="72" t="s">
        <v>104</v>
      </c>
      <c r="P9" s="72"/>
      <c r="Q9" s="72"/>
      <c r="R9" s="72" t="s">
        <v>102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5">
      <c r="A10" s="3"/>
      <c r="B10" s="38"/>
      <c r="C10" s="87" t="s">
        <v>293</v>
      </c>
      <c r="E10" s="38" t="s">
        <v>53</v>
      </c>
      <c r="F10" s="38"/>
      <c r="G10" s="38"/>
      <c r="H10" s="38"/>
      <c r="I10" s="38"/>
      <c r="K10" s="51"/>
      <c r="L10" s="3" t="s">
        <v>226</v>
      </c>
      <c r="M10" s="51"/>
      <c r="N10" s="51" t="s">
        <v>53</v>
      </c>
      <c r="O10" s="51" t="s">
        <v>104</v>
      </c>
      <c r="P10" s="51"/>
      <c r="Q10" s="51"/>
      <c r="R10" s="72" t="s">
        <v>102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5">
      <c r="A11" s="3"/>
      <c r="B11" s="38"/>
      <c r="C11" s="87" t="s">
        <v>294</v>
      </c>
      <c r="D11" s="87"/>
      <c r="E11" s="38" t="s">
        <v>53</v>
      </c>
      <c r="F11" s="38"/>
      <c r="G11" s="38"/>
      <c r="H11" s="38"/>
      <c r="I11" s="38"/>
      <c r="K11" s="51"/>
      <c r="L11" s="3" t="s">
        <v>106</v>
      </c>
      <c r="M11" s="51"/>
      <c r="N11" s="51" t="s">
        <v>53</v>
      </c>
      <c r="O11" s="51" t="s">
        <v>104</v>
      </c>
      <c r="P11" s="51"/>
      <c r="Q11" s="51"/>
      <c r="R11" s="72" t="s">
        <v>102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7" t="s">
        <v>301</v>
      </c>
      <c r="E12" s="38" t="s">
        <v>53</v>
      </c>
      <c r="F12" s="38"/>
      <c r="G12" s="38"/>
      <c r="H12" s="38"/>
      <c r="I12" s="38"/>
      <c r="K12" s="51"/>
      <c r="L12" s="3" t="s">
        <v>227</v>
      </c>
      <c r="M12" s="51"/>
      <c r="N12" s="51" t="s">
        <v>53</v>
      </c>
      <c r="O12" s="51" t="s">
        <v>104</v>
      </c>
      <c r="P12" s="51"/>
      <c r="Q12" s="51"/>
      <c r="R12" s="72" t="s">
        <v>102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7" t="s">
        <v>318</v>
      </c>
      <c r="D13" s="3"/>
      <c r="E13" s="38" t="s">
        <v>53</v>
      </c>
      <c r="F13" s="38"/>
      <c r="G13" s="38"/>
      <c r="H13" s="38"/>
      <c r="I13" s="38"/>
      <c r="K13" s="51"/>
      <c r="L13" s="3" t="s">
        <v>228</v>
      </c>
      <c r="M13" s="51"/>
      <c r="N13" s="51" t="s">
        <v>53</v>
      </c>
      <c r="O13" s="51" t="s">
        <v>104</v>
      </c>
      <c r="P13" s="51"/>
      <c r="Q13" s="51"/>
      <c r="R13" s="72" t="s">
        <v>102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7" t="s">
        <v>320</v>
      </c>
      <c r="D14" s="3"/>
      <c r="E14" s="38" t="s">
        <v>53</v>
      </c>
      <c r="F14" s="38"/>
      <c r="G14" s="38"/>
      <c r="H14" s="38"/>
      <c r="I14" s="38"/>
      <c r="K14" s="51"/>
      <c r="L14" s="87" t="s">
        <v>229</v>
      </c>
      <c r="M14" s="51"/>
      <c r="N14" s="51" t="s">
        <v>53</v>
      </c>
      <c r="O14" s="51" t="s">
        <v>104</v>
      </c>
      <c r="P14" s="51"/>
      <c r="Q14" s="51"/>
      <c r="R14" s="72" t="s">
        <v>102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7" t="s">
        <v>360</v>
      </c>
      <c r="D15" s="3"/>
      <c r="E15" s="38" t="s">
        <v>53</v>
      </c>
      <c r="F15" s="38"/>
      <c r="G15" s="38"/>
      <c r="H15" s="38"/>
      <c r="I15" s="38"/>
      <c r="K15" s="51"/>
      <c r="L15" s="87" t="s">
        <v>230</v>
      </c>
      <c r="M15" s="51"/>
      <c r="N15" s="51" t="s">
        <v>53</v>
      </c>
      <c r="O15" s="51" t="s">
        <v>104</v>
      </c>
      <c r="P15" s="51"/>
      <c r="Q15" s="51"/>
      <c r="R15" s="72" t="s">
        <v>102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7" t="s">
        <v>334</v>
      </c>
      <c r="E16" s="38" t="s">
        <v>53</v>
      </c>
      <c r="K16" s="51"/>
      <c r="L16" s="87" t="s">
        <v>231</v>
      </c>
      <c r="M16" s="51"/>
      <c r="N16" s="51" t="s">
        <v>53</v>
      </c>
      <c r="O16" s="51" t="s">
        <v>104</v>
      </c>
      <c r="P16" s="51"/>
      <c r="Q16" s="51"/>
      <c r="R16" s="72" t="s">
        <v>102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7" t="s">
        <v>326</v>
      </c>
      <c r="E17" s="38" t="s">
        <v>53</v>
      </c>
      <c r="K17" s="51"/>
      <c r="L17" s="87" t="s">
        <v>232</v>
      </c>
      <c r="M17" s="51"/>
      <c r="N17" s="51" t="s">
        <v>53</v>
      </c>
      <c r="O17" s="51" t="s">
        <v>104</v>
      </c>
      <c r="P17" s="51"/>
      <c r="Q17" s="51"/>
      <c r="R17" s="72" t="s">
        <v>102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7" t="s">
        <v>335</v>
      </c>
      <c r="E18" s="38" t="s">
        <v>53</v>
      </c>
      <c r="K18" s="72"/>
      <c r="L18" s="3" t="s">
        <v>398</v>
      </c>
      <c r="M18" s="51"/>
      <c r="N18" s="51" t="s">
        <v>53</v>
      </c>
      <c r="O18" s="51" t="s">
        <v>104</v>
      </c>
      <c r="P18" s="51"/>
      <c r="Q18" s="51"/>
      <c r="R18" s="72" t="s">
        <v>102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7" t="s">
        <v>336</v>
      </c>
      <c r="E19" s="38" t="s">
        <v>53</v>
      </c>
      <c r="K19" s="72"/>
      <c r="L19" s="3" t="s">
        <v>399</v>
      </c>
      <c r="M19" s="72"/>
      <c r="N19" s="72" t="s">
        <v>53</v>
      </c>
      <c r="O19" s="72" t="s">
        <v>104</v>
      </c>
      <c r="P19" s="72"/>
      <c r="Q19" s="72"/>
      <c r="R19" s="72" t="s">
        <v>102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7" t="s">
        <v>337</v>
      </c>
      <c r="E20" s="38" t="s">
        <v>53</v>
      </c>
      <c r="K20" s="72"/>
      <c r="L20" s="3" t="s">
        <v>400</v>
      </c>
      <c r="M20" s="72"/>
      <c r="N20" s="72" t="s">
        <v>53</v>
      </c>
      <c r="O20" s="72" t="s">
        <v>104</v>
      </c>
      <c r="P20" s="72"/>
      <c r="Q20" s="72"/>
      <c r="R20" s="72" t="s">
        <v>102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7" t="s">
        <v>338</v>
      </c>
      <c r="E21" s="38" t="s">
        <v>53</v>
      </c>
      <c r="K21" s="51"/>
      <c r="L21" s="3" t="s">
        <v>401</v>
      </c>
      <c r="M21" s="72"/>
      <c r="N21" s="72" t="s">
        <v>53</v>
      </c>
      <c r="O21" s="72" t="s">
        <v>104</v>
      </c>
      <c r="P21" s="72"/>
      <c r="Q21" s="72"/>
      <c r="R21" s="72" t="s">
        <v>102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7" t="s">
        <v>339</v>
      </c>
      <c r="D22"/>
      <c r="E22" s="38" t="s">
        <v>53</v>
      </c>
      <c r="F22"/>
      <c r="G22"/>
      <c r="H22"/>
      <c r="I22"/>
      <c r="K22" s="51"/>
      <c r="L22" s="3" t="s">
        <v>402</v>
      </c>
      <c r="M22" s="72"/>
      <c r="N22" s="72" t="s">
        <v>53</v>
      </c>
      <c r="O22" s="72" t="s">
        <v>104</v>
      </c>
      <c r="P22" s="72"/>
      <c r="Q22" s="72"/>
      <c r="R22" s="72" t="s">
        <v>102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7" t="s">
        <v>352</v>
      </c>
      <c r="E23" s="38" t="s">
        <v>53</v>
      </c>
      <c r="F23" s="38"/>
      <c r="G23" s="38"/>
      <c r="H23" s="38"/>
      <c r="I23" s="38"/>
      <c r="K23" s="51"/>
      <c r="L23" s="3" t="s">
        <v>403</v>
      </c>
      <c r="M23" s="51"/>
      <c r="N23" s="51" t="s">
        <v>53</v>
      </c>
      <c r="O23" s="51" t="s">
        <v>104</v>
      </c>
      <c r="P23" s="51"/>
      <c r="Q23" s="51"/>
      <c r="R23" s="72" t="s">
        <v>102</v>
      </c>
    </row>
    <row r="24" spans="1:41" s="3" customFormat="1" ht="15">
      <c r="B24" s="38"/>
      <c r="C24" s="111" t="s">
        <v>62</v>
      </c>
      <c r="D24" s="38"/>
      <c r="E24" s="38" t="s">
        <v>53</v>
      </c>
      <c r="F24" s="38"/>
      <c r="G24" s="38" t="s">
        <v>61</v>
      </c>
      <c r="H24" s="38"/>
      <c r="I24" s="38"/>
      <c r="K24" s="51"/>
      <c r="L24" s="3" t="s">
        <v>250</v>
      </c>
      <c r="M24" s="72"/>
      <c r="N24" s="72" t="s">
        <v>53</v>
      </c>
      <c r="O24" s="72" t="s">
        <v>104</v>
      </c>
      <c r="P24" s="72"/>
      <c r="Q24" s="72"/>
      <c r="R24" s="72" t="s">
        <v>102</v>
      </c>
    </row>
    <row r="25" spans="1:41" ht="15">
      <c r="B25" s="38"/>
      <c r="C25" s="111" t="s">
        <v>223</v>
      </c>
      <c r="D25" s="38" t="s">
        <v>66</v>
      </c>
      <c r="E25" s="38" t="s">
        <v>53</v>
      </c>
      <c r="F25" s="38"/>
      <c r="G25" s="38"/>
      <c r="H25" s="38"/>
      <c r="I25" s="38"/>
      <c r="K25" s="51"/>
      <c r="L25" s="3" t="s">
        <v>251</v>
      </c>
      <c r="M25" s="51"/>
      <c r="N25" s="51" t="s">
        <v>53</v>
      </c>
      <c r="O25" s="51" t="s">
        <v>104</v>
      </c>
      <c r="P25" s="51"/>
      <c r="Q25" s="51"/>
      <c r="R25" s="72" t="s">
        <v>102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11" t="s">
        <v>224</v>
      </c>
      <c r="D26" s="38"/>
      <c r="E26" s="38" t="s">
        <v>53</v>
      </c>
      <c r="F26" s="38"/>
      <c r="G26" s="38"/>
      <c r="H26" s="38"/>
      <c r="I26" s="38"/>
      <c r="K26" s="51"/>
      <c r="L26" s="3" t="s">
        <v>252</v>
      </c>
      <c r="M26" s="51"/>
      <c r="N26" s="51" t="s">
        <v>53</v>
      </c>
      <c r="O26" s="51" t="s">
        <v>104</v>
      </c>
      <c r="P26" s="51"/>
      <c r="Q26" s="51"/>
      <c r="R26" s="72" t="s">
        <v>102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12" t="s">
        <v>56</v>
      </c>
      <c r="D27" s="38" t="s">
        <v>57</v>
      </c>
      <c r="E27" s="38" t="s">
        <v>53</v>
      </c>
      <c r="F27" s="38"/>
      <c r="G27" s="38" t="s">
        <v>58</v>
      </c>
      <c r="H27" s="38"/>
      <c r="I27" s="38"/>
      <c r="K27" s="51"/>
      <c r="L27" s="3" t="s">
        <v>253</v>
      </c>
      <c r="M27" s="51"/>
      <c r="N27" s="51" t="s">
        <v>53</v>
      </c>
      <c r="O27" s="51" t="s">
        <v>104</v>
      </c>
      <c r="P27" s="51"/>
      <c r="Q27" s="51"/>
      <c r="R27" s="72" t="s">
        <v>102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3" t="s">
        <v>59</v>
      </c>
      <c r="D28" s="38" t="s">
        <v>60</v>
      </c>
      <c r="E28" s="38" t="s">
        <v>53</v>
      </c>
      <c r="F28" s="38"/>
      <c r="G28" s="38" t="s">
        <v>61</v>
      </c>
      <c r="H28" s="38"/>
      <c r="I28" s="38"/>
      <c r="K28" s="72"/>
      <c r="L28" s="87" t="s">
        <v>254</v>
      </c>
      <c r="M28" s="51"/>
      <c r="N28" s="51" t="s">
        <v>53</v>
      </c>
      <c r="O28" s="51" t="s">
        <v>104</v>
      </c>
      <c r="P28" s="51"/>
      <c r="Q28" s="51"/>
      <c r="R28" s="72" t="s">
        <v>102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3" t="s">
        <v>63</v>
      </c>
      <c r="D29" s="38" t="s">
        <v>64</v>
      </c>
      <c r="E29" s="38" t="s">
        <v>53</v>
      </c>
      <c r="F29" s="38"/>
      <c r="G29" s="38"/>
      <c r="H29" s="38"/>
      <c r="I29" s="38"/>
      <c r="K29" s="51"/>
      <c r="L29" s="87" t="s">
        <v>255</v>
      </c>
      <c r="M29" s="51"/>
      <c r="N29" s="51" t="s">
        <v>53</v>
      </c>
      <c r="O29" s="51" t="s">
        <v>104</v>
      </c>
      <c r="P29" s="51"/>
      <c r="Q29" s="51"/>
      <c r="R29" s="72" t="s">
        <v>102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9" t="s">
        <v>300</v>
      </c>
      <c r="D30" s="38"/>
      <c r="E30" s="38" t="s">
        <v>53</v>
      </c>
      <c r="F30" s="38"/>
      <c r="G30" s="38"/>
      <c r="H30" s="38"/>
      <c r="I30" s="38"/>
      <c r="K30" s="51"/>
      <c r="L30" s="87" t="s">
        <v>256</v>
      </c>
      <c r="M30" s="51"/>
      <c r="N30" s="51" t="s">
        <v>53</v>
      </c>
      <c r="O30" s="51" t="s">
        <v>104</v>
      </c>
      <c r="P30" s="51"/>
      <c r="Q30" s="51"/>
      <c r="R30" s="72" t="s">
        <v>102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67</v>
      </c>
      <c r="C31" s="38" t="s">
        <v>68</v>
      </c>
      <c r="D31" s="38" t="s">
        <v>69</v>
      </c>
      <c r="E31" s="38" t="s">
        <v>70</v>
      </c>
      <c r="F31" s="38"/>
      <c r="G31" s="38"/>
      <c r="H31" s="38"/>
      <c r="I31" s="38"/>
      <c r="K31" s="51"/>
      <c r="L31" s="87" t="s">
        <v>257</v>
      </c>
      <c r="M31" s="51"/>
      <c r="N31" s="51" t="s">
        <v>53</v>
      </c>
      <c r="O31" s="51" t="s">
        <v>104</v>
      </c>
      <c r="P31" s="51"/>
      <c r="Q31" s="51"/>
      <c r="R31" s="72" t="s">
        <v>102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71</v>
      </c>
      <c r="D32" s="38" t="s">
        <v>72</v>
      </c>
      <c r="E32" s="38" t="s">
        <v>70</v>
      </c>
      <c r="F32" s="38"/>
      <c r="G32" s="38"/>
      <c r="H32" s="38"/>
      <c r="I32" s="38"/>
      <c r="K32" s="51"/>
      <c r="L32" s="3" t="s">
        <v>404</v>
      </c>
      <c r="M32" s="72"/>
      <c r="N32" s="72" t="s">
        <v>53</v>
      </c>
      <c r="O32" s="72" t="s">
        <v>104</v>
      </c>
      <c r="P32" s="72"/>
      <c r="Q32" s="72"/>
      <c r="R32" s="72" t="s">
        <v>102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73</v>
      </c>
      <c r="D33" s="38" t="s">
        <v>74</v>
      </c>
      <c r="E33" s="38" t="s">
        <v>70</v>
      </c>
      <c r="F33" s="38"/>
      <c r="G33" s="38"/>
      <c r="H33" s="38"/>
      <c r="I33" s="38"/>
      <c r="K33" s="51"/>
      <c r="L33" s="3" t="s">
        <v>405</v>
      </c>
      <c r="M33" s="72"/>
      <c r="N33" s="72" t="s">
        <v>53</v>
      </c>
      <c r="O33" s="72" t="s">
        <v>104</v>
      </c>
      <c r="P33" s="72"/>
      <c r="Q33" s="72"/>
      <c r="R33" s="72" t="s">
        <v>102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75</v>
      </c>
      <c r="D34" s="38" t="s">
        <v>76</v>
      </c>
      <c r="E34" s="38" t="s">
        <v>70</v>
      </c>
      <c r="F34" s="38"/>
      <c r="G34" s="38"/>
      <c r="H34" s="38"/>
      <c r="I34" s="38"/>
      <c r="K34" s="51"/>
      <c r="L34" s="3" t="s">
        <v>406</v>
      </c>
      <c r="M34" s="51"/>
      <c r="N34" s="51" t="s">
        <v>53</v>
      </c>
      <c r="O34" s="51" t="s">
        <v>104</v>
      </c>
      <c r="P34" s="51"/>
      <c r="Q34" s="51"/>
      <c r="R34" s="72" t="s">
        <v>102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77</v>
      </c>
      <c r="D35" s="38" t="s">
        <v>78</v>
      </c>
      <c r="E35" s="38" t="s">
        <v>70</v>
      </c>
      <c r="F35" s="38"/>
      <c r="G35" s="38"/>
      <c r="H35" s="38"/>
      <c r="I35" s="38"/>
      <c r="K35" s="51"/>
      <c r="L35" s="3" t="s">
        <v>407</v>
      </c>
      <c r="M35" s="51"/>
      <c r="N35" s="51" t="s">
        <v>53</v>
      </c>
      <c r="O35" s="51" t="s">
        <v>104</v>
      </c>
      <c r="P35" s="51"/>
      <c r="Q35" s="51"/>
      <c r="R35" s="72" t="s">
        <v>102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79</v>
      </c>
      <c r="D36" s="38" t="s">
        <v>80</v>
      </c>
      <c r="E36" s="38" t="s">
        <v>70</v>
      </c>
      <c r="F36" s="38"/>
      <c r="G36" s="38"/>
      <c r="H36" s="38"/>
      <c r="I36" s="38"/>
      <c r="K36" s="51"/>
      <c r="L36" s="3" t="s">
        <v>408</v>
      </c>
      <c r="M36" s="51"/>
      <c r="N36" s="51" t="s">
        <v>53</v>
      </c>
      <c r="O36" s="51" t="s">
        <v>104</v>
      </c>
      <c r="P36" s="51"/>
      <c r="Q36" s="51"/>
      <c r="R36" s="72" t="s">
        <v>102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5">
      <c r="A37" s="3"/>
      <c r="B37" s="38"/>
      <c r="C37" s="38" t="s">
        <v>81</v>
      </c>
      <c r="D37" s="38" t="s">
        <v>82</v>
      </c>
      <c r="E37" s="38" t="s">
        <v>70</v>
      </c>
      <c r="F37" s="38"/>
      <c r="G37" s="38"/>
      <c r="H37" s="38"/>
      <c r="I37" s="38"/>
      <c r="K37" s="51"/>
      <c r="L37" s="3" t="s">
        <v>409</v>
      </c>
      <c r="M37" s="51"/>
      <c r="N37" s="51" t="s">
        <v>53</v>
      </c>
      <c r="O37" s="51" t="s">
        <v>104</v>
      </c>
      <c r="P37" s="51"/>
      <c r="Q37" s="51"/>
      <c r="R37" s="72" t="s">
        <v>102</v>
      </c>
      <c r="S37" s="72"/>
      <c r="T37" s="72"/>
      <c r="U37" s="72"/>
      <c r="V37" s="72"/>
      <c r="W37" s="3"/>
      <c r="X37" s="3"/>
      <c r="Y37" s="3"/>
      <c r="Z37" s="3"/>
    </row>
    <row r="38" spans="1:41" ht="15">
      <c r="A38" s="3"/>
      <c r="B38" s="38"/>
      <c r="C38" s="38" t="s">
        <v>83</v>
      </c>
      <c r="D38" s="38" t="s">
        <v>84</v>
      </c>
      <c r="E38" s="38" t="s">
        <v>70</v>
      </c>
      <c r="F38" s="38"/>
      <c r="G38" s="38"/>
      <c r="H38" s="38"/>
      <c r="I38" s="38"/>
      <c r="K38" s="51"/>
      <c r="L38" s="3" t="s">
        <v>260</v>
      </c>
      <c r="M38" s="51"/>
      <c r="N38" s="51" t="s">
        <v>53</v>
      </c>
      <c r="O38" s="51" t="s">
        <v>104</v>
      </c>
      <c r="P38" s="51"/>
      <c r="Q38" s="51"/>
      <c r="R38" s="72" t="s">
        <v>102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85</v>
      </c>
      <c r="D39" s="38" t="s">
        <v>86</v>
      </c>
      <c r="E39" s="38" t="s">
        <v>70</v>
      </c>
      <c r="F39" s="38"/>
      <c r="G39" s="38"/>
      <c r="H39" s="38"/>
      <c r="I39" s="38"/>
      <c r="K39" s="51"/>
      <c r="L39" s="3" t="s">
        <v>261</v>
      </c>
      <c r="M39" s="51"/>
      <c r="N39" s="51" t="s">
        <v>53</v>
      </c>
      <c r="O39" s="51" t="s">
        <v>104</v>
      </c>
      <c r="P39" s="51"/>
      <c r="Q39" s="51"/>
      <c r="R39" s="72" t="s">
        <v>102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87</v>
      </c>
      <c r="D40" s="38" t="s">
        <v>88</v>
      </c>
      <c r="E40" s="38" t="s">
        <v>89</v>
      </c>
      <c r="F40" s="38"/>
      <c r="G40" s="38"/>
      <c r="H40" s="38"/>
      <c r="I40" s="38"/>
      <c r="K40" s="51"/>
      <c r="L40" s="3" t="s">
        <v>262</v>
      </c>
      <c r="M40" s="51"/>
      <c r="N40" s="51" t="s">
        <v>53</v>
      </c>
      <c r="O40" s="51" t="s">
        <v>104</v>
      </c>
      <c r="P40" s="51"/>
      <c r="Q40" s="51"/>
      <c r="R40" s="72" t="s">
        <v>102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90</v>
      </c>
      <c r="D41" s="38" t="s">
        <v>91</v>
      </c>
      <c r="E41" s="38" t="s">
        <v>89</v>
      </c>
      <c r="F41" s="38"/>
      <c r="G41" s="38"/>
      <c r="H41" s="38"/>
      <c r="I41" s="38"/>
      <c r="K41" s="51"/>
      <c r="L41" s="3" t="s">
        <v>263</v>
      </c>
      <c r="M41" s="51"/>
      <c r="N41" s="51" t="s">
        <v>53</v>
      </c>
      <c r="O41" s="51" t="s">
        <v>104</v>
      </c>
      <c r="P41" s="51"/>
      <c r="Q41" s="51"/>
      <c r="R41" s="72" t="s">
        <v>102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264</v>
      </c>
      <c r="M42" s="51"/>
      <c r="N42" s="51" t="s">
        <v>53</v>
      </c>
      <c r="O42" s="51" t="s">
        <v>104</v>
      </c>
      <c r="P42" s="51"/>
      <c r="Q42" s="51"/>
      <c r="R42" s="72" t="s">
        <v>102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265</v>
      </c>
      <c r="M43" s="51"/>
      <c r="N43" s="51" t="s">
        <v>53</v>
      </c>
      <c r="O43" s="51" t="s">
        <v>104</v>
      </c>
      <c r="P43" s="51"/>
      <c r="Q43" s="51"/>
      <c r="R43" s="72" t="s">
        <v>102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266</v>
      </c>
      <c r="M44" s="51"/>
      <c r="N44" s="51" t="s">
        <v>53</v>
      </c>
      <c r="O44" s="51" t="s">
        <v>104</v>
      </c>
      <c r="P44" s="51"/>
      <c r="Q44" s="51"/>
      <c r="R44" s="72" t="s">
        <v>102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267</v>
      </c>
      <c r="M45" s="51"/>
      <c r="N45" s="51" t="s">
        <v>53</v>
      </c>
      <c r="O45" s="51" t="s">
        <v>104</v>
      </c>
      <c r="P45" s="51"/>
      <c r="Q45" s="51"/>
      <c r="R45" s="72" t="s">
        <v>102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410</v>
      </c>
      <c r="M46" s="51"/>
      <c r="N46" s="51" t="s">
        <v>53</v>
      </c>
      <c r="O46" s="51" t="s">
        <v>104</v>
      </c>
      <c r="P46" s="51"/>
      <c r="Q46" s="51"/>
      <c r="R46" s="72" t="s">
        <v>102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411</v>
      </c>
      <c r="M47" s="51"/>
      <c r="N47" s="51" t="s">
        <v>53</v>
      </c>
      <c r="O47" s="51" t="s">
        <v>104</v>
      </c>
      <c r="P47" s="51"/>
      <c r="Q47" s="51"/>
      <c r="R47" s="72" t="s">
        <v>102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412</v>
      </c>
      <c r="M48" s="51"/>
      <c r="N48" s="51" t="s">
        <v>53</v>
      </c>
      <c r="O48" s="51" t="s">
        <v>104</v>
      </c>
      <c r="P48" s="51"/>
      <c r="Q48" s="51"/>
      <c r="R48" s="72" t="s">
        <v>102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413</v>
      </c>
      <c r="M49" s="51"/>
      <c r="N49" s="51" t="s">
        <v>53</v>
      </c>
      <c r="O49" s="51" t="s">
        <v>104</v>
      </c>
      <c r="P49" s="51"/>
      <c r="Q49" s="51"/>
      <c r="R49" s="72" t="s">
        <v>102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414</v>
      </c>
      <c r="M50" s="51"/>
      <c r="N50" s="51" t="s">
        <v>53</v>
      </c>
      <c r="O50" s="51" t="s">
        <v>104</v>
      </c>
      <c r="P50" s="51"/>
      <c r="Q50" s="51"/>
      <c r="R50" s="72" t="s">
        <v>102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415</v>
      </c>
      <c r="M51" s="51"/>
      <c r="N51" s="51" t="s">
        <v>53</v>
      </c>
      <c r="O51" s="51" t="s">
        <v>104</v>
      </c>
      <c r="P51" s="51"/>
      <c r="Q51" s="51"/>
      <c r="R51" s="72" t="s">
        <v>102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269</v>
      </c>
      <c r="M52" s="51"/>
      <c r="N52" s="51" t="s">
        <v>53</v>
      </c>
      <c r="O52" s="51" t="s">
        <v>104</v>
      </c>
      <c r="P52" s="51"/>
      <c r="Q52" s="51"/>
      <c r="R52" s="72" t="s">
        <v>102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270</v>
      </c>
      <c r="M53" s="51"/>
      <c r="N53" s="51" t="s">
        <v>53</v>
      </c>
      <c r="O53" s="51" t="s">
        <v>104</v>
      </c>
      <c r="P53" s="51"/>
      <c r="Q53" s="51"/>
      <c r="R53" s="72" t="s">
        <v>102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271</v>
      </c>
      <c r="M54" s="51"/>
      <c r="N54" s="51" t="s">
        <v>53</v>
      </c>
      <c r="O54" s="51" t="s">
        <v>104</v>
      </c>
      <c r="P54" s="51"/>
      <c r="Q54" s="51"/>
      <c r="R54" s="72" t="s">
        <v>102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272</v>
      </c>
      <c r="M55" s="51"/>
      <c r="N55" s="51" t="s">
        <v>53</v>
      </c>
      <c r="O55" s="51" t="s">
        <v>104</v>
      </c>
      <c r="P55" s="51"/>
      <c r="Q55" s="51"/>
      <c r="R55" s="72" t="s">
        <v>102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7" t="s">
        <v>273</v>
      </c>
      <c r="M56" s="51"/>
      <c r="N56" s="51" t="s">
        <v>53</v>
      </c>
      <c r="O56" s="51" t="s">
        <v>104</v>
      </c>
      <c r="P56" s="51"/>
      <c r="Q56" s="51"/>
      <c r="R56" s="72" t="s">
        <v>102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7" t="s">
        <v>274</v>
      </c>
      <c r="M57" s="51"/>
      <c r="N57" s="51" t="s">
        <v>53</v>
      </c>
      <c r="O57" s="51" t="s">
        <v>104</v>
      </c>
      <c r="P57" s="51"/>
      <c r="Q57" s="51"/>
      <c r="R57" s="72" t="s">
        <v>102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7" t="s">
        <v>275</v>
      </c>
      <c r="M58" s="51"/>
      <c r="N58" s="51" t="s">
        <v>53</v>
      </c>
      <c r="O58" s="51" t="s">
        <v>104</v>
      </c>
      <c r="P58" s="51"/>
      <c r="Q58" s="51"/>
      <c r="R58" s="72" t="s">
        <v>102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7" t="s">
        <v>276</v>
      </c>
      <c r="M59" s="51"/>
      <c r="N59" s="51" t="s">
        <v>53</v>
      </c>
      <c r="O59" s="51" t="s">
        <v>104</v>
      </c>
      <c r="P59" s="51"/>
      <c r="Q59" s="51"/>
      <c r="R59" s="72" t="s">
        <v>102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7" t="s">
        <v>278</v>
      </c>
      <c r="M60" s="51"/>
      <c r="N60" s="51" t="s">
        <v>53</v>
      </c>
      <c r="O60" s="51" t="s">
        <v>104</v>
      </c>
      <c r="P60" s="51"/>
      <c r="Q60" s="51"/>
      <c r="R60" s="72" t="s">
        <v>102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87" t="s">
        <v>279</v>
      </c>
      <c r="M61" s="51"/>
      <c r="N61" s="51" t="s">
        <v>53</v>
      </c>
      <c r="O61" s="51" t="s">
        <v>104</v>
      </c>
      <c r="P61" s="51"/>
      <c r="Q61" s="51"/>
      <c r="R61" s="72" t="s">
        <v>102</v>
      </c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7" t="s">
        <v>284</v>
      </c>
      <c r="M62" s="51"/>
      <c r="N62" s="51" t="s">
        <v>53</v>
      </c>
      <c r="O62" s="51" t="s">
        <v>104</v>
      </c>
      <c r="P62" s="51"/>
      <c r="Q62" s="51"/>
      <c r="R62" s="72" t="s">
        <v>102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87" t="s">
        <v>281</v>
      </c>
      <c r="M63" s="51"/>
      <c r="N63" s="51" t="s">
        <v>53</v>
      </c>
      <c r="O63" s="51" t="s">
        <v>104</v>
      </c>
      <c r="P63" s="51"/>
      <c r="Q63" s="51"/>
      <c r="R63" s="72" t="s">
        <v>102</v>
      </c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7" t="s">
        <v>285</v>
      </c>
      <c r="M64" s="51"/>
      <c r="N64" s="51" t="s">
        <v>53</v>
      </c>
      <c r="O64" s="51" t="s">
        <v>104</v>
      </c>
      <c r="P64" s="51"/>
      <c r="Q64" s="51"/>
      <c r="R64" s="72" t="s">
        <v>102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87" t="s">
        <v>282</v>
      </c>
      <c r="M65" s="51"/>
      <c r="N65" s="51" t="s">
        <v>53</v>
      </c>
      <c r="O65" s="51" t="s">
        <v>104</v>
      </c>
      <c r="P65" s="51"/>
      <c r="Q65" s="51"/>
      <c r="R65" s="72" t="s">
        <v>102</v>
      </c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7" t="s">
        <v>286</v>
      </c>
      <c r="M66" s="51"/>
      <c r="N66" s="51" t="s">
        <v>53</v>
      </c>
      <c r="O66" s="51" t="s">
        <v>104</v>
      </c>
      <c r="P66" s="51"/>
      <c r="Q66" s="51"/>
      <c r="R66" s="72" t="s">
        <v>102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87" t="s">
        <v>283</v>
      </c>
      <c r="M67" s="51"/>
      <c r="N67" s="51" t="s">
        <v>53</v>
      </c>
      <c r="O67" s="72" t="s">
        <v>104</v>
      </c>
      <c r="P67" s="51"/>
      <c r="Q67" s="51"/>
      <c r="R67" s="72" t="s">
        <v>102</v>
      </c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7" t="s">
        <v>107</v>
      </c>
      <c r="M68" s="51"/>
      <c r="N68" s="51" t="s">
        <v>53</v>
      </c>
      <c r="O68" s="72" t="s">
        <v>104</v>
      </c>
      <c r="P68" s="51"/>
      <c r="Q68" s="51"/>
      <c r="R68" s="72" t="s">
        <v>102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7" t="s">
        <v>108</v>
      </c>
      <c r="M69" s="51"/>
      <c r="N69" s="51" t="s">
        <v>53</v>
      </c>
      <c r="O69" s="72" t="s">
        <v>104</v>
      </c>
      <c r="P69" s="51"/>
      <c r="Q69" s="51"/>
      <c r="R69" s="72" t="s">
        <v>102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72"/>
      <c r="L70" s="88" t="s">
        <v>109</v>
      </c>
      <c r="M70" s="72"/>
      <c r="N70" s="72" t="s">
        <v>53</v>
      </c>
      <c r="O70" s="72" t="s">
        <v>104</v>
      </c>
      <c r="P70" s="72"/>
      <c r="Q70" s="72"/>
      <c r="R70" s="72" t="s">
        <v>102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7" t="s">
        <v>302</v>
      </c>
      <c r="M71" s="51"/>
      <c r="N71" s="51" t="s">
        <v>53</v>
      </c>
      <c r="O71" s="72" t="s">
        <v>104</v>
      </c>
      <c r="P71" s="51"/>
      <c r="Q71" s="51"/>
      <c r="R71" s="72" t="s">
        <v>102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7" t="s">
        <v>303</v>
      </c>
      <c r="M72" s="51"/>
      <c r="N72" s="51" t="s">
        <v>53</v>
      </c>
      <c r="O72" s="72" t="s">
        <v>104</v>
      </c>
      <c r="P72" s="51"/>
      <c r="Q72" s="51"/>
      <c r="R72" s="72" t="s">
        <v>102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7" t="s">
        <v>304</v>
      </c>
      <c r="M73" s="51"/>
      <c r="N73" s="51" t="s">
        <v>53</v>
      </c>
      <c r="O73" s="72" t="s">
        <v>104</v>
      </c>
      <c r="P73" s="51"/>
      <c r="Q73" s="51"/>
      <c r="R73" s="72" t="s">
        <v>102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7" t="s">
        <v>312</v>
      </c>
      <c r="M74" s="51"/>
      <c r="N74" s="51" t="s">
        <v>53</v>
      </c>
      <c r="O74" s="72" t="s">
        <v>104</v>
      </c>
      <c r="P74" s="51"/>
      <c r="Q74" s="51"/>
      <c r="R74" s="72" t="s">
        <v>102</v>
      </c>
    </row>
    <row r="75" spans="1:26" ht="15">
      <c r="K75" s="51"/>
      <c r="L75" s="87" t="s">
        <v>313</v>
      </c>
      <c r="M75" s="51"/>
      <c r="N75" s="51" t="s">
        <v>53</v>
      </c>
      <c r="O75" s="72" t="s">
        <v>104</v>
      </c>
      <c r="P75" s="51"/>
      <c r="Q75" s="51"/>
      <c r="R75" s="72" t="s">
        <v>102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72"/>
      <c r="L76" s="88" t="s">
        <v>314</v>
      </c>
      <c r="M76" s="72"/>
      <c r="N76" s="72" t="s">
        <v>53</v>
      </c>
      <c r="O76" s="72" t="s">
        <v>104</v>
      </c>
      <c r="P76" s="72"/>
      <c r="Q76" s="72"/>
      <c r="R76" s="72" t="s">
        <v>102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7" t="s">
        <v>315</v>
      </c>
      <c r="M77" s="51"/>
      <c r="N77" s="72" t="s">
        <v>53</v>
      </c>
      <c r="O77" s="72" t="s">
        <v>104</v>
      </c>
      <c r="P77" s="51"/>
      <c r="Q77" s="51"/>
      <c r="R77" s="72" t="s">
        <v>102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7" t="s">
        <v>316</v>
      </c>
      <c r="M78" s="51"/>
      <c r="N78" s="72" t="s">
        <v>53</v>
      </c>
      <c r="O78" s="72" t="s">
        <v>104</v>
      </c>
      <c r="P78" s="51"/>
      <c r="Q78" s="51"/>
      <c r="R78" s="72" t="s">
        <v>102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7" t="s">
        <v>317</v>
      </c>
      <c r="M79" s="51"/>
      <c r="N79" s="72" t="s">
        <v>53</v>
      </c>
      <c r="O79" s="72" t="s">
        <v>104</v>
      </c>
      <c r="P79" s="51"/>
      <c r="Q79" s="51"/>
      <c r="R79" s="72" t="s">
        <v>102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7" t="s">
        <v>319</v>
      </c>
      <c r="M80" s="72"/>
      <c r="N80" s="72" t="s">
        <v>53</v>
      </c>
      <c r="O80" s="72" t="s">
        <v>104</v>
      </c>
      <c r="P80" s="72"/>
      <c r="Q80" s="72"/>
      <c r="R80" s="72" t="s">
        <v>102</v>
      </c>
    </row>
    <row r="81" spans="1:41" ht="15">
      <c r="B81" s="3"/>
      <c r="C81" s="3"/>
      <c r="D81" s="3"/>
      <c r="E81" s="3"/>
      <c r="F81" s="3"/>
      <c r="G81" s="3"/>
      <c r="K81" s="51"/>
      <c r="L81" s="87" t="s">
        <v>321</v>
      </c>
      <c r="M81" s="72"/>
      <c r="N81" s="72" t="s">
        <v>53</v>
      </c>
      <c r="O81" s="72" t="s">
        <v>104</v>
      </c>
      <c r="P81" s="72"/>
      <c r="Q81" s="72"/>
      <c r="R81" s="72" t="s">
        <v>102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7" t="s">
        <v>322</v>
      </c>
      <c r="M82" s="72"/>
      <c r="N82" s="72" t="s">
        <v>53</v>
      </c>
      <c r="O82" s="72" t="s">
        <v>104</v>
      </c>
      <c r="P82" s="72"/>
      <c r="Q82" s="72"/>
      <c r="R82" s="72" t="s">
        <v>102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7" t="s">
        <v>323</v>
      </c>
      <c r="M83" s="72"/>
      <c r="N83" s="72" t="s">
        <v>53</v>
      </c>
      <c r="O83" s="72" t="s">
        <v>104</v>
      </c>
      <c r="P83" s="72"/>
      <c r="Q83" s="72"/>
      <c r="R83" s="72" t="s">
        <v>102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7" t="s">
        <v>324</v>
      </c>
      <c r="M84" s="72"/>
      <c r="N84" s="72" t="s">
        <v>53</v>
      </c>
      <c r="O84" s="72" t="s">
        <v>104</v>
      </c>
      <c r="P84" s="72"/>
      <c r="Q84" s="72"/>
      <c r="R84" s="72" t="s">
        <v>102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7" t="s">
        <v>325</v>
      </c>
      <c r="M85" s="72"/>
      <c r="N85" s="72" t="s">
        <v>53</v>
      </c>
      <c r="O85" s="72" t="s">
        <v>104</v>
      </c>
      <c r="P85" s="72"/>
      <c r="Q85" s="72"/>
      <c r="R85" s="72" t="s">
        <v>102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7" t="s">
        <v>359</v>
      </c>
      <c r="M86" s="72"/>
      <c r="N86" s="72" t="s">
        <v>53</v>
      </c>
      <c r="O86" s="72" t="s">
        <v>104</v>
      </c>
      <c r="P86" s="72"/>
      <c r="Q86" s="72"/>
      <c r="R86" s="72" t="s">
        <v>102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72"/>
      <c r="L87" s="87" t="s">
        <v>361</v>
      </c>
      <c r="M87" s="72"/>
      <c r="N87" s="72" t="s">
        <v>53</v>
      </c>
      <c r="O87" s="72" t="s">
        <v>104</v>
      </c>
      <c r="P87" s="72"/>
      <c r="Q87" s="72"/>
      <c r="R87" s="72" t="s">
        <v>102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362</v>
      </c>
      <c r="M88" s="72"/>
      <c r="N88" s="72" t="s">
        <v>53</v>
      </c>
      <c r="O88" s="72" t="s">
        <v>104</v>
      </c>
      <c r="P88" s="72"/>
      <c r="Q88" s="72"/>
      <c r="R88" s="72" t="s">
        <v>102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363</v>
      </c>
      <c r="M89" s="72"/>
      <c r="N89" s="72" t="s">
        <v>53</v>
      </c>
      <c r="O89" s="72" t="s">
        <v>104</v>
      </c>
      <c r="P89" s="72"/>
      <c r="Q89" s="72"/>
      <c r="R89" s="72" t="s">
        <v>102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364</v>
      </c>
      <c r="M90" s="72"/>
      <c r="N90" s="72" t="s">
        <v>53</v>
      </c>
      <c r="O90" s="72" t="s">
        <v>104</v>
      </c>
      <c r="P90" s="72"/>
      <c r="Q90" s="72"/>
      <c r="R90" s="72" t="s">
        <v>102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72"/>
      <c r="L91" s="87" t="s">
        <v>365</v>
      </c>
      <c r="M91" s="72"/>
      <c r="N91" s="72" t="s">
        <v>53</v>
      </c>
      <c r="O91" s="72" t="s">
        <v>104</v>
      </c>
      <c r="P91" s="72"/>
      <c r="Q91" s="72"/>
      <c r="R91" s="72" t="s">
        <v>102</v>
      </c>
      <c r="AH91"/>
      <c r="AI91"/>
      <c r="AJ91"/>
      <c r="AK91"/>
      <c r="AL91"/>
      <c r="AM91"/>
      <c r="AN91"/>
      <c r="AO91"/>
    </row>
    <row r="92" spans="1:41" s="3" customFormat="1" ht="15">
      <c r="K92" s="72"/>
      <c r="L92" s="87" t="s">
        <v>328</v>
      </c>
      <c r="M92" s="72"/>
      <c r="N92" s="72" t="s">
        <v>53</v>
      </c>
      <c r="O92" s="72" t="s">
        <v>104</v>
      </c>
      <c r="P92" s="72"/>
      <c r="Q92" s="72"/>
      <c r="R92" s="72" t="s">
        <v>102</v>
      </c>
      <c r="AH92"/>
      <c r="AI92"/>
      <c r="AJ92"/>
      <c r="AK92"/>
      <c r="AL92"/>
      <c r="AM92"/>
      <c r="AN92"/>
      <c r="AO92"/>
    </row>
    <row r="93" spans="1:41" s="3" customFormat="1" ht="15">
      <c r="K93" s="72"/>
      <c r="L93" s="87" t="s">
        <v>327</v>
      </c>
      <c r="M93" s="72"/>
      <c r="N93" s="72" t="s">
        <v>53</v>
      </c>
      <c r="O93" s="72" t="s">
        <v>104</v>
      </c>
      <c r="P93" s="72"/>
      <c r="Q93" s="72"/>
      <c r="R93" s="72" t="s">
        <v>102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72"/>
      <c r="L94" s="87" t="s">
        <v>329</v>
      </c>
      <c r="M94" s="72"/>
      <c r="N94" s="72" t="s">
        <v>53</v>
      </c>
      <c r="O94" s="72" t="s">
        <v>104</v>
      </c>
      <c r="P94" s="72"/>
      <c r="Q94" s="72"/>
      <c r="R94" s="72" t="s">
        <v>102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72"/>
      <c r="L95" s="87" t="s">
        <v>330</v>
      </c>
      <c r="M95" s="72"/>
      <c r="N95" s="72" t="s">
        <v>53</v>
      </c>
      <c r="O95" s="72" t="s">
        <v>104</v>
      </c>
      <c r="P95" s="72"/>
      <c r="Q95" s="72"/>
      <c r="R95" s="72" t="s">
        <v>102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72"/>
      <c r="L96" s="87" t="s">
        <v>331</v>
      </c>
      <c r="M96" s="51"/>
      <c r="N96" s="72" t="s">
        <v>53</v>
      </c>
      <c r="O96" s="72" t="s">
        <v>104</v>
      </c>
      <c r="P96" s="72"/>
      <c r="Q96" s="72"/>
      <c r="R96" s="72" t="s">
        <v>102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72"/>
      <c r="L97" s="87" t="s">
        <v>332</v>
      </c>
      <c r="M97" s="51"/>
      <c r="N97" s="72" t="s">
        <v>53</v>
      </c>
      <c r="O97" s="72" t="s">
        <v>104</v>
      </c>
      <c r="P97" s="72"/>
      <c r="Q97" s="72"/>
      <c r="R97" s="72" t="s">
        <v>102</v>
      </c>
    </row>
    <row r="98" spans="1:41" s="3" customFormat="1" ht="15">
      <c r="B98"/>
      <c r="C98"/>
      <c r="D98"/>
      <c r="E98"/>
      <c r="F98"/>
      <c r="G98"/>
      <c r="H98"/>
      <c r="I98"/>
      <c r="K98" s="72"/>
      <c r="L98" s="87" t="s">
        <v>333</v>
      </c>
      <c r="M98" s="51"/>
      <c r="N98" s="72" t="s">
        <v>53</v>
      </c>
      <c r="O98" s="72" t="s">
        <v>104</v>
      </c>
      <c r="P98" s="72"/>
      <c r="Q98" s="72"/>
      <c r="R98" s="72" t="s">
        <v>102</v>
      </c>
    </row>
    <row r="99" spans="1:41" s="3" customFormat="1" ht="15">
      <c r="B99"/>
      <c r="C99"/>
      <c r="D99"/>
      <c r="E99"/>
      <c r="F99"/>
      <c r="G99"/>
      <c r="H99"/>
      <c r="I99"/>
      <c r="K99" s="140"/>
      <c r="L99" s="141" t="s">
        <v>351</v>
      </c>
      <c r="M99" s="142"/>
      <c r="N99" s="140" t="s">
        <v>53</v>
      </c>
      <c r="O99" s="140" t="s">
        <v>104</v>
      </c>
      <c r="P99" s="140"/>
      <c r="Q99" s="140"/>
      <c r="R99" s="140" t="s">
        <v>102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6" t="s">
        <v>103</v>
      </c>
      <c r="L100" s="98" t="s">
        <v>114</v>
      </c>
      <c r="M100" s="119"/>
      <c r="N100" s="136" t="s">
        <v>53</v>
      </c>
      <c r="O100" s="144" t="s">
        <v>104</v>
      </c>
      <c r="P100" s="145" t="s">
        <v>61</v>
      </c>
      <c r="Q100" s="138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72"/>
      <c r="L101" s="98" t="s">
        <v>416</v>
      </c>
      <c r="M101" s="119"/>
      <c r="N101" s="136" t="s">
        <v>53</v>
      </c>
      <c r="O101" s="136" t="s">
        <v>110</v>
      </c>
      <c r="P101" s="136"/>
      <c r="Q101" s="138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72"/>
      <c r="L102" s="98" t="s">
        <v>417</v>
      </c>
      <c r="M102" s="119"/>
      <c r="N102" s="136" t="s">
        <v>53</v>
      </c>
      <c r="O102" s="136" t="s">
        <v>110</v>
      </c>
      <c r="P102" s="136"/>
      <c r="Q102" s="138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139" t="s">
        <v>113</v>
      </c>
      <c r="M103" s="119"/>
      <c r="N103" s="136" t="s">
        <v>53</v>
      </c>
      <c r="O103" s="143" t="s">
        <v>104</v>
      </c>
      <c r="P103" s="146" t="s">
        <v>58</v>
      </c>
      <c r="Q103" s="138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9" t="s">
        <v>112</v>
      </c>
      <c r="M104" s="119"/>
      <c r="N104" s="136" t="s">
        <v>53</v>
      </c>
      <c r="O104" s="136" t="s">
        <v>110</v>
      </c>
      <c r="P104" s="145" t="s">
        <v>61</v>
      </c>
      <c r="Q104" s="138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9" t="s">
        <v>111</v>
      </c>
      <c r="M105" s="119"/>
      <c r="N105" s="136" t="s">
        <v>53</v>
      </c>
      <c r="O105" s="136" t="s">
        <v>110</v>
      </c>
      <c r="P105" s="136"/>
      <c r="Q105" s="138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9" t="s">
        <v>418</v>
      </c>
      <c r="M106" s="119"/>
      <c r="N106" s="136" t="s">
        <v>53</v>
      </c>
      <c r="O106" s="136" t="s">
        <v>110</v>
      </c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7"/>
  <sheetViews>
    <sheetView topLeftCell="B46" workbookViewId="0">
      <selection activeCell="K21" sqref="K21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</cols>
  <sheetData>
    <row r="6" spans="1:48" ht="15">
      <c r="F6" s="175"/>
      <c r="G6" s="175"/>
      <c r="H6" s="176" t="s">
        <v>435</v>
      </c>
      <c r="I6" s="175"/>
      <c r="J6" s="175"/>
      <c r="K6" s="175"/>
      <c r="L6" s="175"/>
      <c r="M6" s="175"/>
      <c r="N6" s="175"/>
      <c r="O6" s="175"/>
      <c r="P6" s="175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.75" thickBot="1">
      <c r="F7" s="177" t="s">
        <v>1</v>
      </c>
      <c r="G7" s="177" t="s">
        <v>2</v>
      </c>
      <c r="H7" s="177" t="s">
        <v>3</v>
      </c>
      <c r="I7" s="177">
        <v>2020</v>
      </c>
      <c r="J7" s="178" t="s">
        <v>143</v>
      </c>
      <c r="K7" s="171" t="s">
        <v>144</v>
      </c>
      <c r="L7" s="171" t="s">
        <v>145</v>
      </c>
      <c r="M7" s="171" t="s">
        <v>146</v>
      </c>
      <c r="N7" s="171" t="s">
        <v>147</v>
      </c>
      <c r="O7" s="171" t="s">
        <v>148</v>
      </c>
      <c r="P7" s="171" t="s">
        <v>149</v>
      </c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5">
      <c r="F8" s="183" t="s">
        <v>416</v>
      </c>
      <c r="G8" s="183" t="s">
        <v>367</v>
      </c>
      <c r="H8" s="183" t="s">
        <v>223</v>
      </c>
      <c r="I8" s="183"/>
      <c r="J8" s="186">
        <f>(1-J9)/2</f>
        <v>0.2244640605296343</v>
      </c>
      <c r="K8" s="186">
        <f t="shared" ref="K8:P8" si="0">(1-K9)/2</f>
        <v>0.48407714734245344</v>
      </c>
      <c r="L8" s="186">
        <f t="shared" si="0"/>
        <v>0.5</v>
      </c>
      <c r="M8" s="186">
        <f t="shared" si="0"/>
        <v>0.5</v>
      </c>
      <c r="N8" s="186">
        <f t="shared" si="0"/>
        <v>0.5</v>
      </c>
      <c r="O8" s="186">
        <f t="shared" si="0"/>
        <v>0.48672075794990677</v>
      </c>
      <c r="P8" s="186">
        <f t="shared" si="0"/>
        <v>0.48912294517176885</v>
      </c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5">
      <c r="F9" s="183" t="s">
        <v>416</v>
      </c>
      <c r="G9" s="183" t="s">
        <v>366</v>
      </c>
      <c r="H9" s="175"/>
      <c r="I9" s="183"/>
      <c r="J9" s="187">
        <v>0.5510718789407314</v>
      </c>
      <c r="K9" s="187">
        <v>3.1845705315093072E-2</v>
      </c>
      <c r="L9" s="187">
        <v>0</v>
      </c>
      <c r="M9" s="187">
        <v>0</v>
      </c>
      <c r="N9" s="187">
        <v>0</v>
      </c>
      <c r="O9" s="187">
        <v>2.6558484100186464E-2</v>
      </c>
      <c r="P9" s="187">
        <v>2.175410965646225E-2</v>
      </c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421</v>
      </c>
    </row>
    <row r="10" spans="1:48" ht="15">
      <c r="F10" s="183" t="s">
        <v>416</v>
      </c>
      <c r="G10" s="183" t="s">
        <v>368</v>
      </c>
      <c r="H10" s="175"/>
      <c r="I10" s="183"/>
      <c r="J10" s="186">
        <f>J8</f>
        <v>0.2244640605296343</v>
      </c>
      <c r="K10" s="186">
        <f t="shared" ref="K10:P10" si="1">K8</f>
        <v>0.48407714734245344</v>
      </c>
      <c r="L10" s="186">
        <f t="shared" si="1"/>
        <v>0.5</v>
      </c>
      <c r="M10" s="186">
        <f t="shared" si="1"/>
        <v>0.5</v>
      </c>
      <c r="N10" s="186">
        <f t="shared" si="1"/>
        <v>0.5</v>
      </c>
      <c r="O10" s="186">
        <f t="shared" si="1"/>
        <v>0.48672075794990677</v>
      </c>
      <c r="P10" s="186">
        <f t="shared" si="1"/>
        <v>0.48912294517176885</v>
      </c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5">
      <c r="F11" s="184" t="s">
        <v>431</v>
      </c>
      <c r="G11" s="175"/>
      <c r="H11" s="171"/>
      <c r="I11" s="183"/>
      <c r="J11" s="175"/>
      <c r="K11" s="175"/>
      <c r="L11" s="175"/>
      <c r="M11" s="175"/>
      <c r="N11" s="175"/>
      <c r="O11" s="175"/>
      <c r="P11" s="175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5">
      <c r="F12" s="183" t="s">
        <v>111</v>
      </c>
      <c r="G12" s="183" t="s">
        <v>423</v>
      </c>
      <c r="H12" s="183" t="s">
        <v>63</v>
      </c>
      <c r="I12" s="183"/>
      <c r="J12" s="186">
        <f>25%</f>
        <v>0.25</v>
      </c>
      <c r="K12" s="186">
        <f>25%</f>
        <v>0.25</v>
      </c>
      <c r="L12" s="186">
        <f>25%</f>
        <v>0.25</v>
      </c>
      <c r="M12" s="186">
        <f>25%</f>
        <v>0.25</v>
      </c>
      <c r="N12" s="186">
        <f>25%</f>
        <v>0.25</v>
      </c>
      <c r="O12" s="186">
        <f>25%</f>
        <v>0.25</v>
      </c>
      <c r="P12" s="186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5">
      <c r="F13" s="183" t="s">
        <v>111</v>
      </c>
      <c r="G13" s="183" t="s">
        <v>424</v>
      </c>
      <c r="H13" s="175"/>
      <c r="I13" s="183"/>
      <c r="J13" s="186">
        <f>25%</f>
        <v>0.25</v>
      </c>
      <c r="K13" s="186">
        <f>25%</f>
        <v>0.25</v>
      </c>
      <c r="L13" s="186">
        <f>25%</f>
        <v>0.25</v>
      </c>
      <c r="M13" s="186">
        <f>25%</f>
        <v>0.25</v>
      </c>
      <c r="N13" s="186">
        <f>25%</f>
        <v>0.25</v>
      </c>
      <c r="O13" s="186">
        <f>25%</f>
        <v>0.25</v>
      </c>
      <c r="P13" s="186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5">
      <c r="A14" s="114"/>
      <c r="B14" s="114"/>
      <c r="C14" s="114"/>
      <c r="F14" s="183" t="s">
        <v>111</v>
      </c>
      <c r="G14" s="183" t="s">
        <v>370</v>
      </c>
      <c r="H14" s="175"/>
      <c r="I14" s="183"/>
      <c r="J14" s="186">
        <f>25%</f>
        <v>0.25</v>
      </c>
      <c r="K14" s="186">
        <f>25%</f>
        <v>0.25</v>
      </c>
      <c r="L14" s="186">
        <f>25%</f>
        <v>0.25</v>
      </c>
      <c r="M14" s="186">
        <f>25%</f>
        <v>0.25</v>
      </c>
      <c r="N14" s="186">
        <f>25%</f>
        <v>0.25</v>
      </c>
      <c r="O14" s="186">
        <f>25%</f>
        <v>0.25</v>
      </c>
      <c r="P14" s="186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5">
      <c r="A15" s="114"/>
      <c r="B15" s="114"/>
      <c r="C15" s="114"/>
      <c r="D15" s="114"/>
      <c r="E15" s="114"/>
      <c r="F15" s="183" t="s">
        <v>111</v>
      </c>
      <c r="G15" s="183" t="s">
        <v>371</v>
      </c>
      <c r="H15" s="175"/>
      <c r="I15" s="183"/>
      <c r="J15" s="186">
        <f>25%</f>
        <v>0.25</v>
      </c>
      <c r="K15" s="186">
        <f>25%</f>
        <v>0.25</v>
      </c>
      <c r="L15" s="186">
        <f>25%</f>
        <v>0.25</v>
      </c>
      <c r="M15" s="186">
        <f>25%</f>
        <v>0.25</v>
      </c>
      <c r="N15" s="186">
        <f>25%</f>
        <v>0.25</v>
      </c>
      <c r="O15" s="186">
        <f>25%</f>
        <v>0.25</v>
      </c>
      <c r="P15" s="186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5">
      <c r="A16" s="124"/>
      <c r="B16" s="119"/>
      <c r="C16" s="119"/>
      <c r="D16" s="114"/>
      <c r="E16" s="114"/>
      <c r="F16" s="184" t="s">
        <v>431</v>
      </c>
      <c r="G16" s="175"/>
      <c r="H16" s="171"/>
      <c r="I16" s="183"/>
      <c r="J16" s="175"/>
      <c r="K16" s="175"/>
      <c r="L16" s="175"/>
      <c r="M16" s="175"/>
      <c r="N16" s="175"/>
      <c r="O16" s="175"/>
      <c r="P16" s="175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5">
      <c r="A17" s="124"/>
      <c r="B17" s="119"/>
      <c r="C17" s="119"/>
      <c r="D17" s="114"/>
      <c r="E17" s="114"/>
      <c r="F17" s="183" t="s">
        <v>112</v>
      </c>
      <c r="G17" s="183" t="s">
        <v>372</v>
      </c>
      <c r="H17" s="183" t="s">
        <v>59</v>
      </c>
      <c r="I17" s="183"/>
      <c r="J17" s="186">
        <v>1</v>
      </c>
      <c r="K17" s="186">
        <v>1</v>
      </c>
      <c r="L17" s="186">
        <v>1</v>
      </c>
      <c r="M17" s="186">
        <v>1</v>
      </c>
      <c r="N17" s="186">
        <v>1</v>
      </c>
      <c r="O17" s="186">
        <v>1</v>
      </c>
      <c r="P17" s="186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5">
      <c r="A18" s="124"/>
      <c r="B18" s="119"/>
      <c r="C18" s="119"/>
      <c r="D18" s="114"/>
      <c r="E18" s="114"/>
      <c r="F18" s="114"/>
      <c r="G18" s="114"/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5">
      <c r="A23" s="114"/>
      <c r="B23" s="114"/>
      <c r="C23" s="114"/>
      <c r="D23" s="119"/>
      <c r="E23" s="119"/>
      <c r="F23" s="175"/>
      <c r="G23" s="175"/>
      <c r="H23" s="176" t="s">
        <v>376</v>
      </c>
      <c r="I23" s="175"/>
      <c r="J23" s="175"/>
      <c r="K23" s="175"/>
      <c r="L23" s="175"/>
      <c r="M23" s="175"/>
      <c r="N23" s="175"/>
      <c r="O23" s="175"/>
      <c r="P23" s="175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5">
      <c r="A24" s="114"/>
      <c r="B24" s="114"/>
      <c r="C24" s="114"/>
      <c r="D24" s="114"/>
      <c r="E24" s="114"/>
      <c r="F24" s="177" t="s">
        <v>1</v>
      </c>
      <c r="G24" s="177" t="s">
        <v>2</v>
      </c>
      <c r="H24" s="177" t="s">
        <v>3</v>
      </c>
      <c r="I24" s="185">
        <v>2020</v>
      </c>
      <c r="J24" s="178" t="s">
        <v>143</v>
      </c>
      <c r="K24" s="171" t="s">
        <v>144</v>
      </c>
      <c r="L24" s="171" t="s">
        <v>145</v>
      </c>
      <c r="M24" s="171" t="s">
        <v>146</v>
      </c>
      <c r="N24" s="171" t="s">
        <v>147</v>
      </c>
      <c r="O24" s="171" t="s">
        <v>148</v>
      </c>
      <c r="P24" s="171" t="s">
        <v>149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5">
      <c r="A25" s="114"/>
      <c r="B25" s="114"/>
      <c r="C25" s="114"/>
      <c r="D25" s="114"/>
      <c r="E25" s="114"/>
      <c r="F25" s="179" t="s">
        <v>114</v>
      </c>
      <c r="G25" s="175"/>
      <c r="H25" s="175"/>
      <c r="I25" s="171"/>
      <c r="J25" s="183">
        <v>40</v>
      </c>
      <c r="K25" s="183">
        <v>40</v>
      </c>
      <c r="L25" s="183">
        <v>40</v>
      </c>
      <c r="M25" s="183">
        <v>40</v>
      </c>
      <c r="N25" s="183">
        <v>40</v>
      </c>
      <c r="O25" s="183">
        <v>40</v>
      </c>
      <c r="P25" s="183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5">
      <c r="A26" s="114"/>
      <c r="B26" s="114"/>
      <c r="C26" s="114"/>
      <c r="D26" s="114"/>
      <c r="E26" s="114"/>
      <c r="F26" s="179" t="s">
        <v>416</v>
      </c>
      <c r="G26" s="175"/>
      <c r="H26" s="175"/>
      <c r="I26" s="171"/>
      <c r="J26" s="183">
        <v>40</v>
      </c>
      <c r="K26" s="183">
        <v>40</v>
      </c>
      <c r="L26" s="183">
        <v>40</v>
      </c>
      <c r="M26" s="183">
        <v>40</v>
      </c>
      <c r="N26" s="183">
        <v>40</v>
      </c>
      <c r="O26" s="183">
        <v>40</v>
      </c>
      <c r="P26" s="183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5">
      <c r="A27" s="114"/>
      <c r="B27" s="114"/>
      <c r="C27" s="114"/>
      <c r="D27" s="114"/>
      <c r="E27" s="114"/>
      <c r="F27" s="179" t="s">
        <v>417</v>
      </c>
      <c r="G27" s="175"/>
      <c r="H27" s="175"/>
      <c r="I27" s="171"/>
      <c r="J27" s="183">
        <v>40</v>
      </c>
      <c r="K27" s="183">
        <v>40</v>
      </c>
      <c r="L27" s="183">
        <v>40</v>
      </c>
      <c r="M27" s="183">
        <v>40</v>
      </c>
      <c r="N27" s="183">
        <v>40</v>
      </c>
      <c r="O27" s="183">
        <v>40</v>
      </c>
      <c r="P27" s="183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5">
      <c r="A28" s="114"/>
      <c r="B28" s="114"/>
      <c r="C28" s="114"/>
      <c r="D28" s="114"/>
      <c r="E28" s="114"/>
      <c r="F28" s="180" t="s">
        <v>113</v>
      </c>
      <c r="G28" s="175"/>
      <c r="H28" s="175"/>
      <c r="I28" s="171"/>
      <c r="J28" s="183">
        <v>40</v>
      </c>
      <c r="K28" s="183">
        <v>40</v>
      </c>
      <c r="L28" s="183">
        <v>40</v>
      </c>
      <c r="M28" s="183">
        <v>40</v>
      </c>
      <c r="N28" s="183">
        <v>40</v>
      </c>
      <c r="O28" s="183">
        <v>40</v>
      </c>
      <c r="P28" s="183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5">
      <c r="A29" s="114"/>
      <c r="B29" s="114"/>
      <c r="C29" s="114"/>
      <c r="D29" s="114"/>
      <c r="E29" s="114"/>
      <c r="F29" s="180" t="s">
        <v>112</v>
      </c>
      <c r="G29" s="175"/>
      <c r="H29" s="175"/>
      <c r="I29" s="171"/>
      <c r="J29" s="183">
        <v>40</v>
      </c>
      <c r="K29" s="183">
        <v>40</v>
      </c>
      <c r="L29" s="183">
        <v>40</v>
      </c>
      <c r="M29" s="183">
        <v>40</v>
      </c>
      <c r="N29" s="183">
        <v>40</v>
      </c>
      <c r="O29" s="183">
        <v>40</v>
      </c>
      <c r="P29" s="183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5">
      <c r="A30" s="114"/>
      <c r="B30" s="114"/>
      <c r="C30" s="114"/>
      <c r="D30" s="114"/>
      <c r="E30" s="114"/>
      <c r="F30" s="180" t="s">
        <v>111</v>
      </c>
      <c r="G30" s="175"/>
      <c r="H30" s="175"/>
      <c r="I30" s="171"/>
      <c r="J30" s="183">
        <v>40</v>
      </c>
      <c r="K30" s="183">
        <v>40</v>
      </c>
      <c r="L30" s="183">
        <v>40</v>
      </c>
      <c r="M30" s="183">
        <v>40</v>
      </c>
      <c r="N30" s="183">
        <v>40</v>
      </c>
      <c r="O30" s="183">
        <v>40</v>
      </c>
      <c r="P30" s="183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5">
      <c r="A31" s="114"/>
      <c r="B31" s="114"/>
      <c r="C31" s="114"/>
      <c r="D31" s="114"/>
      <c r="E31" s="114"/>
      <c r="F31" s="180" t="s">
        <v>418</v>
      </c>
      <c r="G31" s="175"/>
      <c r="H31" s="175"/>
      <c r="I31" s="171"/>
      <c r="J31" s="183">
        <v>40</v>
      </c>
      <c r="K31" s="183">
        <v>40</v>
      </c>
      <c r="L31" s="183">
        <v>40</v>
      </c>
      <c r="M31" s="183">
        <v>40</v>
      </c>
      <c r="N31" s="183">
        <v>40</v>
      </c>
      <c r="O31" s="183">
        <v>40</v>
      </c>
      <c r="P31" s="183">
        <v>40</v>
      </c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5">
      <c r="D34" s="114"/>
      <c r="E34" s="114"/>
      <c r="F34" s="175"/>
      <c r="G34" s="175"/>
      <c r="H34" s="176" t="s">
        <v>377</v>
      </c>
      <c r="I34" s="175"/>
      <c r="J34" s="175"/>
      <c r="K34" s="175"/>
      <c r="L34" s="175"/>
      <c r="M34" s="175"/>
      <c r="N34" s="175"/>
      <c r="O34" s="175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.75" thickBot="1">
      <c r="F35" s="177" t="s">
        <v>1</v>
      </c>
      <c r="G35" s="177" t="s">
        <v>2</v>
      </c>
      <c r="H35" s="177" t="s">
        <v>3</v>
      </c>
      <c r="I35" s="178" t="s">
        <v>143</v>
      </c>
      <c r="J35" s="171" t="s">
        <v>144</v>
      </c>
      <c r="K35" s="171" t="s">
        <v>145</v>
      </c>
      <c r="L35" s="171" t="s">
        <v>146</v>
      </c>
      <c r="M35" s="171" t="s">
        <v>147</v>
      </c>
      <c r="N35" s="171" t="s">
        <v>148</v>
      </c>
      <c r="O35" s="171" t="s">
        <v>149</v>
      </c>
      <c r="P35" s="116"/>
    </row>
    <row r="36" spans="1:45" ht="15">
      <c r="F36" s="183" t="s">
        <v>113</v>
      </c>
      <c r="G36" s="175"/>
      <c r="H36" s="175"/>
      <c r="I36" s="183">
        <v>31.536000000000001</v>
      </c>
      <c r="J36" s="183">
        <v>31.536000000000001</v>
      </c>
      <c r="K36" s="183">
        <v>31.536000000000001</v>
      </c>
      <c r="L36" s="183">
        <v>31.536000000000001</v>
      </c>
      <c r="M36" s="183">
        <v>31.536000000000001</v>
      </c>
      <c r="N36" s="183">
        <v>31.536000000000001</v>
      </c>
      <c r="O36" s="183">
        <v>31.536000000000001</v>
      </c>
      <c r="P36" s="117"/>
    </row>
    <row r="37" spans="1:45" ht="15">
      <c r="F37" s="183" t="s">
        <v>114</v>
      </c>
      <c r="G37" s="175"/>
      <c r="H37" s="175"/>
      <c r="I37" s="189">
        <v>31.536000000000001</v>
      </c>
      <c r="J37" s="189">
        <v>31.536000000000001</v>
      </c>
      <c r="K37" s="189">
        <v>31.536000000000001</v>
      </c>
      <c r="L37" s="189">
        <v>31.536000000000001</v>
      </c>
      <c r="M37" s="189">
        <v>31.536000000000001</v>
      </c>
      <c r="N37" s="189">
        <v>31.536000000000001</v>
      </c>
      <c r="O37" s="189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5">
      <c r="A38" s="114"/>
      <c r="B38" s="114"/>
      <c r="C38" s="114"/>
      <c r="D38" s="114"/>
      <c r="E38" s="114"/>
      <c r="F38" s="179" t="s">
        <v>416</v>
      </c>
      <c r="G38" s="175"/>
      <c r="H38" s="175"/>
      <c r="I38" s="171">
        <v>1</v>
      </c>
      <c r="J38" s="171">
        <v>1</v>
      </c>
      <c r="K38" s="171">
        <v>1</v>
      </c>
      <c r="L38" s="171">
        <v>1</v>
      </c>
      <c r="M38" s="171">
        <v>1</v>
      </c>
      <c r="N38" s="171">
        <v>1</v>
      </c>
      <c r="O38" s="171">
        <v>1</v>
      </c>
      <c r="P38" s="188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5">
      <c r="A39" s="114"/>
      <c r="B39" s="114"/>
      <c r="C39" s="114"/>
      <c r="D39" s="114"/>
      <c r="E39" s="114"/>
      <c r="F39" s="179" t="s">
        <v>417</v>
      </c>
      <c r="G39" s="175"/>
      <c r="H39" s="175"/>
      <c r="I39" s="171">
        <v>1</v>
      </c>
      <c r="J39" s="171">
        <v>1</v>
      </c>
      <c r="K39" s="171">
        <v>1</v>
      </c>
      <c r="L39" s="171">
        <v>1</v>
      </c>
      <c r="M39" s="171">
        <v>1</v>
      </c>
      <c r="N39" s="171">
        <v>1</v>
      </c>
      <c r="O39" s="171">
        <v>1</v>
      </c>
      <c r="P39" s="188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5">
      <c r="A40" s="114"/>
      <c r="B40" s="114"/>
      <c r="C40" s="114"/>
      <c r="D40" s="114"/>
      <c r="E40" s="114"/>
      <c r="F40" s="180" t="s">
        <v>112</v>
      </c>
      <c r="G40" s="175"/>
      <c r="H40" s="175"/>
      <c r="I40" s="171">
        <v>1</v>
      </c>
      <c r="J40" s="171">
        <v>1</v>
      </c>
      <c r="K40" s="171">
        <v>1</v>
      </c>
      <c r="L40" s="171">
        <v>1</v>
      </c>
      <c r="M40" s="171">
        <v>1</v>
      </c>
      <c r="N40" s="171">
        <v>1</v>
      </c>
      <c r="O40" s="171">
        <v>1</v>
      </c>
      <c r="P40" s="188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5">
      <c r="A41" s="114"/>
      <c r="B41" s="114"/>
      <c r="C41" s="114"/>
      <c r="D41" s="114"/>
      <c r="E41" s="114"/>
      <c r="F41" s="180" t="s">
        <v>111</v>
      </c>
      <c r="G41" s="175"/>
      <c r="H41" s="175"/>
      <c r="I41" s="171">
        <v>1</v>
      </c>
      <c r="J41" s="171">
        <v>1</v>
      </c>
      <c r="K41" s="171">
        <v>1</v>
      </c>
      <c r="L41" s="171">
        <v>1</v>
      </c>
      <c r="M41" s="171">
        <v>1</v>
      </c>
      <c r="N41" s="171">
        <v>1</v>
      </c>
      <c r="O41" s="171">
        <v>1</v>
      </c>
      <c r="P41" s="188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5">
      <c r="A42" s="114"/>
      <c r="B42" s="114"/>
      <c r="C42" s="114"/>
      <c r="D42" s="114"/>
      <c r="E42" s="114"/>
      <c r="F42" s="180" t="s">
        <v>418</v>
      </c>
      <c r="G42" s="175"/>
      <c r="H42" s="175"/>
      <c r="I42" s="171">
        <v>1</v>
      </c>
      <c r="J42" s="171">
        <v>1</v>
      </c>
      <c r="K42" s="171">
        <v>1</v>
      </c>
      <c r="L42" s="171">
        <v>1</v>
      </c>
      <c r="M42" s="171">
        <v>1</v>
      </c>
      <c r="N42" s="171">
        <v>1</v>
      </c>
      <c r="O42" s="171">
        <v>1</v>
      </c>
      <c r="P42" s="188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.7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5">
      <c r="A46" s="114"/>
      <c r="B46" s="114"/>
      <c r="C46" s="114"/>
      <c r="F46" s="114"/>
      <c r="G46" s="114"/>
      <c r="H46" s="122" t="s">
        <v>379</v>
      </c>
      <c r="I46" s="114"/>
      <c r="J46" s="114"/>
      <c r="K46" s="114"/>
      <c r="L46" s="114"/>
      <c r="M46" s="114"/>
      <c r="N46" s="114"/>
      <c r="O46" s="114"/>
      <c r="P46" s="114"/>
    </row>
    <row r="47" spans="1:45" ht="15.7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143</v>
      </c>
      <c r="J47" s="3" t="s">
        <v>144</v>
      </c>
      <c r="K47" s="3" t="s">
        <v>145</v>
      </c>
      <c r="L47" s="3" t="s">
        <v>146</v>
      </c>
      <c r="M47" s="3" t="s">
        <v>147</v>
      </c>
      <c r="N47" s="3" t="s">
        <v>148</v>
      </c>
      <c r="O47" s="3" t="s">
        <v>149</v>
      </c>
      <c r="P47" s="116"/>
    </row>
    <row r="48" spans="1:45" ht="15">
      <c r="A48" s="114"/>
      <c r="B48" s="114"/>
      <c r="C48" s="114"/>
      <c r="F48" s="118" t="s">
        <v>113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5">
      <c r="A49" s="114"/>
      <c r="B49" s="114"/>
      <c r="C49" s="114"/>
      <c r="D49" s="114"/>
      <c r="E49" s="114"/>
      <c r="F49" s="118" t="s">
        <v>114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5">
      <c r="A50" s="114"/>
      <c r="B50" s="114"/>
      <c r="C50" s="114"/>
      <c r="D50" s="114"/>
      <c r="E50" s="114"/>
      <c r="F50" s="179"/>
      <c r="G50" s="175"/>
      <c r="H50" s="175"/>
      <c r="I50" s="171"/>
      <c r="J50" s="171"/>
      <c r="K50" s="171"/>
      <c r="L50" s="171"/>
      <c r="M50" s="171"/>
      <c r="N50" s="171"/>
      <c r="O50" s="171"/>
      <c r="P50" s="188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5">
      <c r="A51" s="114"/>
      <c r="B51" s="114"/>
      <c r="C51" s="114"/>
      <c r="D51" s="114"/>
      <c r="E51" s="114"/>
      <c r="F51" s="179"/>
      <c r="G51" s="175"/>
      <c r="H51" s="175"/>
      <c r="I51" s="171"/>
      <c r="J51" s="171"/>
      <c r="K51" s="171"/>
      <c r="L51" s="171"/>
      <c r="M51" s="171"/>
      <c r="N51" s="171"/>
      <c r="O51" s="171"/>
      <c r="P51" s="188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5">
      <c r="A52" s="114"/>
      <c r="B52" s="114"/>
      <c r="C52" s="114"/>
      <c r="D52" s="114"/>
      <c r="E52" s="114"/>
      <c r="F52" s="180"/>
      <c r="G52" s="175"/>
      <c r="H52" s="175"/>
      <c r="I52" s="171"/>
      <c r="J52" s="171"/>
      <c r="K52" s="171"/>
      <c r="L52" s="171"/>
      <c r="M52" s="171"/>
      <c r="N52" s="171"/>
      <c r="O52" s="171"/>
      <c r="P52" s="188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5">
      <c r="A53" s="114"/>
      <c r="B53" s="114"/>
      <c r="C53" s="114"/>
      <c r="D53" s="114"/>
      <c r="E53" s="114"/>
      <c r="F53" s="180"/>
      <c r="G53" s="175"/>
      <c r="H53" s="175"/>
      <c r="I53" s="171"/>
      <c r="J53" s="171"/>
      <c r="K53" s="171"/>
      <c r="L53" s="171"/>
      <c r="M53" s="171"/>
      <c r="N53" s="171"/>
      <c r="O53" s="171"/>
      <c r="P53" s="188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5">
      <c r="A54" s="114"/>
      <c r="B54" s="114"/>
      <c r="C54" s="114"/>
      <c r="D54" s="114"/>
      <c r="E54" s="114"/>
      <c r="F54" s="180"/>
      <c r="G54" s="175"/>
      <c r="H54" s="175"/>
      <c r="I54" s="171"/>
      <c r="J54" s="171"/>
      <c r="K54" s="171"/>
      <c r="L54" s="171"/>
      <c r="M54" s="171"/>
      <c r="N54" s="171"/>
      <c r="O54" s="171"/>
      <c r="P54" s="188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.7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5">
      <c r="A57" s="124"/>
      <c r="B57" s="119"/>
      <c r="C57" s="114"/>
      <c r="D57" s="114"/>
      <c r="E57" s="114"/>
      <c r="F57" s="114"/>
      <c r="G57" s="114"/>
      <c r="H57" s="122" t="s">
        <v>380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.7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143</v>
      </c>
      <c r="J58" s="3" t="s">
        <v>144</v>
      </c>
      <c r="K58" s="3" t="s">
        <v>145</v>
      </c>
      <c r="L58" s="3" t="s">
        <v>146</v>
      </c>
      <c r="M58" s="3" t="s">
        <v>147</v>
      </c>
      <c r="N58" s="3" t="s">
        <v>148</v>
      </c>
      <c r="O58" s="3" t="s">
        <v>149</v>
      </c>
      <c r="P58" s="116"/>
    </row>
    <row r="59" spans="1:49" ht="15">
      <c r="A59" s="124"/>
      <c r="B59" s="119"/>
      <c r="C59" s="114"/>
      <c r="D59" s="114"/>
      <c r="E59" s="114"/>
      <c r="F59" s="118" t="s">
        <v>114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5">
      <c r="F60" s="183" t="s">
        <v>113</v>
      </c>
      <c r="G60" s="175"/>
      <c r="H60" s="175"/>
      <c r="I60" s="189">
        <v>1</v>
      </c>
      <c r="J60" s="189">
        <v>1</v>
      </c>
      <c r="K60" s="189">
        <v>1</v>
      </c>
      <c r="L60" s="189">
        <v>1</v>
      </c>
      <c r="M60" s="189">
        <v>1</v>
      </c>
      <c r="N60" s="189">
        <v>1</v>
      </c>
      <c r="O60" s="189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5">
      <c r="A61" s="114"/>
      <c r="B61" s="114"/>
      <c r="C61" s="114"/>
      <c r="D61" s="114"/>
      <c r="E61" s="114"/>
      <c r="F61" s="179" t="s">
        <v>416</v>
      </c>
      <c r="G61" s="175"/>
      <c r="H61" s="175"/>
      <c r="I61" s="171">
        <v>1</v>
      </c>
      <c r="J61" s="171">
        <v>1</v>
      </c>
      <c r="K61" s="171">
        <v>1</v>
      </c>
      <c r="L61" s="171">
        <v>1</v>
      </c>
      <c r="M61" s="171">
        <v>1</v>
      </c>
      <c r="N61" s="171">
        <v>1</v>
      </c>
      <c r="O61" s="171">
        <v>1</v>
      </c>
      <c r="P61" s="188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5">
      <c r="A62" s="114"/>
      <c r="B62" s="114"/>
      <c r="C62" s="114"/>
      <c r="D62" s="114"/>
      <c r="E62" s="114"/>
      <c r="F62" s="179" t="s">
        <v>417</v>
      </c>
      <c r="G62" s="175"/>
      <c r="H62" s="175"/>
      <c r="I62" s="171">
        <v>1</v>
      </c>
      <c r="J62" s="171">
        <v>1</v>
      </c>
      <c r="K62" s="171">
        <v>1</v>
      </c>
      <c r="L62" s="171">
        <v>1</v>
      </c>
      <c r="M62" s="171">
        <v>1</v>
      </c>
      <c r="N62" s="171">
        <v>1</v>
      </c>
      <c r="O62" s="171">
        <v>1</v>
      </c>
      <c r="P62" s="188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5">
      <c r="A63" s="114"/>
      <c r="B63" s="114"/>
      <c r="C63" s="114"/>
      <c r="D63" s="114"/>
      <c r="E63" s="114"/>
      <c r="F63" s="180" t="s">
        <v>112</v>
      </c>
      <c r="G63" s="175"/>
      <c r="H63" s="175"/>
      <c r="I63" s="171">
        <v>1</v>
      </c>
      <c r="J63" s="171">
        <v>1</v>
      </c>
      <c r="K63" s="171">
        <v>1</v>
      </c>
      <c r="L63" s="171">
        <v>1</v>
      </c>
      <c r="M63" s="171">
        <v>1</v>
      </c>
      <c r="N63" s="171">
        <v>1</v>
      </c>
      <c r="O63" s="171">
        <v>1</v>
      </c>
      <c r="P63" s="188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5">
      <c r="A64" s="114"/>
      <c r="B64" s="114"/>
      <c r="C64" s="114"/>
      <c r="D64" s="114"/>
      <c r="E64" s="114"/>
      <c r="F64" s="180" t="s">
        <v>111</v>
      </c>
      <c r="G64" s="175"/>
      <c r="H64" s="175"/>
      <c r="I64" s="171">
        <v>1</v>
      </c>
      <c r="J64" s="171">
        <v>1</v>
      </c>
      <c r="K64" s="171">
        <v>1</v>
      </c>
      <c r="L64" s="171">
        <v>1</v>
      </c>
      <c r="M64" s="171">
        <v>1</v>
      </c>
      <c r="N64" s="171">
        <v>1</v>
      </c>
      <c r="O64" s="171">
        <v>1</v>
      </c>
      <c r="P64" s="188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5">
      <c r="A65" s="114"/>
      <c r="B65" s="114"/>
      <c r="C65" s="114"/>
      <c r="D65" s="114"/>
      <c r="E65" s="114"/>
      <c r="F65" s="180" t="s">
        <v>418</v>
      </c>
      <c r="G65" s="175"/>
      <c r="H65" s="175"/>
      <c r="I65" s="171">
        <v>1</v>
      </c>
      <c r="J65" s="171">
        <v>1</v>
      </c>
      <c r="K65" s="171">
        <v>1</v>
      </c>
      <c r="L65" s="171">
        <v>1</v>
      </c>
      <c r="M65" s="171">
        <v>1</v>
      </c>
      <c r="N65" s="171">
        <v>1</v>
      </c>
      <c r="O65" s="171">
        <v>1</v>
      </c>
      <c r="P65" s="188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.7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5">
      <c r="D68" s="114"/>
      <c r="E68" s="114"/>
      <c r="F68" s="175"/>
      <c r="G68" s="175"/>
      <c r="H68" s="176" t="s">
        <v>214</v>
      </c>
      <c r="I68" s="171"/>
      <c r="J68" s="171"/>
      <c r="K68" s="171"/>
      <c r="L68" s="171"/>
      <c r="M68" s="171"/>
      <c r="N68" s="171"/>
      <c r="O68" s="171"/>
      <c r="P68" s="171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5">
      <c r="D69" s="114"/>
      <c r="E69" s="114"/>
      <c r="F69" s="177" t="s">
        <v>1</v>
      </c>
      <c r="G69" s="177" t="s">
        <v>2</v>
      </c>
      <c r="H69" s="177" t="s">
        <v>3</v>
      </c>
      <c r="I69" s="177">
        <v>2020</v>
      </c>
      <c r="J69" s="178" t="s">
        <v>143</v>
      </c>
      <c r="K69" s="171" t="s">
        <v>144</v>
      </c>
      <c r="L69" s="171" t="s">
        <v>145</v>
      </c>
      <c r="M69" s="171" t="s">
        <v>146</v>
      </c>
      <c r="N69" s="171" t="s">
        <v>147</v>
      </c>
      <c r="O69" s="171" t="s">
        <v>148</v>
      </c>
      <c r="P69" s="171" t="s">
        <v>149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5">
      <c r="D70" s="114"/>
      <c r="E70" s="114"/>
      <c r="F70" s="179" t="s">
        <v>114</v>
      </c>
      <c r="G70" s="175" t="s">
        <v>375</v>
      </c>
      <c r="H70" s="175" t="s">
        <v>62</v>
      </c>
      <c r="I70" s="171"/>
      <c r="J70" s="171">
        <v>1</v>
      </c>
      <c r="K70" s="171">
        <v>1</v>
      </c>
      <c r="L70" s="171">
        <v>1</v>
      </c>
      <c r="M70" s="171">
        <v>1</v>
      </c>
      <c r="N70" s="171">
        <v>1</v>
      </c>
      <c r="O70" s="171">
        <v>1</v>
      </c>
      <c r="P70" s="171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5">
      <c r="F71" s="179" t="s">
        <v>417</v>
      </c>
      <c r="G71" s="175" t="s">
        <v>420</v>
      </c>
      <c r="H71" s="175" t="s">
        <v>224</v>
      </c>
      <c r="I71" s="171"/>
      <c r="J71" s="171">
        <v>1</v>
      </c>
      <c r="K71" s="171">
        <v>1</v>
      </c>
      <c r="L71" s="171">
        <v>1</v>
      </c>
      <c r="M71" s="171">
        <v>1</v>
      </c>
      <c r="N71" s="171">
        <v>1</v>
      </c>
      <c r="O71" s="171">
        <v>1</v>
      </c>
      <c r="P71" s="171">
        <v>1</v>
      </c>
    </row>
    <row r="72" spans="1:46" ht="15">
      <c r="A72" s="114"/>
      <c r="B72" s="114"/>
      <c r="C72" s="114"/>
      <c r="F72" s="180" t="s">
        <v>113</v>
      </c>
      <c r="G72" s="175" t="s">
        <v>419</v>
      </c>
      <c r="H72" s="175" t="s">
        <v>56</v>
      </c>
      <c r="I72" s="181"/>
      <c r="J72" s="171">
        <v>1</v>
      </c>
      <c r="K72" s="171">
        <v>1</v>
      </c>
      <c r="L72" s="171">
        <v>1</v>
      </c>
      <c r="M72" s="171">
        <v>1</v>
      </c>
      <c r="N72" s="171">
        <v>1</v>
      </c>
      <c r="O72" s="171">
        <v>1</v>
      </c>
      <c r="P72" s="171">
        <v>1</v>
      </c>
    </row>
    <row r="73" spans="1:46" ht="15">
      <c r="A73" s="114"/>
      <c r="B73" s="114"/>
      <c r="C73" s="114"/>
      <c r="F73" s="180" t="s">
        <v>418</v>
      </c>
      <c r="G73" s="182" t="s">
        <v>419</v>
      </c>
      <c r="H73" s="175" t="s">
        <v>300</v>
      </c>
      <c r="I73" s="181"/>
      <c r="J73" s="171">
        <v>1</v>
      </c>
      <c r="K73" s="171">
        <v>1</v>
      </c>
      <c r="L73" s="171">
        <v>1</v>
      </c>
      <c r="M73" s="171">
        <v>1</v>
      </c>
      <c r="N73" s="171">
        <v>1</v>
      </c>
      <c r="O73" s="171">
        <v>1</v>
      </c>
      <c r="P73" s="171">
        <v>1</v>
      </c>
    </row>
    <row r="74" spans="1:46" ht="15">
      <c r="A74" s="114"/>
      <c r="B74" s="114"/>
      <c r="C74" s="114"/>
      <c r="F74" s="183" t="s">
        <v>416</v>
      </c>
      <c r="G74" s="183" t="s">
        <v>367</v>
      </c>
      <c r="H74" s="183" t="s">
        <v>65</v>
      </c>
      <c r="I74" s="181"/>
      <c r="J74" s="171">
        <v>1</v>
      </c>
      <c r="K74" s="171">
        <v>1</v>
      </c>
      <c r="L74" s="171">
        <v>1</v>
      </c>
      <c r="M74" s="171">
        <v>1</v>
      </c>
      <c r="N74" s="171">
        <v>1</v>
      </c>
      <c r="O74" s="171">
        <v>1</v>
      </c>
      <c r="P74" s="171">
        <v>1</v>
      </c>
    </row>
    <row r="75" spans="1:46" ht="15">
      <c r="A75" s="114"/>
      <c r="B75" s="114"/>
      <c r="C75" s="114"/>
      <c r="D75" s="114"/>
      <c r="E75" s="114"/>
      <c r="F75" s="183" t="s">
        <v>416</v>
      </c>
      <c r="G75" s="183" t="s">
        <v>366</v>
      </c>
      <c r="H75" s="175"/>
      <c r="I75" s="181"/>
      <c r="J75" s="181"/>
      <c r="K75" s="181"/>
      <c r="L75" s="181"/>
      <c r="M75" s="181"/>
      <c r="N75" s="181"/>
      <c r="O75" s="181"/>
      <c r="P75" s="181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5">
      <c r="A76" s="114"/>
      <c r="B76" s="114"/>
      <c r="C76" s="114"/>
      <c r="D76" s="114"/>
      <c r="E76" s="114"/>
      <c r="F76" s="183" t="s">
        <v>416</v>
      </c>
      <c r="G76" s="183" t="s">
        <v>368</v>
      </c>
      <c r="H76" s="175"/>
      <c r="I76" s="181"/>
      <c r="J76" s="181"/>
      <c r="K76" s="181"/>
      <c r="L76" s="181"/>
      <c r="M76" s="181"/>
      <c r="N76" s="181"/>
      <c r="O76" s="181"/>
      <c r="P76" s="181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5">
      <c r="A77" s="124"/>
      <c r="B77" s="119"/>
      <c r="C77" s="114"/>
      <c r="D77" s="114"/>
      <c r="E77" s="114"/>
      <c r="F77" s="183" t="s">
        <v>416</v>
      </c>
      <c r="G77" s="183" t="s">
        <v>369</v>
      </c>
      <c r="H77" s="175"/>
      <c r="I77" s="181"/>
      <c r="J77" s="181"/>
      <c r="K77" s="181"/>
      <c r="L77" s="181"/>
      <c r="M77" s="181"/>
      <c r="N77" s="181"/>
      <c r="O77" s="181"/>
      <c r="P77" s="181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5">
      <c r="A78" s="114"/>
      <c r="B78" s="114"/>
      <c r="C78" s="114"/>
      <c r="D78" s="114"/>
      <c r="E78" s="114"/>
      <c r="F78" s="184" t="s">
        <v>431</v>
      </c>
      <c r="G78" s="175"/>
      <c r="H78" s="171"/>
      <c r="I78" s="181"/>
      <c r="J78" s="181"/>
      <c r="K78" s="181"/>
      <c r="L78" s="181"/>
      <c r="M78" s="181"/>
      <c r="N78" s="181"/>
      <c r="O78" s="181"/>
      <c r="P78" s="181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5">
      <c r="A79" s="114"/>
      <c r="B79" s="114"/>
      <c r="C79" s="114"/>
      <c r="D79" s="114"/>
      <c r="E79" s="114"/>
      <c r="F79" s="183" t="s">
        <v>111</v>
      </c>
      <c r="G79" s="183" t="s">
        <v>423</v>
      </c>
      <c r="H79" s="183" t="s">
        <v>63</v>
      </c>
      <c r="I79" s="181"/>
      <c r="J79" s="183">
        <v>1</v>
      </c>
      <c r="K79" s="183">
        <v>1</v>
      </c>
      <c r="L79" s="183">
        <v>1</v>
      </c>
      <c r="M79" s="183">
        <v>1</v>
      </c>
      <c r="N79" s="183">
        <v>1</v>
      </c>
      <c r="O79" s="183">
        <v>1</v>
      </c>
      <c r="P79" s="183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5">
      <c r="A80" s="114"/>
      <c r="B80" s="114"/>
      <c r="C80" s="114"/>
      <c r="D80" s="114"/>
      <c r="E80" s="114"/>
      <c r="F80" s="183" t="s">
        <v>111</v>
      </c>
      <c r="G80" s="183" t="s">
        <v>424</v>
      </c>
      <c r="H80" s="175"/>
      <c r="I80" s="181"/>
      <c r="J80" s="183"/>
      <c r="K80" s="183"/>
      <c r="L80" s="183"/>
      <c r="M80" s="183"/>
      <c r="N80" s="183"/>
      <c r="O80" s="183"/>
      <c r="P80" s="183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5">
      <c r="A81" s="114"/>
      <c r="B81" s="114"/>
      <c r="C81" s="114"/>
      <c r="D81" s="114"/>
      <c r="E81" s="114"/>
      <c r="F81" s="183" t="s">
        <v>111</v>
      </c>
      <c r="G81" s="183" t="s">
        <v>370</v>
      </c>
      <c r="H81" s="175"/>
      <c r="I81" s="181"/>
      <c r="J81" s="183"/>
      <c r="K81" s="183"/>
      <c r="L81" s="183"/>
      <c r="M81" s="183"/>
      <c r="N81" s="183"/>
      <c r="O81" s="183"/>
      <c r="P81" s="183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5">
      <c r="D82" s="114"/>
      <c r="E82" s="114"/>
      <c r="F82" s="183" t="s">
        <v>111</v>
      </c>
      <c r="G82" s="183" t="s">
        <v>371</v>
      </c>
      <c r="H82" s="175"/>
      <c r="I82" s="181"/>
      <c r="J82" s="183"/>
      <c r="K82" s="183"/>
      <c r="L82" s="183"/>
      <c r="M82" s="183"/>
      <c r="N82" s="183"/>
      <c r="O82" s="183"/>
      <c r="P82" s="183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5">
      <c r="D83" s="114"/>
      <c r="E83" s="114"/>
      <c r="F83" s="184" t="s">
        <v>431</v>
      </c>
      <c r="G83" s="175"/>
      <c r="H83" s="171"/>
      <c r="I83" s="181"/>
      <c r="J83" s="183"/>
      <c r="K83" s="183"/>
      <c r="L83" s="183"/>
      <c r="M83" s="183"/>
      <c r="N83" s="183"/>
      <c r="O83" s="183"/>
      <c r="P83" s="183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5">
      <c r="D84" s="114"/>
      <c r="E84" s="114"/>
      <c r="F84" s="183" t="s">
        <v>112</v>
      </c>
      <c r="G84" s="183" t="s">
        <v>372</v>
      </c>
      <c r="H84" s="183" t="s">
        <v>59</v>
      </c>
      <c r="I84" s="181"/>
      <c r="J84" s="183">
        <v>1</v>
      </c>
      <c r="K84" s="183">
        <v>1</v>
      </c>
      <c r="L84" s="183">
        <v>1</v>
      </c>
      <c r="M84" s="183">
        <v>1</v>
      </c>
      <c r="N84" s="183">
        <v>1</v>
      </c>
      <c r="O84" s="183">
        <v>1</v>
      </c>
      <c r="P84" s="183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5">
      <c r="F85" s="183" t="s">
        <v>112</v>
      </c>
      <c r="G85" s="183" t="s">
        <v>373</v>
      </c>
      <c r="H85" s="175"/>
      <c r="I85" s="181"/>
      <c r="J85" s="181"/>
      <c r="K85" s="181"/>
      <c r="L85" s="181"/>
      <c r="M85" s="181"/>
      <c r="N85" s="181"/>
      <c r="O85" s="181"/>
      <c r="P85" s="181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 ht="15">
      <c r="F86" s="183" t="s">
        <v>112</v>
      </c>
      <c r="G86" s="183" t="s">
        <v>374</v>
      </c>
      <c r="H86" s="175"/>
      <c r="I86" s="181"/>
      <c r="J86" s="181"/>
      <c r="K86" s="181"/>
      <c r="L86" s="181"/>
      <c r="M86" s="181"/>
      <c r="N86" s="181"/>
      <c r="O86" s="181"/>
      <c r="P86" s="181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8"/>
      <c r="H87" s="128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9"/>
      <c r="H88" s="129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8"/>
      <c r="H92" s="128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9"/>
      <c r="H93" s="129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>
      <c r="F96" s="128"/>
      <c r="G96" s="128"/>
      <c r="H96" s="128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5">
      <c r="F97" s="12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>
      <c r="F98" s="114"/>
      <c r="G98" s="114"/>
      <c r="H98" s="122"/>
      <c r="I98" s="114"/>
      <c r="J98" s="114"/>
      <c r="K98" s="114"/>
      <c r="L98" s="114"/>
      <c r="M98" s="114"/>
      <c r="N98" s="114"/>
      <c r="O98" s="114"/>
      <c r="P98" s="114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5.75" thickBot="1">
      <c r="F99" s="115"/>
      <c r="G99" s="115"/>
      <c r="H99" s="115"/>
      <c r="I99" s="76"/>
      <c r="J99" s="3"/>
      <c r="K99" s="3"/>
      <c r="L99" s="3"/>
      <c r="M99" s="3"/>
      <c r="N99" s="3"/>
      <c r="O99" s="3"/>
      <c r="P99" s="116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</row>
    <row r="100" spans="6:47" ht="15">
      <c r="F100" s="118"/>
      <c r="G100" s="114"/>
      <c r="H100" s="114"/>
      <c r="I100" s="121"/>
      <c r="J100" s="121"/>
      <c r="K100" s="121"/>
      <c r="L100" s="121"/>
      <c r="M100" s="121"/>
      <c r="N100" s="121"/>
      <c r="O100" s="121"/>
      <c r="P100" s="121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</row>
    <row r="101" spans="6:47" ht="15"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</row>
    <row r="102" spans="6:47" ht="15.75" thickBot="1"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4"/>
      <c r="AU102" s="114"/>
    </row>
    <row r="103" spans="6:47" ht="15">
      <c r="F103" s="114"/>
      <c r="G103" s="114"/>
      <c r="H103" s="122"/>
      <c r="I103" s="114"/>
      <c r="J103" s="114"/>
      <c r="K103" s="114"/>
      <c r="L103" s="114"/>
      <c r="M103" s="114"/>
      <c r="N103" s="114"/>
      <c r="O103" s="114"/>
      <c r="P103" s="114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14"/>
      <c r="AU103" s="117"/>
    </row>
    <row r="104" spans="6:47" ht="15.75" thickBot="1">
      <c r="F104" s="115"/>
      <c r="G104" s="115"/>
      <c r="H104" s="115"/>
      <c r="I104" s="76"/>
      <c r="J104" s="3"/>
      <c r="K104" s="3"/>
      <c r="L104" s="3"/>
      <c r="M104" s="3"/>
      <c r="N104" s="3"/>
      <c r="O104" s="3"/>
      <c r="P104" s="116"/>
    </row>
    <row r="105" spans="6:47" ht="15">
      <c r="F105" s="118"/>
      <c r="G105" s="114"/>
      <c r="H105" s="114"/>
      <c r="I105" s="117"/>
      <c r="J105" s="117"/>
      <c r="K105" s="117"/>
      <c r="L105" s="117"/>
      <c r="M105" s="117"/>
      <c r="N105" s="117"/>
      <c r="O105" s="117"/>
      <c r="P105" s="117"/>
    </row>
    <row r="106" spans="6:47" ht="15"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</row>
    <row r="107" spans="6:47" ht="15.75" thickBot="1"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4"/>
      <c r="AU107" s="114"/>
    </row>
    <row r="108" spans="6:47" ht="15">
      <c r="F108" s="114"/>
      <c r="G108" s="114"/>
      <c r="H108" s="122"/>
      <c r="I108" s="114"/>
      <c r="J108" s="114"/>
      <c r="K108" s="114"/>
      <c r="L108" s="114"/>
      <c r="M108" s="114"/>
      <c r="N108" s="114"/>
      <c r="O108" s="114"/>
      <c r="P108" s="114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4"/>
      <c r="AU108" s="114"/>
    </row>
    <row r="109" spans="6:47" ht="15.75" thickBot="1">
      <c r="F109" s="115"/>
      <c r="G109" s="115"/>
      <c r="H109" s="115"/>
      <c r="I109" s="76"/>
      <c r="J109" s="3"/>
      <c r="K109" s="3"/>
      <c r="L109" s="3"/>
      <c r="M109" s="3"/>
      <c r="N109" s="3"/>
      <c r="O109" s="3"/>
      <c r="P109" s="116"/>
    </row>
    <row r="110" spans="6:47" ht="15">
      <c r="F110" s="118"/>
      <c r="G110" s="118"/>
      <c r="H110" s="114"/>
      <c r="I110" s="117"/>
      <c r="J110" s="117"/>
      <c r="K110" s="117"/>
      <c r="L110" s="117"/>
      <c r="M110" s="117"/>
      <c r="N110" s="117"/>
      <c r="O110" s="117"/>
      <c r="P110" s="117"/>
    </row>
    <row r="111" spans="6:47" ht="15">
      <c r="F111" s="114"/>
      <c r="G111" s="114"/>
      <c r="H111" s="118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</row>
    <row r="112" spans="6:47" ht="15.75" thickBot="1"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4"/>
      <c r="AU112" s="114"/>
    </row>
    <row r="113" spans="6:47" ht="15"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4"/>
      <c r="AU113" s="114"/>
    </row>
    <row r="114" spans="6:47" ht="15">
      <c r="F114" s="114"/>
      <c r="G114" s="114"/>
      <c r="H114" s="122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</row>
    <row r="115" spans="6:47" ht="15.75" thickBot="1">
      <c r="F115" s="115"/>
      <c r="G115" s="115"/>
      <c r="H115" s="115"/>
      <c r="I115" s="76"/>
      <c r="J115" s="3"/>
      <c r="K115" s="3"/>
      <c r="L115" s="3"/>
      <c r="M115" s="3"/>
      <c r="N115" s="3"/>
      <c r="O115" s="3"/>
      <c r="P115" s="116"/>
    </row>
    <row r="116" spans="6:47" ht="15">
      <c r="F116" s="118"/>
      <c r="G116" s="114"/>
      <c r="H116" s="114"/>
      <c r="I116" s="117"/>
      <c r="J116" s="117"/>
      <c r="K116" s="117"/>
      <c r="L116" s="117"/>
      <c r="M116" s="117"/>
      <c r="N116" s="117"/>
      <c r="O116" s="117"/>
      <c r="P116" s="117"/>
    </row>
    <row r="117" spans="6:47" ht="15"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</row>
    <row r="118" spans="6:47" ht="15.75" thickBot="1"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</row>
    <row r="119" spans="6:47" ht="15">
      <c r="F119" s="114"/>
      <c r="G119" s="114"/>
      <c r="H119" s="122"/>
      <c r="I119" s="114"/>
      <c r="J119" s="114"/>
      <c r="K119" s="114"/>
      <c r="L119" s="114"/>
      <c r="M119" s="114"/>
      <c r="N119" s="114"/>
      <c r="O119" s="114"/>
      <c r="P119" s="114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</row>
    <row r="120" spans="6:47" ht="15.75" thickBot="1">
      <c r="F120" s="115"/>
      <c r="G120" s="115"/>
      <c r="H120" s="115"/>
      <c r="I120" s="76"/>
      <c r="J120" s="3"/>
      <c r="K120" s="3"/>
      <c r="L120" s="3"/>
      <c r="M120" s="3"/>
      <c r="N120" s="3"/>
      <c r="O120" s="3"/>
      <c r="P120" s="116"/>
    </row>
    <row r="121" spans="6:47" ht="15">
      <c r="F121" s="118"/>
      <c r="G121" s="114"/>
      <c r="H121" s="114"/>
      <c r="I121" s="117"/>
      <c r="J121" s="117"/>
      <c r="K121" s="117"/>
      <c r="L121" s="117"/>
      <c r="M121" s="117"/>
      <c r="N121" s="117"/>
      <c r="O121" s="117"/>
      <c r="P121" s="117"/>
    </row>
    <row r="122" spans="6:47" ht="15"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</row>
    <row r="123" spans="6:47" ht="15.75" thickBot="1"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</row>
    <row r="124" spans="6:47" ht="15">
      <c r="F124" s="114"/>
      <c r="G124" s="114"/>
      <c r="H124" s="122"/>
      <c r="I124" s="114"/>
      <c r="J124" s="114"/>
      <c r="K124" s="114"/>
      <c r="L124" s="114"/>
      <c r="M124" s="114"/>
      <c r="N124" s="114"/>
      <c r="O124" s="114"/>
      <c r="P124" s="114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</row>
    <row r="125" spans="6:47" ht="15.75" thickBot="1">
      <c r="F125" s="115"/>
      <c r="G125" s="115"/>
      <c r="H125" s="115"/>
      <c r="I125" s="76"/>
      <c r="J125" s="3"/>
      <c r="K125" s="3"/>
      <c r="L125" s="3"/>
      <c r="M125" s="3"/>
      <c r="N125" s="3"/>
      <c r="O125" s="3"/>
      <c r="P125" s="116"/>
    </row>
    <row r="126" spans="6:47" ht="15">
      <c r="F126" s="118"/>
      <c r="G126" s="114"/>
      <c r="H126" s="114"/>
      <c r="I126" s="117"/>
      <c r="J126" s="117"/>
      <c r="K126" s="117"/>
      <c r="L126" s="117"/>
      <c r="M126" s="117"/>
      <c r="N126" s="117"/>
      <c r="O126" s="117"/>
      <c r="P126" s="117"/>
    </row>
    <row r="127" spans="6:47" ht="15"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</row>
    <row r="128" spans="6:47" ht="15.75" thickBot="1"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</row>
    <row r="129" spans="6:55" ht="15">
      <c r="F129" s="114"/>
      <c r="G129" s="114"/>
      <c r="H129" s="122"/>
      <c r="I129" s="114"/>
      <c r="J129" s="114"/>
      <c r="K129" s="114"/>
      <c r="L129" s="114"/>
      <c r="M129" s="114"/>
      <c r="N129" s="114"/>
      <c r="O129" s="114"/>
      <c r="P129" s="114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</row>
    <row r="130" spans="6:55" ht="15.75" thickBot="1">
      <c r="F130" s="115"/>
      <c r="G130" s="115"/>
      <c r="H130" s="115"/>
      <c r="I130" s="76"/>
      <c r="J130" s="3"/>
      <c r="K130" s="3"/>
      <c r="L130" s="3"/>
      <c r="M130" s="3"/>
      <c r="N130" s="3"/>
      <c r="O130" s="3"/>
      <c r="P130" s="116"/>
    </row>
    <row r="131" spans="6:55" ht="15">
      <c r="F131" s="118"/>
      <c r="G131" s="114"/>
      <c r="H131" s="114"/>
      <c r="I131" s="117"/>
      <c r="J131" s="117"/>
      <c r="K131" s="117"/>
      <c r="L131" s="117"/>
      <c r="M131" s="117"/>
      <c r="N131" s="117"/>
      <c r="O131" s="117"/>
      <c r="P131" s="117"/>
    </row>
    <row r="132" spans="6:55" ht="15"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</row>
    <row r="133" spans="6:55" ht="15.75" thickBot="1"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 ht="15"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</row>
    <row r="135" spans="6:55">
      <c r="F135" s="128"/>
      <c r="G135" s="129"/>
      <c r="H135" s="129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8"/>
      <c r="H139" s="1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9"/>
      <c r="H140" s="129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8"/>
      <c r="H144" s="1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9"/>
      <c r="H145" s="129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8"/>
      <c r="H150" s="1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9"/>
      <c r="H151" s="129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8"/>
      <c r="H155" s="1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9"/>
      <c r="H156" s="129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8"/>
      <c r="H160" s="1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>
      <c r="F161" s="128"/>
      <c r="G161" s="129"/>
      <c r="H161" s="129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5">
      <c r="B164" s="114"/>
      <c r="C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5">
      <c r="B165" s="114"/>
      <c r="C165" s="114"/>
      <c r="D165" s="114"/>
      <c r="E165" s="114"/>
      <c r="F165" s="128"/>
      <c r="G165" s="128"/>
      <c r="H165" s="1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5">
      <c r="B166" s="114"/>
      <c r="C166" s="114"/>
      <c r="D166" s="114"/>
      <c r="E166" s="114"/>
      <c r="F166" s="128"/>
      <c r="G166" s="129"/>
      <c r="H166" s="129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5">
      <c r="B167" s="114"/>
      <c r="C167" s="114"/>
      <c r="D167" s="114"/>
      <c r="E167" s="114"/>
      <c r="F167" s="128"/>
      <c r="G167" s="128"/>
      <c r="H167" s="1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5">
      <c r="D170" s="114"/>
      <c r="E170" s="114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</row>
    <row r="171" spans="2:55" ht="15">
      <c r="B171" s="119"/>
      <c r="C171" s="114"/>
      <c r="F171" s="12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</row>
    <row r="172" spans="2:55" ht="15">
      <c r="B172" s="125"/>
      <c r="C172" s="114"/>
      <c r="F172" s="114"/>
      <c r="G172" s="114"/>
      <c r="H172" s="122" t="s">
        <v>429</v>
      </c>
      <c r="I172" s="114"/>
      <c r="J172" s="114"/>
      <c r="K172" s="114"/>
      <c r="L172" s="114"/>
      <c r="M172" s="114"/>
      <c r="N172" s="114"/>
      <c r="O172" s="114"/>
      <c r="P172" s="114"/>
    </row>
    <row r="173" spans="2:55" ht="15.75" thickBot="1">
      <c r="B173" s="126"/>
      <c r="C173" s="114"/>
      <c r="F173" s="115" t="s">
        <v>1</v>
      </c>
      <c r="G173" s="115" t="s">
        <v>2</v>
      </c>
      <c r="H173" s="115" t="s">
        <v>3</v>
      </c>
      <c r="I173" s="76" t="s">
        <v>143</v>
      </c>
      <c r="J173" s="3" t="s">
        <v>144</v>
      </c>
      <c r="K173" s="3" t="s">
        <v>145</v>
      </c>
      <c r="L173" s="3" t="s">
        <v>146</v>
      </c>
      <c r="M173" s="3" t="s">
        <v>147</v>
      </c>
      <c r="N173" s="3" t="s">
        <v>148</v>
      </c>
      <c r="O173" s="3" t="s">
        <v>149</v>
      </c>
      <c r="P173" s="116"/>
    </row>
    <row r="174" spans="2:55" ht="15">
      <c r="B174" s="119"/>
      <c r="C174" s="114"/>
      <c r="D174" s="114"/>
      <c r="E174" s="117" t="s">
        <v>381</v>
      </c>
      <c r="F174" s="118" t="s">
        <v>115</v>
      </c>
      <c r="G174" s="114"/>
      <c r="H174" s="114"/>
      <c r="I174" s="117">
        <v>150</v>
      </c>
      <c r="J174" s="117">
        <v>150</v>
      </c>
      <c r="K174" s="117">
        <v>150</v>
      </c>
      <c r="L174" s="117">
        <v>150</v>
      </c>
      <c r="M174" s="117">
        <v>150</v>
      </c>
      <c r="N174" s="117">
        <v>150</v>
      </c>
      <c r="O174" s="117">
        <v>150</v>
      </c>
      <c r="P174" s="117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5.75" thickBot="1">
      <c r="B176" s="119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>
      <c r="B177" s="119"/>
      <c r="C177" s="114"/>
      <c r="D177" s="114"/>
      <c r="E177" s="114"/>
      <c r="F177" s="114"/>
      <c r="G177" s="114"/>
      <c r="H177" s="122" t="s">
        <v>382</v>
      </c>
      <c r="I177" s="114"/>
      <c r="J177" s="114"/>
      <c r="K177" s="114"/>
      <c r="L177" s="114"/>
      <c r="M177" s="114"/>
      <c r="N177" s="114"/>
      <c r="O177" s="114"/>
      <c r="P177" s="114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5.75" thickBot="1">
      <c r="B178" s="124"/>
      <c r="C178" s="114"/>
      <c r="D178" s="114"/>
      <c r="E178" s="114"/>
      <c r="F178" s="115" t="s">
        <v>1</v>
      </c>
      <c r="G178" s="115" t="s">
        <v>2</v>
      </c>
      <c r="H178" s="115" t="s">
        <v>3</v>
      </c>
      <c r="I178" s="76" t="s">
        <v>143</v>
      </c>
      <c r="J178" s="3" t="s">
        <v>144</v>
      </c>
      <c r="K178" s="3" t="s">
        <v>145</v>
      </c>
      <c r="L178" s="3" t="s">
        <v>146</v>
      </c>
      <c r="M178" s="3" t="s">
        <v>147</v>
      </c>
      <c r="N178" s="3" t="s">
        <v>148</v>
      </c>
      <c r="O178" s="3" t="s">
        <v>149</v>
      </c>
      <c r="P178" s="116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5">
      <c r="B179" s="124"/>
      <c r="C179" s="114"/>
      <c r="D179" s="114"/>
      <c r="E179" s="114"/>
      <c r="F179" s="118" t="s">
        <v>115</v>
      </c>
      <c r="G179" s="114"/>
      <c r="H179" s="114"/>
      <c r="I179" s="117">
        <v>15</v>
      </c>
      <c r="J179" s="117">
        <v>15</v>
      </c>
      <c r="K179" s="117">
        <v>15</v>
      </c>
      <c r="L179" s="117">
        <v>15</v>
      </c>
      <c r="M179" s="117">
        <v>15</v>
      </c>
      <c r="N179" s="117">
        <v>15</v>
      </c>
      <c r="O179" s="117">
        <v>15</v>
      </c>
      <c r="P179" s="117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>
      <c r="B180" s="119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</row>
    <row r="181" spans="2:55" ht="15.75" thickBot="1">
      <c r="D181" s="114"/>
      <c r="E181" s="114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</row>
    <row r="182" spans="2:55" ht="15">
      <c r="B182" s="114"/>
      <c r="C182" s="114"/>
      <c r="D182" s="114"/>
      <c r="E182" s="114"/>
      <c r="F182" s="114"/>
      <c r="G182" s="114"/>
      <c r="H182" s="122" t="s">
        <v>377</v>
      </c>
      <c r="I182" s="114"/>
      <c r="J182" s="114"/>
      <c r="K182" s="114"/>
      <c r="L182" s="114"/>
      <c r="M182" s="114"/>
      <c r="N182" s="114"/>
      <c r="O182" s="114"/>
      <c r="P182" s="114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</row>
    <row r="183" spans="2:55" ht="15.75" thickBot="1">
      <c r="B183" s="114"/>
      <c r="C183" s="114"/>
      <c r="D183" s="114"/>
      <c r="E183" s="114"/>
      <c r="F183" s="115" t="s">
        <v>1</v>
      </c>
      <c r="G183" s="115" t="s">
        <v>2</v>
      </c>
      <c r="H183" s="115" t="s">
        <v>3</v>
      </c>
      <c r="I183" s="76" t="s">
        <v>143</v>
      </c>
      <c r="J183" s="3" t="s">
        <v>144</v>
      </c>
      <c r="K183" s="3" t="s">
        <v>145</v>
      </c>
      <c r="L183" s="3" t="s">
        <v>146</v>
      </c>
      <c r="M183" s="3" t="s">
        <v>147</v>
      </c>
      <c r="N183" s="3" t="s">
        <v>148</v>
      </c>
      <c r="O183" s="3" t="s">
        <v>149</v>
      </c>
      <c r="P183" s="116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</row>
    <row r="184" spans="2:55" ht="15">
      <c r="B184" s="114"/>
      <c r="C184" s="114"/>
      <c r="F184" s="118" t="s">
        <v>115</v>
      </c>
      <c r="G184" s="114"/>
      <c r="H184" s="114"/>
      <c r="I184" s="117">
        <v>31.536000000000001</v>
      </c>
      <c r="J184" s="117">
        <v>31.536000000000001</v>
      </c>
      <c r="K184" s="117">
        <v>31.536000000000001</v>
      </c>
      <c r="L184" s="117">
        <v>31.536000000000001</v>
      </c>
      <c r="M184" s="117">
        <v>31.536000000000001</v>
      </c>
      <c r="N184" s="117">
        <v>31.536000000000001</v>
      </c>
      <c r="O184" s="117">
        <v>31.536000000000001</v>
      </c>
      <c r="P184" s="117"/>
    </row>
    <row r="185" spans="2:55" ht="15">
      <c r="D185" s="114"/>
      <c r="E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</row>
    <row r="186" spans="2:55" ht="15.75" thickBot="1">
      <c r="D186" s="114"/>
      <c r="E186" s="114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</row>
    <row r="187" spans="2:55" ht="15">
      <c r="B187" s="114"/>
      <c r="C187" s="114"/>
      <c r="D187" s="114"/>
      <c r="E187" s="114"/>
      <c r="F187" s="114"/>
      <c r="G187" s="114"/>
      <c r="H187" s="122" t="s">
        <v>430</v>
      </c>
      <c r="I187" s="114"/>
      <c r="J187" s="114"/>
      <c r="K187" s="114"/>
      <c r="L187" s="114"/>
      <c r="M187" s="114"/>
      <c r="N187" s="114"/>
      <c r="O187" s="114"/>
      <c r="P187" s="114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</row>
    <row r="188" spans="2:55" ht="15.75" thickBot="1">
      <c r="B188" s="114"/>
      <c r="C188" s="114"/>
      <c r="F188" s="115" t="s">
        <v>1</v>
      </c>
      <c r="G188" s="115" t="s">
        <v>2</v>
      </c>
      <c r="H188" s="115" t="s">
        <v>3</v>
      </c>
      <c r="I188" s="76" t="s">
        <v>143</v>
      </c>
      <c r="J188" s="3" t="s">
        <v>144</v>
      </c>
      <c r="K188" s="3" t="s">
        <v>145</v>
      </c>
      <c r="L188" s="3" t="s">
        <v>146</v>
      </c>
      <c r="M188" s="3" t="s">
        <v>147</v>
      </c>
      <c r="N188" s="3" t="s">
        <v>148</v>
      </c>
      <c r="O188" s="3" t="s">
        <v>149</v>
      </c>
      <c r="P188" s="116"/>
    </row>
    <row r="189" spans="2:55" ht="15">
      <c r="B189" s="114"/>
      <c r="C189" s="114"/>
      <c r="F189" s="118" t="s">
        <v>115</v>
      </c>
      <c r="G189" s="114"/>
      <c r="H189" s="118" t="s">
        <v>93</v>
      </c>
      <c r="I189" s="117">
        <v>0.98</v>
      </c>
      <c r="J189" s="117">
        <v>0.98</v>
      </c>
      <c r="K189" s="117">
        <v>0.98</v>
      </c>
      <c r="L189" s="117">
        <v>0.98</v>
      </c>
      <c r="M189" s="117">
        <v>0.98</v>
      </c>
      <c r="N189" s="117">
        <v>0.98</v>
      </c>
      <c r="O189" s="117">
        <v>0.98</v>
      </c>
      <c r="P189" s="117"/>
    </row>
    <row r="190" spans="2:55" ht="15">
      <c r="D190" s="131" t="s">
        <v>383</v>
      </c>
      <c r="E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</row>
    <row r="191" spans="2:55" ht="15.75" thickBot="1">
      <c r="D191" s="114"/>
      <c r="E191" s="114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</row>
    <row r="192" spans="2:55" ht="15">
      <c r="B192" s="114"/>
      <c r="C192" s="114"/>
      <c r="D192" s="114"/>
      <c r="E192" s="114"/>
      <c r="F192" s="114"/>
      <c r="G192" s="114"/>
      <c r="H192" s="122" t="s">
        <v>380</v>
      </c>
      <c r="I192" s="114"/>
      <c r="J192" s="114"/>
      <c r="K192" s="114"/>
      <c r="L192" s="114"/>
      <c r="M192" s="114"/>
      <c r="N192" s="114"/>
      <c r="O192" s="114"/>
      <c r="P192" s="114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</row>
    <row r="193" spans="1:45" ht="15.75" thickBot="1">
      <c r="B193" s="114"/>
      <c r="C193" s="114"/>
      <c r="F193" s="115" t="s">
        <v>1</v>
      </c>
      <c r="G193" s="115" t="s">
        <v>2</v>
      </c>
      <c r="H193" s="115" t="s">
        <v>3</v>
      </c>
      <c r="I193" s="76" t="s">
        <v>143</v>
      </c>
      <c r="J193" s="3" t="s">
        <v>144</v>
      </c>
      <c r="K193" s="3" t="s">
        <v>145</v>
      </c>
      <c r="L193" s="3" t="s">
        <v>146</v>
      </c>
      <c r="M193" s="3" t="s">
        <v>147</v>
      </c>
      <c r="N193" s="3" t="s">
        <v>148</v>
      </c>
      <c r="O193" s="3" t="s">
        <v>149</v>
      </c>
      <c r="P193" s="116"/>
    </row>
    <row r="194" spans="1:45" ht="15">
      <c r="F194" s="118" t="s">
        <v>115</v>
      </c>
      <c r="G194" s="114"/>
      <c r="H194" s="114"/>
      <c r="I194" s="117">
        <v>0.95</v>
      </c>
      <c r="J194" s="117">
        <v>0.95</v>
      </c>
      <c r="K194" s="117">
        <v>0.95</v>
      </c>
      <c r="L194" s="117">
        <v>0.95</v>
      </c>
      <c r="M194" s="117">
        <v>0.95</v>
      </c>
      <c r="N194" s="117">
        <v>0.95</v>
      </c>
      <c r="O194" s="117">
        <v>0.95</v>
      </c>
      <c r="P194" s="117"/>
    </row>
    <row r="195" spans="1:45" ht="15">
      <c r="D195" s="114"/>
      <c r="E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</row>
    <row r="196" spans="1:45" ht="15.75" thickBot="1">
      <c r="D196" s="114"/>
      <c r="E196" s="114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</row>
    <row r="197" spans="1:45" ht="15">
      <c r="F197" s="114"/>
      <c r="G197" s="114"/>
      <c r="H197" s="122" t="s">
        <v>385</v>
      </c>
      <c r="I197" s="114"/>
      <c r="J197" s="114"/>
      <c r="K197" s="114"/>
      <c r="L197" s="114"/>
      <c r="M197" s="114"/>
      <c r="N197" s="114"/>
      <c r="O197" s="114"/>
      <c r="P197" s="114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</row>
    <row r="198" spans="1:45" ht="15.75" thickBot="1">
      <c r="F198" s="115" t="s">
        <v>1</v>
      </c>
      <c r="G198" s="115" t="s">
        <v>2</v>
      </c>
      <c r="H198" s="115" t="s">
        <v>3</v>
      </c>
      <c r="I198" s="76" t="s">
        <v>143</v>
      </c>
      <c r="J198" s="3" t="s">
        <v>144</v>
      </c>
      <c r="K198" s="3" t="s">
        <v>145</v>
      </c>
      <c r="L198" s="3" t="s">
        <v>146</v>
      </c>
      <c r="M198" s="3" t="s">
        <v>147</v>
      </c>
      <c r="N198" s="3" t="s">
        <v>148</v>
      </c>
      <c r="O198" s="3" t="s">
        <v>149</v>
      </c>
      <c r="P198" s="116"/>
    </row>
    <row r="199" spans="1:45" ht="15">
      <c r="F199" s="118" t="s">
        <v>115</v>
      </c>
      <c r="G199" s="118" t="s">
        <v>375</v>
      </c>
      <c r="H199" s="114"/>
      <c r="I199" s="117">
        <v>0.75</v>
      </c>
      <c r="J199" s="117">
        <v>0.75</v>
      </c>
      <c r="K199" s="117">
        <v>0.75</v>
      </c>
      <c r="L199" s="117">
        <v>0.75</v>
      </c>
      <c r="M199" s="117">
        <v>0.75</v>
      </c>
      <c r="N199" s="117">
        <v>0.75</v>
      </c>
      <c r="O199" s="117">
        <v>0.75</v>
      </c>
      <c r="P199" s="117"/>
    </row>
    <row r="200" spans="1:45" ht="15">
      <c r="A200" s="147"/>
      <c r="B200" s="147"/>
      <c r="C200" s="147"/>
      <c r="F200" s="148"/>
      <c r="G200" s="149" t="s">
        <v>92</v>
      </c>
      <c r="H200" s="148"/>
      <c r="I200" s="150">
        <v>1</v>
      </c>
      <c r="J200" s="150">
        <v>1</v>
      </c>
      <c r="K200" s="150">
        <v>1</v>
      </c>
      <c r="L200" s="150">
        <v>1</v>
      </c>
      <c r="M200" s="150">
        <v>1</v>
      </c>
      <c r="N200" s="150">
        <v>1</v>
      </c>
      <c r="O200" s="150">
        <v>1</v>
      </c>
      <c r="P200" s="150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</row>
    <row r="201" spans="1:45" ht="15.75" thickBot="1"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</row>
    <row r="202" spans="1:45"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</row>
    <row r="203" spans="1:45" s="147" customFormat="1">
      <c r="A203"/>
      <c r="B203"/>
      <c r="C203"/>
      <c r="F203"/>
      <c r="G203"/>
      <c r="H203"/>
      <c r="I203"/>
      <c r="J203"/>
      <c r="K203"/>
      <c r="L203"/>
      <c r="M203"/>
      <c r="N203"/>
      <c r="O203"/>
      <c r="P203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</row>
    <row r="204" spans="1:45" ht="15">
      <c r="F204" s="114"/>
      <c r="G204" s="114"/>
      <c r="H204" s="122" t="s">
        <v>376</v>
      </c>
      <c r="I204" s="114"/>
      <c r="J204" s="114"/>
      <c r="K204" s="114"/>
      <c r="L204" s="114"/>
      <c r="M204" s="114"/>
      <c r="N204" s="114"/>
      <c r="O204" s="114"/>
      <c r="P204" s="114"/>
    </row>
    <row r="205" spans="1:45" ht="15.75" thickBot="1">
      <c r="F205" s="115" t="s">
        <v>1</v>
      </c>
      <c r="G205" s="115" t="s">
        <v>2</v>
      </c>
      <c r="H205" s="115" t="s">
        <v>3</v>
      </c>
      <c r="I205" s="76" t="s">
        <v>143</v>
      </c>
      <c r="J205" s="3" t="s">
        <v>144</v>
      </c>
      <c r="K205" s="3" t="s">
        <v>145</v>
      </c>
      <c r="L205" s="3" t="s">
        <v>146</v>
      </c>
      <c r="M205" s="3" t="s">
        <v>147</v>
      </c>
      <c r="N205" s="3" t="s">
        <v>148</v>
      </c>
      <c r="O205" s="3" t="s">
        <v>149</v>
      </c>
      <c r="P205" s="116"/>
    </row>
    <row r="206" spans="1:45" ht="15">
      <c r="F206" s="118" t="s">
        <v>115</v>
      </c>
      <c r="G206" s="114"/>
      <c r="H206" s="114"/>
      <c r="I206" s="117">
        <v>25</v>
      </c>
      <c r="J206" s="117">
        <v>25</v>
      </c>
      <c r="K206" s="117">
        <v>25</v>
      </c>
      <c r="L206" s="117">
        <v>25</v>
      </c>
      <c r="M206" s="117">
        <v>25</v>
      </c>
      <c r="N206" s="117">
        <v>25</v>
      </c>
      <c r="O206" s="117">
        <v>25</v>
      </c>
      <c r="P206" s="117"/>
    </row>
    <row r="207" spans="1:45" ht="15"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</row>
    <row r="208" spans="1:45" ht="15.75" thickBot="1"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</row>
    <row r="209" spans="6:45" ht="15">
      <c r="F209" s="114"/>
      <c r="G209" s="114"/>
      <c r="H209" s="122" t="s">
        <v>386</v>
      </c>
      <c r="I209" s="114"/>
      <c r="J209" s="114"/>
      <c r="K209" s="114"/>
      <c r="L209" s="114"/>
      <c r="M209" s="114"/>
      <c r="N209" s="114"/>
      <c r="O209" s="114"/>
      <c r="P209" s="114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</row>
    <row r="210" spans="6:45" ht="15.75" thickBot="1">
      <c r="F210" s="115" t="s">
        <v>1</v>
      </c>
      <c r="G210" s="115" t="s">
        <v>2</v>
      </c>
      <c r="H210" s="115" t="s">
        <v>3</v>
      </c>
      <c r="I210" s="76" t="s">
        <v>143</v>
      </c>
      <c r="J210" s="3" t="s">
        <v>144</v>
      </c>
      <c r="K210" s="3" t="s">
        <v>145</v>
      </c>
      <c r="L210" s="3" t="s">
        <v>146</v>
      </c>
      <c r="M210" s="3" t="s">
        <v>147</v>
      </c>
      <c r="N210" s="3" t="s">
        <v>148</v>
      </c>
      <c r="O210" s="3" t="s">
        <v>149</v>
      </c>
      <c r="P210" s="116"/>
    </row>
    <row r="211" spans="6:45" ht="15">
      <c r="F211" s="118" t="s">
        <v>115</v>
      </c>
      <c r="G211" s="118" t="s">
        <v>375</v>
      </c>
      <c r="H211" s="114"/>
      <c r="I211" s="117">
        <v>1</v>
      </c>
      <c r="J211" s="117">
        <v>1</v>
      </c>
      <c r="K211" s="117">
        <v>1</v>
      </c>
      <c r="L211" s="117">
        <v>1</v>
      </c>
      <c r="M211" s="117">
        <v>1</v>
      </c>
      <c r="N211" s="117">
        <v>1</v>
      </c>
      <c r="O211" s="117">
        <v>1</v>
      </c>
      <c r="P211" s="117"/>
    </row>
    <row r="212" spans="6:45" ht="15">
      <c r="F212" s="114"/>
      <c r="G212" s="118" t="s">
        <v>92</v>
      </c>
      <c r="H212" s="114"/>
      <c r="I212" s="117">
        <v>0.8</v>
      </c>
      <c r="J212" s="117">
        <v>0.8</v>
      </c>
      <c r="K212" s="117">
        <v>0.8</v>
      </c>
      <c r="L212" s="117">
        <v>0.8</v>
      </c>
      <c r="M212" s="117">
        <v>0.8</v>
      </c>
      <c r="N212" s="117">
        <v>0.8</v>
      </c>
      <c r="O212" s="117">
        <v>0.8</v>
      </c>
      <c r="P212" s="117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</row>
    <row r="213" spans="6:45" ht="15.75" thickBot="1">
      <c r="F213" s="114"/>
      <c r="G213" s="114"/>
      <c r="H213" s="118" t="s">
        <v>93</v>
      </c>
      <c r="I213" s="114"/>
      <c r="J213" s="114"/>
      <c r="K213" s="114"/>
      <c r="L213" s="114"/>
      <c r="M213" s="114"/>
      <c r="N213" s="114"/>
      <c r="O213" s="114"/>
      <c r="P213" s="114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</row>
    <row r="214" spans="6:45"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>
      <c r="F215" s="114"/>
      <c r="G215" s="114"/>
      <c r="H215" s="122" t="s">
        <v>387</v>
      </c>
      <c r="I215" s="114"/>
      <c r="J215" s="114"/>
      <c r="K215" s="114"/>
      <c r="L215" s="114"/>
      <c r="M215" s="114"/>
      <c r="N215" s="114"/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</row>
    <row r="216" spans="6:45" ht="15.75" thickBot="1">
      <c r="F216" s="115" t="s">
        <v>1</v>
      </c>
      <c r="G216" s="115" t="s">
        <v>2</v>
      </c>
      <c r="H216" s="115" t="s">
        <v>3</v>
      </c>
      <c r="I216" s="76" t="s">
        <v>143</v>
      </c>
      <c r="J216" s="3" t="s">
        <v>144</v>
      </c>
      <c r="K216" s="3" t="s">
        <v>145</v>
      </c>
      <c r="L216" s="3" t="s">
        <v>146</v>
      </c>
      <c r="M216" s="3" t="s">
        <v>147</v>
      </c>
      <c r="N216" s="3" t="s">
        <v>148</v>
      </c>
      <c r="O216" s="3" t="s">
        <v>149</v>
      </c>
      <c r="P216" s="116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</row>
    <row r="217" spans="6:45" ht="15">
      <c r="F217" s="118" t="s">
        <v>115</v>
      </c>
      <c r="G217" s="118" t="s">
        <v>375</v>
      </c>
      <c r="H217" s="114"/>
      <c r="I217" s="117">
        <v>1</v>
      </c>
      <c r="J217" s="117">
        <v>1</v>
      </c>
      <c r="K217" s="117">
        <v>1</v>
      </c>
      <c r="L217" s="117">
        <v>1</v>
      </c>
      <c r="M217" s="117">
        <v>1</v>
      </c>
      <c r="N217" s="117">
        <v>1</v>
      </c>
      <c r="O217" s="117">
        <v>1</v>
      </c>
      <c r="P217" s="117"/>
    </row>
    <row r="218" spans="6:45" ht="15">
      <c r="F218" s="114"/>
      <c r="G218" s="118" t="s">
        <v>92</v>
      </c>
      <c r="H218" s="114"/>
      <c r="I218" s="117">
        <v>0.5</v>
      </c>
      <c r="J218" s="117">
        <v>0.5</v>
      </c>
      <c r="K218" s="117">
        <v>0.5</v>
      </c>
      <c r="L218" s="117">
        <v>0.5</v>
      </c>
      <c r="M218" s="117">
        <v>0.5</v>
      </c>
      <c r="N218" s="117">
        <v>0.5</v>
      </c>
      <c r="O218" s="117">
        <v>0.5</v>
      </c>
      <c r="P218" s="117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</row>
    <row r="219" spans="6:45" ht="15.75" thickBot="1">
      <c r="F219" s="114"/>
      <c r="G219" s="114"/>
      <c r="H219" s="118" t="s">
        <v>93</v>
      </c>
      <c r="I219" s="114"/>
      <c r="J219" s="114"/>
      <c r="K219" s="114"/>
      <c r="L219" s="114"/>
      <c r="M219" s="114"/>
      <c r="N219" s="114"/>
      <c r="O219" s="114"/>
      <c r="P219" s="114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</row>
    <row r="220" spans="6:45"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>
      <c r="F221" s="114"/>
      <c r="G221" s="114"/>
      <c r="H221" s="122" t="s">
        <v>388</v>
      </c>
      <c r="I221" s="114"/>
      <c r="J221" s="114"/>
      <c r="K221" s="114"/>
      <c r="L221" s="114"/>
      <c r="M221" s="114"/>
      <c r="N221" s="114"/>
      <c r="O221" s="114"/>
      <c r="P221" s="114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</row>
    <row r="222" spans="6:45" ht="15.75" thickBot="1">
      <c r="F222" s="115" t="s">
        <v>1</v>
      </c>
      <c r="G222" s="115" t="s">
        <v>2</v>
      </c>
      <c r="H222" s="115" t="s">
        <v>3</v>
      </c>
      <c r="I222" s="76" t="s">
        <v>143</v>
      </c>
      <c r="J222" s="3" t="s">
        <v>144</v>
      </c>
      <c r="K222" s="3" t="s">
        <v>145</v>
      </c>
      <c r="L222" s="3" t="s">
        <v>146</v>
      </c>
      <c r="M222" s="3" t="s">
        <v>147</v>
      </c>
      <c r="N222" s="3" t="s">
        <v>148</v>
      </c>
      <c r="O222" s="3" t="s">
        <v>149</v>
      </c>
      <c r="P222" s="116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</row>
    <row r="223" spans="6:45" ht="15">
      <c r="F223" s="118" t="s">
        <v>115</v>
      </c>
      <c r="G223" s="118" t="s">
        <v>375</v>
      </c>
      <c r="H223" s="114"/>
      <c r="I223" s="117">
        <v>1</v>
      </c>
      <c r="J223" s="117">
        <v>1</v>
      </c>
      <c r="K223" s="117">
        <v>1</v>
      </c>
      <c r="L223" s="117">
        <v>1</v>
      </c>
      <c r="M223" s="117">
        <v>1</v>
      </c>
      <c r="N223" s="117">
        <v>1</v>
      </c>
      <c r="O223" s="117">
        <v>1</v>
      </c>
      <c r="P223" s="117"/>
    </row>
    <row r="224" spans="6:45" ht="15">
      <c r="F224" s="114"/>
      <c r="G224" s="118" t="s">
        <v>92</v>
      </c>
      <c r="H224" s="114"/>
      <c r="I224" s="117">
        <v>0.05</v>
      </c>
      <c r="J224" s="117">
        <v>0.05</v>
      </c>
      <c r="K224" s="117">
        <v>0.05</v>
      </c>
      <c r="L224" s="117">
        <v>0.05</v>
      </c>
      <c r="M224" s="117">
        <v>0.05</v>
      </c>
      <c r="N224" s="117">
        <v>0.05</v>
      </c>
      <c r="O224" s="117">
        <v>0.05</v>
      </c>
      <c r="P224" s="117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</row>
    <row r="225" spans="1:45" ht="15.75" thickBot="1">
      <c r="F225" s="114"/>
      <c r="G225" s="114"/>
      <c r="H225" s="118" t="s">
        <v>93</v>
      </c>
      <c r="I225" s="114"/>
      <c r="J225" s="114"/>
      <c r="K225" s="114"/>
      <c r="L225" s="114"/>
      <c r="M225" s="114"/>
      <c r="N225" s="114"/>
      <c r="O225" s="114"/>
      <c r="P225" s="114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</row>
    <row r="226" spans="1:45"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>
      <c r="A227" s="114"/>
      <c r="B227" s="114"/>
      <c r="C227" s="114"/>
      <c r="F227" s="114"/>
      <c r="G227" s="114"/>
      <c r="H227" s="122" t="s">
        <v>389</v>
      </c>
      <c r="I227" s="114"/>
      <c r="J227" s="114"/>
      <c r="K227" s="114"/>
      <c r="L227" s="114"/>
      <c r="M227" s="114"/>
      <c r="N227" s="114"/>
      <c r="O227" s="114"/>
      <c r="P227" s="114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</row>
    <row r="228" spans="1:45" ht="15.75" thickBot="1">
      <c r="A228" s="114"/>
      <c r="B228" s="114"/>
      <c r="C228" s="114"/>
      <c r="F228" s="115" t="s">
        <v>1</v>
      </c>
      <c r="G228" s="115" t="s">
        <v>2</v>
      </c>
      <c r="H228" s="115" t="s">
        <v>3</v>
      </c>
      <c r="I228" s="76" t="s">
        <v>143</v>
      </c>
      <c r="J228" s="3" t="s">
        <v>144</v>
      </c>
      <c r="K228" s="3" t="s">
        <v>145</v>
      </c>
      <c r="L228" s="3" t="s">
        <v>146</v>
      </c>
      <c r="M228" s="3" t="s">
        <v>147</v>
      </c>
      <c r="N228" s="3" t="s">
        <v>148</v>
      </c>
      <c r="O228" s="3" t="s">
        <v>149</v>
      </c>
      <c r="P228" s="116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</row>
    <row r="229" spans="1:45" ht="15">
      <c r="A229" s="114"/>
      <c r="B229" s="114"/>
      <c r="C229" s="114"/>
      <c r="F229" s="118" t="s">
        <v>115</v>
      </c>
      <c r="G229" s="118" t="s">
        <v>375</v>
      </c>
      <c r="H229" s="114"/>
      <c r="I229" s="117">
        <v>1</v>
      </c>
      <c r="J229" s="117">
        <v>1</v>
      </c>
      <c r="K229" s="117">
        <v>1</v>
      </c>
      <c r="L229" s="117">
        <v>1</v>
      </c>
      <c r="M229" s="117">
        <v>1</v>
      </c>
      <c r="N229" s="117">
        <v>1</v>
      </c>
      <c r="O229" s="117">
        <v>1</v>
      </c>
      <c r="P229" s="117"/>
    </row>
    <row r="230" spans="1:45" ht="15">
      <c r="A230" s="114"/>
      <c r="B230" s="114"/>
      <c r="C230" s="114"/>
      <c r="D230" s="114"/>
      <c r="E230" s="114"/>
      <c r="F230" s="114"/>
      <c r="G230" s="118" t="s">
        <v>92</v>
      </c>
      <c r="H230" s="114"/>
      <c r="I230" s="117">
        <v>0.35</v>
      </c>
      <c r="J230" s="117">
        <v>0.35</v>
      </c>
      <c r="K230" s="117">
        <v>0.35</v>
      </c>
      <c r="L230" s="117">
        <v>0.35</v>
      </c>
      <c r="M230" s="117">
        <v>0.35</v>
      </c>
      <c r="N230" s="117">
        <v>0.35</v>
      </c>
      <c r="O230" s="117">
        <v>0.35</v>
      </c>
      <c r="P230" s="117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</row>
    <row r="231" spans="1:45" ht="15.75" thickBot="1">
      <c r="A231" s="114"/>
      <c r="B231" s="114"/>
      <c r="C231" s="114"/>
      <c r="D231" s="114"/>
      <c r="E231" s="114"/>
      <c r="F231" s="114"/>
      <c r="G231" s="114"/>
      <c r="H231" s="118" t="s">
        <v>93</v>
      </c>
      <c r="I231" s="114"/>
      <c r="J231" s="114"/>
      <c r="K231" s="114"/>
      <c r="L231" s="114"/>
      <c r="M231" s="114"/>
      <c r="N231" s="114"/>
      <c r="O231" s="114"/>
      <c r="P231" s="114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</row>
    <row r="232" spans="1:45" ht="1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5">
      <c r="D233" s="114"/>
      <c r="E233" s="114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</row>
    <row r="234" spans="1:45" ht="15">
      <c r="D234" s="114"/>
      <c r="E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</row>
    <row r="235" spans="1:45" ht="15">
      <c r="A235" s="114"/>
      <c r="B235" s="114"/>
      <c r="C235" s="114"/>
      <c r="F235" s="114"/>
      <c r="G235" s="114"/>
      <c r="H235" s="122" t="s">
        <v>429</v>
      </c>
      <c r="I235" s="114"/>
      <c r="J235" s="114"/>
      <c r="K235" s="114"/>
      <c r="L235" s="114"/>
      <c r="M235" s="114"/>
      <c r="N235" s="114"/>
      <c r="O235" s="114"/>
      <c r="P235" s="114"/>
    </row>
    <row r="236" spans="1:45" ht="15.75" thickBot="1">
      <c r="A236" s="114"/>
      <c r="B236" s="114"/>
      <c r="C236" s="114"/>
      <c r="F236" s="115" t="s">
        <v>1</v>
      </c>
      <c r="G236" s="115" t="s">
        <v>2</v>
      </c>
      <c r="H236" s="115" t="s">
        <v>3</v>
      </c>
      <c r="I236" s="76" t="s">
        <v>143</v>
      </c>
      <c r="J236" s="3" t="s">
        <v>144</v>
      </c>
      <c r="K236" s="3" t="s">
        <v>145</v>
      </c>
      <c r="L236" s="3" t="s">
        <v>146</v>
      </c>
      <c r="M236" s="3" t="s">
        <v>147</v>
      </c>
      <c r="N236" s="3" t="s">
        <v>148</v>
      </c>
      <c r="O236" s="3" t="s">
        <v>149</v>
      </c>
      <c r="P236" s="116"/>
    </row>
    <row r="237" spans="1:45" ht="15">
      <c r="A237" s="114"/>
      <c r="B237" s="114"/>
      <c r="C237" s="114"/>
      <c r="F237" s="118" t="s">
        <v>116</v>
      </c>
      <c r="G237" s="114"/>
      <c r="H237" s="114"/>
      <c r="I237" s="117">
        <v>120</v>
      </c>
      <c r="J237" s="117">
        <v>120</v>
      </c>
      <c r="K237" s="117">
        <v>120</v>
      </c>
      <c r="L237" s="117">
        <v>120</v>
      </c>
      <c r="M237" s="117">
        <v>120</v>
      </c>
      <c r="N237" s="117">
        <v>120</v>
      </c>
      <c r="O237" s="117">
        <v>120</v>
      </c>
      <c r="P237" s="117"/>
    </row>
    <row r="238" spans="1:45" ht="15">
      <c r="D238" s="114"/>
      <c r="E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</row>
    <row r="239" spans="1:45" ht="15.75" thickBot="1">
      <c r="D239" s="114"/>
      <c r="E239" s="114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</row>
    <row r="240" spans="1:45" ht="15">
      <c r="A240" s="114"/>
      <c r="B240" s="114"/>
      <c r="C240" s="114"/>
      <c r="D240" s="114"/>
      <c r="E240" s="114"/>
      <c r="F240" s="114"/>
      <c r="G240" s="114"/>
      <c r="H240" s="122" t="s">
        <v>382</v>
      </c>
      <c r="I240" s="114"/>
      <c r="J240" s="114"/>
      <c r="K240" s="114"/>
      <c r="L240" s="114"/>
      <c r="M240" s="114"/>
      <c r="N240" s="114"/>
      <c r="O240" s="114"/>
      <c r="P240" s="114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</row>
    <row r="241" spans="1:45" ht="15.75" thickBot="1">
      <c r="A241" s="124"/>
      <c r="B241" s="114"/>
      <c r="C241" s="114"/>
      <c r="F241" s="115" t="s">
        <v>1</v>
      </c>
      <c r="G241" s="115" t="s">
        <v>2</v>
      </c>
      <c r="H241" s="115" t="s">
        <v>3</v>
      </c>
      <c r="I241" s="76" t="s">
        <v>143</v>
      </c>
      <c r="J241" s="3" t="s">
        <v>144</v>
      </c>
      <c r="K241" s="3" t="s">
        <v>145</v>
      </c>
      <c r="L241" s="3" t="s">
        <v>146</v>
      </c>
      <c r="M241" s="3" t="s">
        <v>147</v>
      </c>
      <c r="N241" s="3" t="s">
        <v>148</v>
      </c>
      <c r="O241" s="3" t="s">
        <v>149</v>
      </c>
      <c r="P241" s="116"/>
    </row>
    <row r="242" spans="1:45" ht="15">
      <c r="A242" s="125"/>
      <c r="B242" s="114"/>
      <c r="C242" s="114"/>
      <c r="F242" s="118" t="s">
        <v>116</v>
      </c>
      <c r="G242" s="114"/>
      <c r="H242" s="114"/>
      <c r="I242" s="117">
        <v>15</v>
      </c>
      <c r="J242" s="117">
        <v>15</v>
      </c>
      <c r="K242" s="117">
        <v>15</v>
      </c>
      <c r="L242" s="117">
        <v>15</v>
      </c>
      <c r="M242" s="117">
        <v>15</v>
      </c>
      <c r="N242" s="117">
        <v>15</v>
      </c>
      <c r="O242" s="117">
        <v>15</v>
      </c>
      <c r="P242" s="117"/>
    </row>
    <row r="243" spans="1:45" ht="15">
      <c r="A243" s="126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</row>
    <row r="244" spans="1:45" ht="15.75" thickBot="1">
      <c r="A244" s="12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K244" s="116"/>
      <c r="AL244" s="116"/>
      <c r="AM244" s="116"/>
      <c r="AN244" s="116"/>
      <c r="AO244" s="116"/>
      <c r="AP244" s="116"/>
      <c r="AQ244" s="116"/>
      <c r="AR244" s="116"/>
      <c r="AS244" s="116"/>
    </row>
    <row r="245" spans="1:45" ht="15">
      <c r="A245" s="124"/>
      <c r="B245" s="114"/>
      <c r="C245" s="114"/>
      <c r="D245" s="114"/>
      <c r="E245" s="114"/>
      <c r="F245" s="114"/>
      <c r="G245" s="114"/>
      <c r="H245" s="122" t="s">
        <v>377</v>
      </c>
      <c r="I245" s="114"/>
      <c r="J245" s="114"/>
      <c r="K245" s="114"/>
      <c r="L245" s="114"/>
      <c r="M245" s="114"/>
      <c r="N245" s="114"/>
      <c r="O245" s="114"/>
      <c r="P245" s="114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</row>
    <row r="246" spans="1:45" ht="15.75" thickBot="1">
      <c r="A246" s="124"/>
      <c r="B246" s="114"/>
      <c r="C246" s="114"/>
      <c r="D246" s="114"/>
      <c r="E246" s="114"/>
      <c r="F246" s="115" t="s">
        <v>1</v>
      </c>
      <c r="G246" s="115" t="s">
        <v>2</v>
      </c>
      <c r="H246" s="115" t="s">
        <v>3</v>
      </c>
      <c r="I246" s="76" t="s">
        <v>143</v>
      </c>
      <c r="J246" s="3" t="s">
        <v>144</v>
      </c>
      <c r="K246" s="3" t="s">
        <v>145</v>
      </c>
      <c r="L246" s="3" t="s">
        <v>146</v>
      </c>
      <c r="M246" s="3" t="s">
        <v>147</v>
      </c>
      <c r="N246" s="3" t="s">
        <v>148</v>
      </c>
      <c r="O246" s="3" t="s">
        <v>149</v>
      </c>
      <c r="P246" s="116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5">
      <c r="A247" s="124"/>
      <c r="B247" s="114"/>
      <c r="C247" s="114"/>
      <c r="D247" s="114"/>
      <c r="E247" s="114"/>
      <c r="F247" s="118" t="s">
        <v>116</v>
      </c>
      <c r="G247" s="114"/>
      <c r="H247" s="114"/>
      <c r="I247" s="117">
        <v>31.536000000000001</v>
      </c>
      <c r="J247" s="117">
        <v>31.536000000000001</v>
      </c>
      <c r="K247" s="117">
        <v>31.536000000000001</v>
      </c>
      <c r="L247" s="117">
        <v>31.536000000000001</v>
      </c>
      <c r="M247" s="117">
        <v>31.536000000000001</v>
      </c>
      <c r="N247" s="117">
        <v>31.536000000000001</v>
      </c>
      <c r="O247" s="117">
        <v>31.536000000000001</v>
      </c>
      <c r="P247" s="117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</row>
    <row r="249" spans="1:45" ht="15.75" thickBot="1">
      <c r="A249" s="12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</row>
    <row r="250" spans="1:45" ht="15">
      <c r="A250" s="124"/>
      <c r="B250" s="114"/>
      <c r="C250" s="114"/>
      <c r="D250" s="114"/>
      <c r="E250" s="114"/>
      <c r="F250" s="114"/>
      <c r="G250" s="114"/>
      <c r="H250" s="122" t="s">
        <v>384</v>
      </c>
      <c r="I250" s="114"/>
      <c r="J250" s="114"/>
      <c r="K250" s="114"/>
      <c r="L250" s="114"/>
      <c r="M250" s="114"/>
      <c r="N250" s="114"/>
      <c r="O250" s="114"/>
      <c r="P250" s="114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</row>
    <row r="251" spans="1:45" ht="15.75" thickBot="1">
      <c r="A251" s="114"/>
      <c r="B251" s="114"/>
      <c r="C251" s="114"/>
      <c r="D251" s="114"/>
      <c r="E251" s="114"/>
      <c r="F251" s="115" t="s">
        <v>1</v>
      </c>
      <c r="G251" s="115" t="s">
        <v>2</v>
      </c>
      <c r="H251" s="115" t="s">
        <v>3</v>
      </c>
      <c r="I251" s="76" t="s">
        <v>143</v>
      </c>
      <c r="J251" s="3" t="s">
        <v>144</v>
      </c>
      <c r="K251" s="3" t="s">
        <v>145</v>
      </c>
      <c r="L251" s="3" t="s">
        <v>146</v>
      </c>
      <c r="M251" s="3" t="s">
        <v>147</v>
      </c>
      <c r="N251" s="3" t="s">
        <v>148</v>
      </c>
      <c r="O251" s="3" t="s">
        <v>149</v>
      </c>
      <c r="P251" s="116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5">
      <c r="A252" s="114"/>
      <c r="B252" s="114"/>
      <c r="C252" s="114"/>
      <c r="D252" s="114"/>
      <c r="E252" s="114"/>
      <c r="F252" s="118" t="s">
        <v>116</v>
      </c>
      <c r="G252" s="114"/>
      <c r="H252" s="118" t="s">
        <v>93</v>
      </c>
      <c r="I252" s="117">
        <v>0.98</v>
      </c>
      <c r="J252" s="117">
        <v>0.98</v>
      </c>
      <c r="K252" s="117">
        <v>0.98</v>
      </c>
      <c r="L252" s="117">
        <v>0.98</v>
      </c>
      <c r="M252" s="117">
        <v>0.98</v>
      </c>
      <c r="N252" s="117">
        <v>0.98</v>
      </c>
      <c r="O252" s="117">
        <v>0.98</v>
      </c>
      <c r="P252" s="117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>
      <c r="D253" s="131" t="s">
        <v>383</v>
      </c>
      <c r="E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</row>
    <row r="254" spans="1:45" ht="15.75" thickBot="1">
      <c r="D254" s="114"/>
      <c r="E254" s="114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</row>
    <row r="255" spans="1:45" ht="15">
      <c r="A255" s="114"/>
      <c r="B255" s="114"/>
      <c r="C255" s="114"/>
      <c r="D255" s="114"/>
      <c r="E255" s="114"/>
      <c r="F255" s="114"/>
      <c r="G255" s="114"/>
      <c r="H255" s="122" t="s">
        <v>380</v>
      </c>
      <c r="I255" s="114"/>
      <c r="J255" s="114"/>
      <c r="K255" s="114"/>
      <c r="L255" s="114"/>
      <c r="M255" s="114"/>
      <c r="N255" s="114"/>
      <c r="O255" s="114"/>
      <c r="P255" s="114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</row>
    <row r="256" spans="1:45" ht="15.75" thickBot="1">
      <c r="A256" s="114"/>
      <c r="B256" s="114"/>
      <c r="C256" s="114"/>
      <c r="F256" s="115" t="s">
        <v>1</v>
      </c>
      <c r="G256" s="115" t="s">
        <v>2</v>
      </c>
      <c r="H256" s="115" t="s">
        <v>3</v>
      </c>
      <c r="I256" s="76" t="s">
        <v>143</v>
      </c>
      <c r="J256" s="3" t="s">
        <v>144</v>
      </c>
      <c r="K256" s="3" t="s">
        <v>145</v>
      </c>
      <c r="L256" s="3" t="s">
        <v>146</v>
      </c>
      <c r="M256" s="3" t="s">
        <v>147</v>
      </c>
      <c r="N256" s="3" t="s">
        <v>148</v>
      </c>
      <c r="O256" s="3" t="s">
        <v>149</v>
      </c>
      <c r="P256" s="116"/>
    </row>
    <row r="257" spans="1:45" ht="15">
      <c r="A257" s="114"/>
      <c r="B257" s="114"/>
      <c r="C257" s="114"/>
      <c r="F257" s="118" t="s">
        <v>116</v>
      </c>
      <c r="G257" s="114"/>
      <c r="H257" s="114"/>
      <c r="I257" s="117">
        <v>0.95</v>
      </c>
      <c r="J257" s="117">
        <v>0.95</v>
      </c>
      <c r="K257" s="117">
        <v>0.95</v>
      </c>
      <c r="L257" s="117">
        <v>0.95</v>
      </c>
      <c r="M257" s="117">
        <v>0.95</v>
      </c>
      <c r="N257" s="117">
        <v>0.95</v>
      </c>
      <c r="O257" s="117">
        <v>0.95</v>
      </c>
      <c r="P257" s="117"/>
    </row>
    <row r="258" spans="1:45" ht="15">
      <c r="D258" s="114"/>
      <c r="E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</row>
    <row r="259" spans="1:45" ht="15.75" thickBot="1">
      <c r="D259" s="114"/>
      <c r="E259" s="114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</row>
    <row r="260" spans="1:45" ht="15">
      <c r="D260" s="114"/>
      <c r="E260" s="114"/>
      <c r="F260" s="114"/>
      <c r="G260" s="114"/>
      <c r="H260" s="122" t="s">
        <v>385</v>
      </c>
      <c r="I260" s="114"/>
      <c r="J260" s="114"/>
      <c r="K260" s="114"/>
      <c r="L260" s="114"/>
      <c r="M260" s="114"/>
      <c r="N260" s="114"/>
      <c r="O260" s="114"/>
      <c r="P260" s="114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</row>
    <row r="261" spans="1:45" ht="15.75" thickBot="1">
      <c r="F261" s="115" t="s">
        <v>1</v>
      </c>
      <c r="G261" s="115" t="s">
        <v>2</v>
      </c>
      <c r="H261" s="115" t="s">
        <v>3</v>
      </c>
      <c r="I261" s="76" t="s">
        <v>143</v>
      </c>
      <c r="J261" s="3" t="s">
        <v>144</v>
      </c>
      <c r="K261" s="3" t="s">
        <v>145</v>
      </c>
      <c r="L261" s="3" t="s">
        <v>146</v>
      </c>
      <c r="M261" s="3" t="s">
        <v>147</v>
      </c>
      <c r="N261" s="3" t="s">
        <v>148</v>
      </c>
      <c r="O261" s="3" t="s">
        <v>149</v>
      </c>
      <c r="P261" s="116"/>
    </row>
    <row r="262" spans="1:45" ht="15">
      <c r="F262" s="118" t="s">
        <v>116</v>
      </c>
      <c r="G262" s="118" t="s">
        <v>378</v>
      </c>
      <c r="H262" s="114"/>
      <c r="I262" s="117">
        <v>4.25</v>
      </c>
      <c r="J262" s="117">
        <v>4.25</v>
      </c>
      <c r="K262" s="117">
        <v>4.25</v>
      </c>
      <c r="L262" s="117">
        <v>4.25</v>
      </c>
      <c r="M262" s="117">
        <v>4.25</v>
      </c>
      <c r="N262" s="117">
        <v>4.25</v>
      </c>
      <c r="O262" s="117">
        <v>4.25</v>
      </c>
      <c r="P262" s="117"/>
    </row>
    <row r="263" spans="1:45" ht="15">
      <c r="F263" s="114"/>
      <c r="G263" s="118" t="s">
        <v>92</v>
      </c>
      <c r="H263" s="114"/>
      <c r="I263" s="117">
        <v>1</v>
      </c>
      <c r="J263" s="117">
        <v>1</v>
      </c>
      <c r="K263" s="117">
        <v>1</v>
      </c>
      <c r="L263" s="117">
        <v>1</v>
      </c>
      <c r="M263" s="117">
        <v>1</v>
      </c>
      <c r="N263" s="117">
        <v>1</v>
      </c>
      <c r="O263" s="117">
        <v>1</v>
      </c>
      <c r="P263" s="117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</row>
    <row r="264" spans="1:45" ht="15.75" thickBot="1"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  <c r="AL264" s="116"/>
      <c r="AM264" s="116"/>
      <c r="AN264" s="116"/>
      <c r="AO264" s="116"/>
      <c r="AP264" s="116"/>
      <c r="AQ264" s="116"/>
      <c r="AR264" s="116"/>
      <c r="AS264" s="116"/>
    </row>
    <row r="265" spans="1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1:45"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</row>
    <row r="267" spans="1:45" ht="15">
      <c r="F267" s="114"/>
      <c r="G267" s="114"/>
      <c r="H267" s="122" t="s">
        <v>376</v>
      </c>
      <c r="I267" s="114"/>
      <c r="J267" s="114"/>
      <c r="K267" s="114"/>
      <c r="L267" s="114"/>
      <c r="M267" s="114"/>
      <c r="N267" s="114"/>
      <c r="O267" s="114"/>
      <c r="P267" s="114"/>
    </row>
    <row r="268" spans="1:45" ht="15.75" thickBot="1">
      <c r="F268" s="115" t="s">
        <v>1</v>
      </c>
      <c r="G268" s="115" t="s">
        <v>2</v>
      </c>
      <c r="H268" s="115" t="s">
        <v>3</v>
      </c>
      <c r="I268" s="76" t="s">
        <v>143</v>
      </c>
      <c r="J268" s="3" t="s">
        <v>144</v>
      </c>
      <c r="K268" s="3" t="s">
        <v>145</v>
      </c>
      <c r="L268" s="3" t="s">
        <v>146</v>
      </c>
      <c r="M268" s="3" t="s">
        <v>147</v>
      </c>
      <c r="N268" s="3" t="s">
        <v>148</v>
      </c>
      <c r="O268" s="3" t="s">
        <v>149</v>
      </c>
      <c r="P268" s="116"/>
    </row>
    <row r="269" spans="1:45" ht="15">
      <c r="F269" s="118" t="s">
        <v>116</v>
      </c>
      <c r="G269" s="114"/>
      <c r="H269" s="114"/>
      <c r="I269" s="117">
        <v>25</v>
      </c>
      <c r="J269" s="117">
        <v>25</v>
      </c>
      <c r="K269" s="117">
        <v>25</v>
      </c>
      <c r="L269" s="117">
        <v>25</v>
      </c>
      <c r="M269" s="117">
        <v>25</v>
      </c>
      <c r="N269" s="117">
        <v>25</v>
      </c>
      <c r="O269" s="117">
        <v>25</v>
      </c>
      <c r="P269" s="117"/>
    </row>
    <row r="270" spans="1:45" ht="15"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</row>
    <row r="271" spans="1:45" ht="15.75" thickBot="1"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</row>
    <row r="272" spans="1:45" ht="15">
      <c r="F272" s="114"/>
      <c r="G272" s="114"/>
      <c r="H272" s="122" t="s">
        <v>386</v>
      </c>
      <c r="I272" s="114"/>
      <c r="J272" s="114"/>
      <c r="K272" s="114"/>
      <c r="L272" s="114"/>
      <c r="M272" s="114"/>
      <c r="N272" s="114"/>
      <c r="O272" s="114"/>
      <c r="P272" s="114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</row>
    <row r="273" spans="6:45" ht="15.75" thickBot="1">
      <c r="F273" s="115" t="s">
        <v>1</v>
      </c>
      <c r="G273" s="115" t="s">
        <v>2</v>
      </c>
      <c r="H273" s="115" t="s">
        <v>3</v>
      </c>
      <c r="I273" s="76" t="s">
        <v>143</v>
      </c>
      <c r="J273" s="3" t="s">
        <v>144</v>
      </c>
      <c r="K273" s="3" t="s">
        <v>145</v>
      </c>
      <c r="L273" s="3" t="s">
        <v>146</v>
      </c>
      <c r="M273" s="3" t="s">
        <v>147</v>
      </c>
      <c r="N273" s="3" t="s">
        <v>148</v>
      </c>
      <c r="O273" s="3" t="s">
        <v>149</v>
      </c>
      <c r="P273" s="116"/>
    </row>
    <row r="274" spans="6:45" ht="15">
      <c r="F274" s="118" t="s">
        <v>116</v>
      </c>
      <c r="G274" s="118" t="s">
        <v>375</v>
      </c>
      <c r="H274" s="114"/>
      <c r="I274" s="117">
        <v>1</v>
      </c>
      <c r="J274" s="117">
        <v>1</v>
      </c>
      <c r="K274" s="117">
        <v>1</v>
      </c>
      <c r="L274" s="117">
        <v>1</v>
      </c>
      <c r="M274" s="117">
        <v>1</v>
      </c>
      <c r="N274" s="117">
        <v>1</v>
      </c>
      <c r="O274" s="117">
        <v>1</v>
      </c>
      <c r="P274" s="117"/>
    </row>
    <row r="275" spans="6:45" ht="15">
      <c r="F275" s="114"/>
      <c r="G275" s="118" t="s">
        <v>92</v>
      </c>
      <c r="H275" s="114"/>
      <c r="I275" s="117">
        <v>0.8</v>
      </c>
      <c r="J275" s="117">
        <v>0.8</v>
      </c>
      <c r="K275" s="117">
        <v>0.8</v>
      </c>
      <c r="L275" s="117">
        <v>0.8</v>
      </c>
      <c r="M275" s="117">
        <v>0.8</v>
      </c>
      <c r="N275" s="117">
        <v>0.8</v>
      </c>
      <c r="O275" s="117">
        <v>0.8</v>
      </c>
      <c r="P275" s="117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</row>
    <row r="276" spans="6:45" ht="15.75" thickBot="1">
      <c r="F276" s="114"/>
      <c r="G276" s="114"/>
      <c r="H276" s="118" t="s">
        <v>93</v>
      </c>
      <c r="I276" s="114"/>
      <c r="J276" s="114"/>
      <c r="K276" s="114"/>
      <c r="L276" s="114"/>
      <c r="M276" s="114"/>
      <c r="N276" s="114"/>
      <c r="O276" s="114"/>
      <c r="P276" s="114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  <c r="AL276" s="116"/>
      <c r="AM276" s="116"/>
      <c r="AN276" s="116"/>
      <c r="AO276" s="116"/>
      <c r="AP276" s="116"/>
      <c r="AQ276" s="116"/>
      <c r="AR276" s="116"/>
      <c r="AS276" s="116"/>
    </row>
    <row r="277" spans="6:45"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>
      <c r="F278" s="114"/>
      <c r="G278" s="114"/>
      <c r="H278" s="122" t="s">
        <v>387</v>
      </c>
      <c r="I278" s="114"/>
      <c r="J278" s="114"/>
      <c r="K278" s="114"/>
      <c r="L278" s="114"/>
      <c r="M278" s="114"/>
      <c r="N278" s="114"/>
      <c r="O278" s="114"/>
      <c r="P278" s="114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</row>
    <row r="279" spans="6:45" ht="15.75" thickBot="1">
      <c r="F279" s="115" t="s">
        <v>1</v>
      </c>
      <c r="G279" s="115" t="s">
        <v>2</v>
      </c>
      <c r="H279" s="115" t="s">
        <v>3</v>
      </c>
      <c r="I279" s="76" t="s">
        <v>143</v>
      </c>
      <c r="J279" s="3" t="s">
        <v>144</v>
      </c>
      <c r="K279" s="3" t="s">
        <v>145</v>
      </c>
      <c r="L279" s="3" t="s">
        <v>146</v>
      </c>
      <c r="M279" s="3" t="s">
        <v>147</v>
      </c>
      <c r="N279" s="3" t="s">
        <v>148</v>
      </c>
      <c r="O279" s="3" t="s">
        <v>149</v>
      </c>
      <c r="P279" s="116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</row>
    <row r="280" spans="6:45" ht="15">
      <c r="F280" s="118" t="s">
        <v>116</v>
      </c>
      <c r="G280" s="118" t="s">
        <v>375</v>
      </c>
      <c r="H280" s="114"/>
      <c r="I280" s="117">
        <v>1</v>
      </c>
      <c r="J280" s="117">
        <v>1</v>
      </c>
      <c r="K280" s="117">
        <v>1</v>
      </c>
      <c r="L280" s="117">
        <v>1</v>
      </c>
      <c r="M280" s="117">
        <v>1</v>
      </c>
      <c r="N280" s="117">
        <v>1</v>
      </c>
      <c r="O280" s="117">
        <v>1</v>
      </c>
      <c r="P280" s="117"/>
    </row>
    <row r="281" spans="6:45" ht="15">
      <c r="F281" s="114"/>
      <c r="G281" s="118" t="s">
        <v>92</v>
      </c>
      <c r="H281" s="114"/>
      <c r="I281" s="117">
        <v>0.5</v>
      </c>
      <c r="J281" s="117">
        <v>0.5</v>
      </c>
      <c r="K281" s="117">
        <v>0.5</v>
      </c>
      <c r="L281" s="117">
        <v>0.5</v>
      </c>
      <c r="M281" s="117">
        <v>0.5</v>
      </c>
      <c r="N281" s="117">
        <v>0.5</v>
      </c>
      <c r="O281" s="117">
        <v>0.5</v>
      </c>
      <c r="P281" s="117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</row>
    <row r="282" spans="6:45" ht="15.75" thickBot="1">
      <c r="F282" s="114"/>
      <c r="G282" s="114"/>
      <c r="H282" s="118" t="s">
        <v>93</v>
      </c>
      <c r="I282" s="114"/>
      <c r="J282" s="114"/>
      <c r="K282" s="114"/>
      <c r="L282" s="114"/>
      <c r="M282" s="114"/>
      <c r="N282" s="114"/>
      <c r="O282" s="114"/>
      <c r="P282" s="114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  <c r="AL282" s="116"/>
      <c r="AM282" s="116"/>
      <c r="AN282" s="116"/>
      <c r="AO282" s="116"/>
      <c r="AP282" s="116"/>
      <c r="AQ282" s="116"/>
      <c r="AR282" s="116"/>
      <c r="AS282" s="116"/>
    </row>
    <row r="283" spans="6:45"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>
      <c r="F284" s="114"/>
      <c r="G284" s="114"/>
      <c r="H284" s="122" t="s">
        <v>388</v>
      </c>
      <c r="I284" s="114"/>
      <c r="J284" s="114"/>
      <c r="K284" s="114"/>
      <c r="L284" s="114"/>
      <c r="M284" s="114"/>
      <c r="N284" s="114"/>
      <c r="O284" s="114"/>
      <c r="P284" s="114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</row>
    <row r="285" spans="6:45" ht="15.75" thickBot="1">
      <c r="F285" s="115" t="s">
        <v>1</v>
      </c>
      <c r="G285" s="115" t="s">
        <v>2</v>
      </c>
      <c r="H285" s="115" t="s">
        <v>3</v>
      </c>
      <c r="I285" s="76" t="s">
        <v>143</v>
      </c>
      <c r="J285" s="3" t="s">
        <v>144</v>
      </c>
      <c r="K285" s="3" t="s">
        <v>145</v>
      </c>
      <c r="L285" s="3" t="s">
        <v>146</v>
      </c>
      <c r="M285" s="3" t="s">
        <v>147</v>
      </c>
      <c r="N285" s="3" t="s">
        <v>148</v>
      </c>
      <c r="O285" s="3" t="s">
        <v>149</v>
      </c>
      <c r="P285" s="116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</row>
    <row r="286" spans="6:45" ht="15">
      <c r="F286" s="118" t="s">
        <v>116</v>
      </c>
      <c r="G286" s="118" t="s">
        <v>375</v>
      </c>
      <c r="H286" s="114"/>
      <c r="I286" s="117">
        <v>1</v>
      </c>
      <c r="J286" s="117">
        <v>1</v>
      </c>
      <c r="K286" s="117">
        <v>1</v>
      </c>
      <c r="L286" s="117">
        <v>1</v>
      </c>
      <c r="M286" s="117">
        <v>1</v>
      </c>
      <c r="N286" s="117">
        <v>1</v>
      </c>
      <c r="O286" s="117">
        <v>1</v>
      </c>
      <c r="P286" s="117"/>
    </row>
    <row r="287" spans="6:45" ht="15">
      <c r="F287" s="114"/>
      <c r="G287" s="118" t="s">
        <v>92</v>
      </c>
      <c r="H287" s="114"/>
      <c r="I287" s="117">
        <v>0.05</v>
      </c>
      <c r="J287" s="117">
        <v>0.05</v>
      </c>
      <c r="K287" s="117">
        <v>0.05</v>
      </c>
      <c r="L287" s="117">
        <v>0.05</v>
      </c>
      <c r="M287" s="117">
        <v>0.05</v>
      </c>
      <c r="N287" s="117">
        <v>0.05</v>
      </c>
      <c r="O287" s="117">
        <v>0.05</v>
      </c>
      <c r="P287" s="117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</row>
    <row r="288" spans="6:45" ht="15.75" thickBot="1">
      <c r="F288" s="114"/>
      <c r="G288" s="114"/>
      <c r="H288" s="118" t="s">
        <v>93</v>
      </c>
      <c r="I288" s="114"/>
      <c r="J288" s="114"/>
      <c r="K288" s="114"/>
      <c r="L288" s="114"/>
      <c r="M288" s="114"/>
      <c r="N288" s="114"/>
      <c r="O288" s="114"/>
      <c r="P288" s="114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  <c r="AL288" s="116"/>
      <c r="AM288" s="116"/>
      <c r="AN288" s="116"/>
      <c r="AO288" s="116"/>
      <c r="AP288" s="116"/>
      <c r="AQ288" s="116"/>
      <c r="AR288" s="116"/>
      <c r="AS288" s="116"/>
    </row>
    <row r="289" spans="6:45"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>
      <c r="F290" s="114"/>
      <c r="G290" s="114"/>
      <c r="H290" s="122" t="s">
        <v>389</v>
      </c>
      <c r="I290" s="114"/>
      <c r="J290" s="114"/>
      <c r="K290" s="114"/>
      <c r="L290" s="114"/>
      <c r="M290" s="114"/>
      <c r="N290" s="114"/>
      <c r="O290" s="114"/>
      <c r="P290" s="114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</row>
    <row r="291" spans="6:45" ht="15.75" thickBot="1">
      <c r="F291" s="115" t="s">
        <v>1</v>
      </c>
      <c r="G291" s="115" t="s">
        <v>2</v>
      </c>
      <c r="H291" s="115" t="s">
        <v>3</v>
      </c>
      <c r="I291" s="76" t="s">
        <v>143</v>
      </c>
      <c r="J291" s="3" t="s">
        <v>144</v>
      </c>
      <c r="K291" s="3" t="s">
        <v>145</v>
      </c>
      <c r="L291" s="3" t="s">
        <v>146</v>
      </c>
      <c r="M291" s="3" t="s">
        <v>147</v>
      </c>
      <c r="N291" s="3" t="s">
        <v>148</v>
      </c>
      <c r="O291" s="3" t="s">
        <v>149</v>
      </c>
      <c r="P291" s="116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</row>
    <row r="292" spans="6:45" ht="15">
      <c r="F292" s="118" t="s">
        <v>116</v>
      </c>
      <c r="G292" s="118" t="s">
        <v>375</v>
      </c>
      <c r="H292" s="114"/>
      <c r="I292" s="117">
        <v>1</v>
      </c>
      <c r="J292" s="117">
        <v>1</v>
      </c>
      <c r="K292" s="117">
        <v>1</v>
      </c>
      <c r="L292" s="117">
        <v>1</v>
      </c>
      <c r="M292" s="117">
        <v>1</v>
      </c>
      <c r="N292" s="117">
        <v>1</v>
      </c>
      <c r="O292" s="117">
        <v>1</v>
      </c>
      <c r="P292" s="117"/>
    </row>
    <row r="293" spans="6:45" ht="15">
      <c r="F293" s="114"/>
      <c r="G293" s="118" t="s">
        <v>92</v>
      </c>
      <c r="H293" s="114"/>
      <c r="I293" s="117">
        <v>0.35</v>
      </c>
      <c r="J293" s="117">
        <v>0.35</v>
      </c>
      <c r="K293" s="117">
        <v>0.35</v>
      </c>
      <c r="L293" s="117">
        <v>0.35</v>
      </c>
      <c r="M293" s="117">
        <v>0.35</v>
      </c>
      <c r="N293" s="117">
        <v>0.35</v>
      </c>
      <c r="O293" s="117">
        <v>0.35</v>
      </c>
      <c r="P293" s="117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</row>
    <row r="294" spans="6:45" ht="15.75" thickBot="1">
      <c r="F294" s="114"/>
      <c r="G294" s="114"/>
      <c r="H294" s="118" t="s">
        <v>93</v>
      </c>
      <c r="I294" s="114"/>
      <c r="J294" s="114"/>
      <c r="K294" s="114"/>
      <c r="L294" s="114"/>
      <c r="M294" s="114"/>
      <c r="N294" s="114"/>
      <c r="O294" s="114"/>
      <c r="P294" s="114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  <c r="AL294" s="116"/>
      <c r="AM294" s="116"/>
      <c r="AN294" s="116"/>
      <c r="AO294" s="116"/>
      <c r="AP294" s="116"/>
      <c r="AQ294" s="116"/>
      <c r="AR294" s="116"/>
      <c r="AS294" s="116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</row>
    <row r="297" spans="6:45" ht="15"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</row>
  </sheetData>
  <phoneticPr fontId="12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32" t="s">
        <v>390</v>
      </c>
      <c r="C3" s="132"/>
      <c r="D3" s="132"/>
      <c r="E3" s="132"/>
      <c r="F3" s="132"/>
      <c r="G3" s="132"/>
    </row>
    <row r="4" spans="2:7" ht="15">
      <c r="B4" s="133" t="s">
        <v>391</v>
      </c>
      <c r="C4" s="132"/>
      <c r="D4" s="132"/>
      <c r="E4" s="132"/>
      <c r="F4" s="132"/>
      <c r="G4" s="132"/>
    </row>
    <row r="5" spans="2:7" ht="15.75" thickBot="1">
      <c r="B5" s="134" t="s">
        <v>0</v>
      </c>
      <c r="C5" s="134" t="s">
        <v>65</v>
      </c>
      <c r="D5" s="134" t="s">
        <v>63</v>
      </c>
      <c r="E5" s="134" t="s">
        <v>59</v>
      </c>
      <c r="F5" s="134"/>
    </row>
    <row r="6" spans="2:7" ht="15">
      <c r="B6" s="132" t="s">
        <v>68</v>
      </c>
      <c r="C6" s="132">
        <v>97</v>
      </c>
      <c r="D6" s="132">
        <v>78</v>
      </c>
      <c r="E6" s="132">
        <v>56</v>
      </c>
      <c r="F6" s="132"/>
    </row>
    <row r="7" spans="2:7" ht="15">
      <c r="B7" s="132" t="s">
        <v>71</v>
      </c>
      <c r="C7" s="132">
        <v>0</v>
      </c>
      <c r="D7" s="132">
        <v>0</v>
      </c>
      <c r="E7" s="132">
        <v>0</v>
      </c>
      <c r="F7" s="132"/>
    </row>
    <row r="8" spans="2:7" ht="15">
      <c r="B8" s="132" t="s">
        <v>73</v>
      </c>
      <c r="C8" s="132">
        <v>0</v>
      </c>
      <c r="D8" s="132">
        <v>0</v>
      </c>
      <c r="E8" s="132">
        <v>0</v>
      </c>
      <c r="F8" s="132"/>
    </row>
    <row r="9" spans="2:7" ht="15">
      <c r="B9" s="132" t="s">
        <v>75</v>
      </c>
      <c r="C9" s="132">
        <v>0</v>
      </c>
      <c r="D9" s="132">
        <v>0</v>
      </c>
      <c r="E9" s="132">
        <v>0</v>
      </c>
      <c r="F9" s="132"/>
    </row>
    <row r="10" spans="2:7" ht="15">
      <c r="B10" s="132" t="s">
        <v>77</v>
      </c>
      <c r="C10" s="132">
        <v>0</v>
      </c>
      <c r="D10" s="132">
        <v>0</v>
      </c>
      <c r="E10" s="132">
        <v>0</v>
      </c>
      <c r="F10" s="132"/>
    </row>
    <row r="11" spans="2:7" ht="15">
      <c r="B11" s="132" t="s">
        <v>79</v>
      </c>
      <c r="C11" s="132">
        <v>0</v>
      </c>
      <c r="D11" s="132">
        <v>0</v>
      </c>
      <c r="E11" s="132">
        <v>0</v>
      </c>
      <c r="F11" s="132"/>
    </row>
    <row r="12" spans="2:7" ht="15">
      <c r="B12" s="132" t="s">
        <v>81</v>
      </c>
      <c r="C12" s="132">
        <v>0</v>
      </c>
      <c r="D12" s="132">
        <v>0</v>
      </c>
      <c r="E12" s="132">
        <v>0</v>
      </c>
      <c r="F12" s="132"/>
    </row>
    <row r="13" spans="2:7" ht="15">
      <c r="B13" s="132" t="s">
        <v>83</v>
      </c>
      <c r="C13" s="132">
        <v>0</v>
      </c>
      <c r="D13" s="132">
        <v>0</v>
      </c>
      <c r="E13" s="132">
        <v>0</v>
      </c>
      <c r="F13" s="132"/>
    </row>
    <row r="14" spans="2:7" ht="15">
      <c r="B14" s="132" t="s">
        <v>85</v>
      </c>
      <c r="C14" s="132">
        <v>0</v>
      </c>
      <c r="D14" s="132">
        <v>0</v>
      </c>
      <c r="E14" s="132">
        <v>0</v>
      </c>
      <c r="F14" s="132"/>
    </row>
    <row r="15" spans="2:7" ht="15">
      <c r="B15" s="132" t="s">
        <v>87</v>
      </c>
      <c r="C15" s="132">
        <v>0</v>
      </c>
      <c r="D15" s="132">
        <v>0</v>
      </c>
      <c r="E15" s="132">
        <v>0</v>
      </c>
      <c r="F15" s="132"/>
    </row>
    <row r="16" spans="2:7" ht="15">
      <c r="B16" s="132" t="s">
        <v>90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2"/>
  <sheetViews>
    <sheetView tabSelected="1" topLeftCell="C1" workbookViewId="0">
      <selection activeCell="F22" sqref="F22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91" t="s">
        <v>443</v>
      </c>
    </row>
    <row r="5" spans="2:31">
      <c r="N5" s="167" t="s">
        <v>448</v>
      </c>
    </row>
    <row r="6" spans="2:31" ht="15">
      <c r="B6" s="171"/>
      <c r="C6" s="171"/>
      <c r="D6" s="171"/>
      <c r="E6" s="172" t="s">
        <v>432</v>
      </c>
      <c r="F6" s="171"/>
      <c r="G6" s="171"/>
      <c r="H6" s="171"/>
      <c r="I6" s="171"/>
      <c r="J6" s="171"/>
      <c r="K6" s="171"/>
      <c r="L6" s="171"/>
    </row>
    <row r="7" spans="2:31" ht="15">
      <c r="B7" s="173" t="s">
        <v>436</v>
      </c>
      <c r="C7" s="174" t="s">
        <v>0</v>
      </c>
      <c r="D7" s="173" t="s">
        <v>438</v>
      </c>
      <c r="E7" s="171">
        <v>2020</v>
      </c>
      <c r="F7" s="171" t="s">
        <v>143</v>
      </c>
      <c r="G7" s="171" t="s">
        <v>144</v>
      </c>
      <c r="H7" s="171" t="s">
        <v>145</v>
      </c>
      <c r="I7" s="171" t="s">
        <v>146</v>
      </c>
      <c r="J7" s="171" t="s">
        <v>147</v>
      </c>
      <c r="K7" s="171" t="s">
        <v>148</v>
      </c>
      <c r="L7" s="171" t="s">
        <v>149</v>
      </c>
    </row>
    <row r="8" spans="2:31" ht="15">
      <c r="B8" s="173" t="s">
        <v>437</v>
      </c>
      <c r="C8" s="171" t="s">
        <v>55</v>
      </c>
      <c r="D8" s="173" t="s">
        <v>53</v>
      </c>
      <c r="E8" s="171"/>
      <c r="F8">
        <f>O8</f>
        <v>42.74927882526444</v>
      </c>
      <c r="G8" s="3">
        <f t="shared" ref="G8:L11" si="0">P8</f>
        <v>101.61352298911525</v>
      </c>
      <c r="H8" s="3">
        <f t="shared" si="0"/>
        <v>215.16543688494292</v>
      </c>
      <c r="I8" s="3">
        <f t="shared" si="0"/>
        <v>23.97108529200024</v>
      </c>
      <c r="J8" s="3">
        <f t="shared" si="0"/>
        <v>26.375622172137007</v>
      </c>
      <c r="K8" s="3">
        <f t="shared" si="0"/>
        <v>107.66380736970076</v>
      </c>
      <c r="L8" s="3">
        <f t="shared" si="0"/>
        <v>56.099182802695381</v>
      </c>
      <c r="N8" s="190" t="s">
        <v>445</v>
      </c>
      <c r="O8" s="167">
        <f>SUMPRODUCT('TechHeat-RES-SD'!G3:G20,'TechHeat-RES-SD'!G76:G93,'TechHeat-RES-SD'!G133:G150)</f>
        <v>42.74927882526444</v>
      </c>
      <c r="P8" s="167">
        <f>SUMPRODUCT('TechHeat-RES-SD'!H3:H20,'TechHeat-RES-SD'!H76:H93,'TechHeat-RES-SD'!H133:H150)</f>
        <v>101.61352298911525</v>
      </c>
      <c r="Q8" s="167">
        <f>SUMPRODUCT('TechHeat-RES-SD'!I3:I20,'TechHeat-RES-SD'!I76:I93,'TechHeat-RES-SD'!I133:I150)</f>
        <v>215.16543688494292</v>
      </c>
      <c r="R8" s="167">
        <f>SUMPRODUCT('TechHeat-RES-SD'!J3:J20,'TechHeat-RES-SD'!J76:J93,'TechHeat-RES-SD'!J133:J150)</f>
        <v>23.97108529200024</v>
      </c>
      <c r="S8" s="167">
        <f>SUMPRODUCT('TechHeat-RES-SD'!K3:K20,'TechHeat-RES-SD'!K76:K93,'TechHeat-RES-SD'!K133:K150)</f>
        <v>26.375622172137007</v>
      </c>
      <c r="T8" s="167">
        <f>SUMPRODUCT('TechHeat-RES-SD'!L3:L20,'TechHeat-RES-SD'!L76:L93,'TechHeat-RES-SD'!L133:L150)</f>
        <v>107.66380736970076</v>
      </c>
      <c r="U8" s="167">
        <f>SUMPRODUCT('TechHeat-RES-SD'!M3:M20,'TechHeat-RES-SD'!M76:M93,'TechHeat-RES-SD'!M133:M150)</f>
        <v>56.099182802695381</v>
      </c>
      <c r="X8" s="153" t="s">
        <v>449</v>
      </c>
      <c r="Y8" s="195">
        <f>attached_space_heating_byendtyp!W15</f>
        <v>53.342951999999997</v>
      </c>
      <c r="Z8" s="195">
        <f>attached_space_heating_byendtyp!AU15</f>
        <v>124.50964</v>
      </c>
      <c r="AA8" s="195">
        <f>attached_space_heating_byendtyp!BS15</f>
        <v>227.962187</v>
      </c>
      <c r="AB8" s="195">
        <f>attached_space_heating_byendtyp!CQ15</f>
        <v>25.618392</v>
      </c>
      <c r="AC8" s="195">
        <f>attached_space_heating_byendtyp!DO15</f>
        <v>27.017457</v>
      </c>
      <c r="AD8" s="195">
        <f>attached_space_heating_byendtyp!EM15</f>
        <v>109.281769</v>
      </c>
      <c r="AE8" s="195">
        <f>attached_space_heating_byendtyp!FK15</f>
        <v>60.315980000000003</v>
      </c>
    </row>
    <row r="9" spans="2:31" ht="15">
      <c r="B9" s="173"/>
      <c r="C9" s="171" t="s">
        <v>258</v>
      </c>
      <c r="D9" s="173" t="s">
        <v>53</v>
      </c>
      <c r="E9" s="171"/>
      <c r="F9" s="3">
        <f t="shared" ref="F9:F11" si="1">O9</f>
        <v>3.2884152323322451</v>
      </c>
      <c r="G9" s="3">
        <f t="shared" si="0"/>
        <v>12.493525929177446</v>
      </c>
      <c r="H9" s="3">
        <f t="shared" si="0"/>
        <v>40.232704893710462</v>
      </c>
      <c r="I9" s="3">
        <f t="shared" si="0"/>
        <v>1.7336527363532466</v>
      </c>
      <c r="J9" s="3">
        <f t="shared" si="0"/>
        <v>1.6413142010669555</v>
      </c>
      <c r="K9" s="3">
        <f t="shared" si="0"/>
        <v>10.284283838371705</v>
      </c>
      <c r="L9" s="3">
        <f t="shared" si="0"/>
        <v>8.1614546936136438</v>
      </c>
      <c r="O9">
        <f>SUMPRODUCT('TechHeat-RES-SA'!G3:G20,'TechHeat-RES-SA'!G76:G93,'TechHeat-RES-SA'!G139:G156)</f>
        <v>3.2884152323322451</v>
      </c>
      <c r="P9" s="3">
        <f>SUMPRODUCT('TechHeat-RES-SA'!H3:H20,'TechHeat-RES-SA'!H76:H93,'TechHeat-RES-SA'!H139:H156)</f>
        <v>12.493525929177446</v>
      </c>
      <c r="Q9" s="3">
        <f>SUMPRODUCT('TechHeat-RES-SA'!I3:I20,'TechHeat-RES-SA'!I76:I93,'TechHeat-RES-SA'!I139:I156)</f>
        <v>40.232704893710462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1.6413142010669555</v>
      </c>
      <c r="T9" s="3">
        <f>SUMPRODUCT('TechHeat-RES-SA'!L3:L20,'TechHeat-RES-SA'!L76:L93,'TechHeat-RES-SA'!L139:L156)</f>
        <v>10.284283838371705</v>
      </c>
      <c r="U9" s="3">
        <f>SUMPRODUCT('TechHeat-RES-SA'!M3:M20,'TechHeat-RES-SA'!M76:M93,'TechHeat-RES-SA'!M139:M156)</f>
        <v>8.1614546936136438</v>
      </c>
      <c r="Y9" s="195">
        <f>attached_space_heating_byendtyp!W16</f>
        <v>4.0915540000000004</v>
      </c>
      <c r="Z9" s="195">
        <f>attached_space_heating_byendtyp!AU16</f>
        <v>15.250220000000001</v>
      </c>
      <c r="AA9" s="195">
        <f>attached_space_heating_byendtyp!BS16</f>
        <v>42.579920000000001</v>
      </c>
      <c r="AB9" s="195">
        <f>attached_space_heating_byendtyp!CQ16</f>
        <v>1.852714</v>
      </c>
      <c r="AC9" s="195">
        <f>attached_space_heating_byendtyp!DO16</f>
        <v>1.681238</v>
      </c>
      <c r="AD9" s="195">
        <f>attached_space_heating_byendtyp!EM16</f>
        <v>10.438742</v>
      </c>
      <c r="AE9" s="195">
        <f>attached_space_heating_byendtyp!FK16</f>
        <v>8.7676580000000008</v>
      </c>
    </row>
    <row r="10" spans="2:31" ht="15">
      <c r="B10" s="173"/>
      <c r="C10" s="171" t="s">
        <v>259</v>
      </c>
      <c r="D10" s="173" t="s">
        <v>53</v>
      </c>
      <c r="E10" s="171"/>
      <c r="F10" s="3">
        <f t="shared" si="1"/>
        <v>4.1850152894175476</v>
      </c>
      <c r="G10" s="3">
        <f t="shared" si="0"/>
        <v>49.209775575255904</v>
      </c>
      <c r="H10" s="3">
        <f t="shared" si="0"/>
        <v>40.144593516209376</v>
      </c>
      <c r="I10" s="3">
        <f t="shared" si="0"/>
        <v>3.6653816215309289</v>
      </c>
      <c r="J10" s="3">
        <f t="shared" si="0"/>
        <v>2.8912168080513823</v>
      </c>
      <c r="K10" s="3">
        <f t="shared" si="0"/>
        <v>15.258505295878813</v>
      </c>
      <c r="L10" s="3">
        <f t="shared" si="0"/>
        <v>10.856160473729846</v>
      </c>
      <c r="O10">
        <f>SUMPRODUCT('TechHeat-RES-AP'!G3:G20,'TechHeat-RES-AP'!G76:G93,'TechHeat-RES-AP'!G141:G158)</f>
        <v>4.1850152894175476</v>
      </c>
      <c r="P10" s="3">
        <f>SUMPRODUCT('TechHeat-RES-AP'!H3:H20,'TechHeat-RES-AP'!H76:H93,'TechHeat-RES-AP'!H141:H158)</f>
        <v>49.209775575255904</v>
      </c>
      <c r="Q10" s="3">
        <f>SUMPRODUCT('TechHeat-RES-AP'!I3:I20,'TechHeat-RES-AP'!I76:I93,'TechHeat-RES-AP'!I141:I158)</f>
        <v>40.144593516209376</v>
      </c>
      <c r="R10" s="3">
        <f>SUMPRODUCT('TechHeat-RES-AP'!J3:J20,'TechHeat-RES-AP'!J76:J93,'TechHeat-RES-AP'!J141:J158)</f>
        <v>3.6653816215309289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15.258505295878813</v>
      </c>
      <c r="U10" s="3">
        <f>SUMPRODUCT('TechHeat-RES-AP'!M3:M20,'TechHeat-RES-AP'!M76:M93,'TechHeat-RES-AP'!M141:M158)</f>
        <v>10.856160473729846</v>
      </c>
      <c r="Y10" s="195">
        <f>attached_space_heating_byendtyp!W17</f>
        <v>5.1777069999999998</v>
      </c>
      <c r="Z10" s="195">
        <f>attached_space_heating_byendtyp!AU17</f>
        <v>58.997866999999999</v>
      </c>
      <c r="AA10" s="195">
        <f>attached_space_heating_byendtyp!BS17</f>
        <v>42.439269000000003</v>
      </c>
      <c r="AB10" s="195">
        <f>attached_space_heating_byendtyp!CQ17</f>
        <v>3.9167839999999998</v>
      </c>
      <c r="AC10" s="195">
        <f>attached_space_heating_byendtyp!DO17</f>
        <v>2.9615010000000002</v>
      </c>
      <c r="AD10" s="195">
        <f>attached_space_heating_byendtyp!EM17</f>
        <v>15.487576000000001</v>
      </c>
      <c r="AE10" s="195">
        <f>attached_space_heating_byendtyp!FK17</f>
        <v>11.643758</v>
      </c>
    </row>
    <row r="11" spans="2:31" ht="15">
      <c r="B11" s="173"/>
      <c r="C11" s="171" t="s">
        <v>268</v>
      </c>
      <c r="D11" s="173" t="s">
        <v>53</v>
      </c>
      <c r="E11" s="171"/>
      <c r="F11" s="3">
        <f t="shared" si="1"/>
        <v>1.9875952456543575</v>
      </c>
      <c r="G11" s="3">
        <f t="shared" si="0"/>
        <v>2.7627705765365405</v>
      </c>
      <c r="H11" s="3">
        <f t="shared" si="0"/>
        <v>1.5576953562408002</v>
      </c>
      <c r="I11" s="3">
        <f t="shared" si="0"/>
        <v>0.85506532786080003</v>
      </c>
      <c r="J11" s="3">
        <f t="shared" si="0"/>
        <v>1.0825771489369203</v>
      </c>
      <c r="K11" s="3">
        <f t="shared" si="0"/>
        <v>6.5214111286932299</v>
      </c>
      <c r="L11" s="3">
        <f t="shared" si="0"/>
        <v>2.9419382170850006</v>
      </c>
      <c r="O11">
        <f>SUMPRODUCT('TechHeat-RES-MOB'!G3:G20,'TechHeat-RES-MOB'!G76:G93,'TechHeat-RES-MOB'!G139:G156)</f>
        <v>1.9875952456543575</v>
      </c>
      <c r="P11" s="3">
        <f>SUMPRODUCT('TechHeat-RES-MOB'!H3:H20,'TechHeat-RES-MOB'!H76:H93,'TechHeat-RES-MOB'!H139:H156)</f>
        <v>2.7627705765365405</v>
      </c>
      <c r="Q11" s="3">
        <f>SUMPRODUCT('TechHeat-RES-MOB'!I3:I20,'TechHeat-RES-MOB'!I76:I93,'TechHeat-RES-MOB'!I139:I156)</f>
        <v>1.5576953562408002</v>
      </c>
      <c r="R11" s="3">
        <f>SUMPRODUCT('TechHeat-RES-MOB'!J3:J20,'TechHeat-RES-MOB'!J76:J93,'TechHeat-RES-MOB'!J139:J156)</f>
        <v>0.85506532786080003</v>
      </c>
      <c r="S11" s="3">
        <f>SUMPRODUCT('TechHeat-RES-MOB'!K3:K20,'TechHeat-RES-MOB'!K76:K93,'TechHeat-RES-MOB'!K139:K156)</f>
        <v>1.0825771489369203</v>
      </c>
      <c r="T11" s="3">
        <f>SUMPRODUCT('TechHeat-RES-MOB'!L3:L20,'TechHeat-RES-MOB'!L76:L93,'TechHeat-RES-MOB'!L139:L156)</f>
        <v>6.5214111286932299</v>
      </c>
      <c r="U11" s="3">
        <f>SUMPRODUCT('TechHeat-RES-MOB'!M3:M20,'TechHeat-RES-MOB'!M76:M93,'TechHeat-RES-MOB'!M139:M156)</f>
        <v>2.9419382170850006</v>
      </c>
      <c r="Y11" s="195">
        <f>attached_space_heating_byendtyp!W18</f>
        <v>2.4780519999999999</v>
      </c>
      <c r="Z11" s="195">
        <f>attached_space_heating_byendtyp!AU18</f>
        <v>3.3852929999999999</v>
      </c>
      <c r="AA11" s="195">
        <f>attached_space_heating_byendtyp!BS18</f>
        <v>1.6503369999999999</v>
      </c>
      <c r="AB11" s="195">
        <f>attached_space_heating_byendtyp!CQ18</f>
        <v>0.92445500000000003</v>
      </c>
      <c r="AC11" s="195">
        <f>attached_space_heating_byendtyp!DO18</f>
        <v>1.108921</v>
      </c>
      <c r="AD11" s="195">
        <f>attached_space_heating_byendtyp!EM18</f>
        <v>6.619415</v>
      </c>
      <c r="AE11" s="195">
        <f>attached_space_heating_byendtyp!FK18</f>
        <v>3.163551</v>
      </c>
    </row>
    <row r="12" spans="2:31">
      <c r="C12" s="153" t="s">
        <v>54</v>
      </c>
      <c r="D12" s="173" t="s">
        <v>53</v>
      </c>
      <c r="E12" s="171"/>
      <c r="F12" s="171">
        <f>'TechCooling-RES'!T3*attached_coolingsecuse!W13</f>
        <v>0.32287300349783998</v>
      </c>
      <c r="G12" s="171">
        <f>'TechCooling-RES'!U3*attached_coolingsecuse!AU13</f>
        <v>2.5668135370839997</v>
      </c>
      <c r="H12" s="171">
        <f>'TechCooling-RES'!V3*attached_coolingsecuse!BS13</f>
        <v>13.70338469613402</v>
      </c>
      <c r="I12" s="171">
        <f>'TechCooling-RES'!W3*attached_coolingsecuse!CQ13</f>
        <v>1.6872330059302598</v>
      </c>
      <c r="J12" s="171">
        <f>'TechCooling-RES'!X3*attached_coolingsecuse!DO13</f>
        <v>0.47763621997262007</v>
      </c>
      <c r="K12" s="171">
        <f>'TechCooling-RES'!Y3*attached_coolingsecuse!EM13</f>
        <v>0.17504331539595</v>
      </c>
      <c r="L12" s="171">
        <f>'TechCooling-RES'!Z3*attached_coolingsecuse!FK13</f>
        <v>0.36544633966763995</v>
      </c>
      <c r="P12" s="3"/>
    </row>
    <row r="13" spans="2:31">
      <c r="C13" s="153" t="s">
        <v>277</v>
      </c>
      <c r="D13" s="173" t="s">
        <v>53</v>
      </c>
      <c r="E13" s="171"/>
      <c r="F13" s="171">
        <f>'TechCooling-RES'!T5*attached_coolingsecuse!W13</f>
        <v>3.666161887608E-2</v>
      </c>
      <c r="G13" s="171">
        <f>'TechCooling-RES'!U5*attached_coolingsecuse!AU13</f>
        <v>0.49237773870019996</v>
      </c>
      <c r="H13" s="171">
        <f>'TechCooling-RES'!V5*attached_coolingsecuse!BS13</f>
        <v>3.9534163604664001</v>
      </c>
      <c r="I13" s="171">
        <f>'TechCooling-RES'!W5*attached_coolingsecuse!CQ13</f>
        <v>0.19411534009974002</v>
      </c>
      <c r="J13" s="171">
        <f>'TechCooling-RES'!X5*attached_coolingsecuse!DO13</f>
        <v>5.1932013205390003E-2</v>
      </c>
      <c r="K13" s="171">
        <f>'TechCooling-RES'!Y5*attached_coolingsecuse!EM13</f>
        <v>4.24707728775E-2</v>
      </c>
      <c r="L13" s="171">
        <f>'TechCooling-RES'!Z5*attached_coolingsecuse!FK13</f>
        <v>9.6531834072059994E-2</v>
      </c>
    </row>
    <row r="14" spans="2:31">
      <c r="C14" s="153" t="s">
        <v>293</v>
      </c>
      <c r="D14" s="173" t="s">
        <v>53</v>
      </c>
      <c r="E14" s="171"/>
      <c r="F14" s="171">
        <f>'TechCooling-RES'!T7*attached_coolingsecuse!W13</f>
        <v>9.3158302993019984E-2</v>
      </c>
      <c r="G14" s="171">
        <f>'TechCooling-RES'!U7*attached_coolingsecuse!AU13</f>
        <v>2.7526786978973998</v>
      </c>
      <c r="H14" s="171">
        <f>'TechCooling-RES'!V7*attached_coolingsecuse!BS13</f>
        <v>7.4083200782725198</v>
      </c>
      <c r="I14" s="171">
        <f>'TechCooling-RES'!W7*attached_coolingsecuse!CQ13</f>
        <v>0.64762764609369994</v>
      </c>
      <c r="J14" s="171">
        <f>'TechCooling-RES'!X7*attached_coolingsecuse!DO13</f>
        <v>0.13547921432063001</v>
      </c>
      <c r="K14" s="171">
        <f>'TechCooling-RES'!Y7*attached_coolingsecuse!EM13</f>
        <v>6.5968583859000007E-2</v>
      </c>
      <c r="L14" s="171">
        <f>'TechCooling-RES'!Z7*attached_coolingsecuse!FK13</f>
        <v>0.28248441162389998</v>
      </c>
    </row>
    <row r="15" spans="2:31">
      <c r="C15" s="153" t="s">
        <v>294</v>
      </c>
      <c r="D15" s="173" t="s">
        <v>53</v>
      </c>
      <c r="E15" s="171"/>
      <c r="F15" s="171">
        <f>'TechCooling-RES'!T9*attached_coolingsecuse!W13</f>
        <v>1.722107463306E-2</v>
      </c>
      <c r="G15" s="171">
        <f>'TechCooling-RES'!U9*attached_coolingsecuse!AU13</f>
        <v>6.7310026318399996E-2</v>
      </c>
      <c r="H15" s="171">
        <f>'TechCooling-RES'!V9*attached_coolingsecuse!BS13</f>
        <v>0.11548986512705998</v>
      </c>
      <c r="I15" s="171">
        <f>'TechCooling-RES'!W9*attached_coolingsecuse!CQ13</f>
        <v>5.5702007876299996E-2</v>
      </c>
      <c r="J15" s="171">
        <f>'TechCooling-RES'!X9*attached_coolingsecuse!DO13</f>
        <v>1.844955250136E-2</v>
      </c>
      <c r="K15" s="171">
        <f>'TechCooling-RES'!Y9*attached_coolingsecuse!EM13</f>
        <v>1.1282327867550001E-2</v>
      </c>
      <c r="L15" s="171">
        <f>'TechCooling-RES'!Z9*attached_coolingsecuse!FK13</f>
        <v>2.78994146364E-2</v>
      </c>
      <c r="N15" s="190" t="s">
        <v>445</v>
      </c>
      <c r="O15">
        <f>SUMPRODUCT('TechCooling-RES'!F22:F23,'TechCooling-RES'!F57:F58,'TechCooling-RES'!F85:F86)</f>
        <v>1.7221111280349997E-2</v>
      </c>
    </row>
    <row r="16" spans="2:31">
      <c r="C16" s="153" t="s">
        <v>301</v>
      </c>
      <c r="D16" s="173" t="s">
        <v>53</v>
      </c>
      <c r="E16" s="171"/>
      <c r="F16" s="190">
        <f>attached_WatHeaSecEneUse!W15</f>
        <v>9.9410260000000008</v>
      </c>
      <c r="G16" s="190">
        <f>attached_WatHeaSecEneUse!AU15</f>
        <v>24.893885999999998</v>
      </c>
      <c r="H16" s="190">
        <f>attached_WatHeaSecEneUse!BS15</f>
        <v>55.892400000000002</v>
      </c>
      <c r="I16" s="190">
        <f>attached_WatHeaSecEneUse!CQ15</f>
        <v>7.1378750000000002</v>
      </c>
      <c r="J16" s="190">
        <f>attached_WatHeaSecEneUse!DO15</f>
        <v>8.3361680000000007</v>
      </c>
      <c r="K16" s="190">
        <f>attached_WatHeaSecEneUse!EM15</f>
        <v>31.563828000000001</v>
      </c>
      <c r="L16" s="190">
        <f>attached_WatHeaSecEneUse!FK15</f>
        <v>22.658503</v>
      </c>
    </row>
    <row r="17" spans="3:25">
      <c r="C17" s="153" t="s">
        <v>318</v>
      </c>
      <c r="D17" s="173" t="s">
        <v>53</v>
      </c>
      <c r="E17" s="171"/>
      <c r="F17" s="190">
        <f>attached_WatHeaSecEneUse!W16</f>
        <v>1.0356030000000001</v>
      </c>
      <c r="G17" s="190">
        <f>attached_WatHeaSecEneUse!AU16</f>
        <v>4.4592980000000004</v>
      </c>
      <c r="H17" s="190">
        <f>attached_WatHeaSecEneUse!BS16</f>
        <v>14.072972</v>
      </c>
      <c r="I17" s="190">
        <f>attached_WatHeaSecEneUse!CQ16</f>
        <v>0.51197300000000001</v>
      </c>
      <c r="J17" s="190">
        <f>attached_WatHeaSecEneUse!DO16</f>
        <v>0.61672800000000005</v>
      </c>
      <c r="K17" s="190">
        <f>attached_WatHeaSecEneUse!EM16</f>
        <v>5.4272960000000001</v>
      </c>
      <c r="L17" s="190">
        <f>attached_WatHeaSecEneUse!FK16</f>
        <v>5.6035680000000001</v>
      </c>
    </row>
    <row r="18" spans="3:25">
      <c r="C18" s="153" t="s">
        <v>320</v>
      </c>
      <c r="D18" s="173" t="s">
        <v>53</v>
      </c>
      <c r="E18" s="171"/>
      <c r="F18" s="190">
        <f>attached_WatHeaSecEneUse!W17</f>
        <v>2.1014729999999999</v>
      </c>
      <c r="G18" s="190">
        <f>attached_WatHeaSecEneUse!AU17</f>
        <v>16.715567</v>
      </c>
      <c r="H18" s="190">
        <f>attached_WatHeaSecEneUse!BS17</f>
        <v>20.511382999999999</v>
      </c>
      <c r="I18" s="190">
        <f>attached_WatHeaSecEneUse!CQ17</f>
        <v>1.607726</v>
      </c>
      <c r="J18" s="190">
        <f>attached_WatHeaSecEneUse!DO17</f>
        <v>1.392631</v>
      </c>
      <c r="K18" s="190">
        <f>attached_WatHeaSecEneUse!EM17</f>
        <v>6.8130860000000002</v>
      </c>
      <c r="L18" s="190">
        <f>attached_WatHeaSecEneUse!FK17</f>
        <v>12.603456</v>
      </c>
    </row>
    <row r="19" spans="3:25">
      <c r="C19" s="153" t="s">
        <v>360</v>
      </c>
      <c r="D19" s="173" t="s">
        <v>53</v>
      </c>
      <c r="E19" s="171"/>
      <c r="F19" s="190">
        <f>attached_WatHeaSecEneUse!W18</f>
        <v>0.37997700000000001</v>
      </c>
      <c r="G19" s="190">
        <f>attached_WatHeaSecEneUse!AU18</f>
        <v>0.279053</v>
      </c>
      <c r="H19" s="190">
        <f>attached_WatHeaSecEneUse!BS18</f>
        <v>0.16408700000000001</v>
      </c>
      <c r="I19" s="190">
        <f>attached_WatHeaSecEneUse!CQ18</f>
        <v>0.130327</v>
      </c>
      <c r="J19" s="190">
        <f>attached_WatHeaSecEneUse!DO18</f>
        <v>0.26352700000000001</v>
      </c>
      <c r="K19" s="190">
        <f>attached_WatHeaSecEneUse!EM18</f>
        <v>1.7286859999999999</v>
      </c>
      <c r="L19" s="190">
        <f>attached_WatHeaSecEneUse!FK18</f>
        <v>1.2949580000000001</v>
      </c>
      <c r="N19" s="167" t="s">
        <v>444</v>
      </c>
      <c r="O19" cm="1">
        <f t="array" ref="O19">SUMPRODUCT('TechWatHea-MobileHome'!F3:F8*'TechWatHea-MobileHome'!F54:F59)*31.54</f>
        <v>0.37927586499550003</v>
      </c>
      <c r="P19" s="3" cm="1">
        <f t="array" ref="P19">SUMPRODUCT('TechWatHea-MobileHome'!G3:G8*'TechWatHea-MobileHome'!G54:G59)*31.54</f>
        <v>0.27792790895264996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1.7238490173498</v>
      </c>
      <c r="U19" s="3" cm="1">
        <f t="array" ref="U19">SUMPRODUCT('TechWatHea-MobileHome'!L3:L8*'TechWatHea-MobileHome'!L54:L59)*31.54</f>
        <v>1.2873266628333604</v>
      </c>
    </row>
    <row r="20" spans="3:25">
      <c r="C20" s="153" t="s">
        <v>334</v>
      </c>
      <c r="D20" s="173" t="s">
        <v>53</v>
      </c>
      <c r="F20" s="190">
        <f>'Tech-Appliance'!F3*'Tech-Appliance'!F45*31.54</f>
        <v>0.83329442845606749</v>
      </c>
      <c r="G20" s="190">
        <f>'Tech-Appliance'!G3*'Tech-Appliance'!G45*31.54</f>
        <v>3.9600647247018208</v>
      </c>
      <c r="H20" s="190">
        <f>'Tech-Appliance'!H3*'Tech-Appliance'!H45*31.54</f>
        <v>4.0149313171555931</v>
      </c>
      <c r="I20" s="190">
        <f>'Tech-Appliance'!I3*'Tech-Appliance'!I45*31.54</f>
        <v>0.65472809953505462</v>
      </c>
      <c r="J20" s="190">
        <f>'Tech-Appliance'!J3*'Tech-Appliance'!J45*31.54</f>
        <v>0.36514815474623963</v>
      </c>
      <c r="K20" s="190">
        <f>'Tech-Appliance'!K3*'Tech-Appliance'!K45*31.54</f>
        <v>1.2009624942611437</v>
      </c>
      <c r="L20" s="190">
        <f>'Tech-Appliance'!L3*'Tech-Appliance'!L45*31.54</f>
        <v>1.8196993707220084</v>
      </c>
      <c r="N20" s="190" t="s">
        <v>445</v>
      </c>
      <c r="O20" s="171">
        <f>SUM(F20:F26)</f>
        <v>14.110131999999998</v>
      </c>
      <c r="P20" s="171">
        <f>SUM(G20:G26)</f>
        <v>61.385533999999993</v>
      </c>
      <c r="Q20" s="171">
        <f>SUM(H20:H26)</f>
        <v>59.851027000000002</v>
      </c>
      <c r="R20" s="171">
        <f>SUM(I20:I26)</f>
        <v>9.9247470000000018</v>
      </c>
      <c r="S20" s="171">
        <f>SUM(J20:J26)</f>
        <v>6.1351099999999992</v>
      </c>
      <c r="T20" s="171">
        <f>SUM(K20:K26)</f>
        <v>20.379356000000001</v>
      </c>
      <c r="U20" s="171">
        <f>SUM(L20:L26)</f>
        <v>27.950074000000001</v>
      </c>
    </row>
    <row r="21" spans="3:25">
      <c r="C21" s="153" t="s">
        <v>326</v>
      </c>
      <c r="D21" s="173" t="s">
        <v>53</v>
      </c>
      <c r="F21" s="190">
        <f>'Tech-Appliance'!F4*'Tech-Appliance'!F46*31.54</f>
        <v>0.3483500184855472</v>
      </c>
      <c r="G21" s="190">
        <f>'Tech-Appliance'!G4*'Tech-Appliance'!G46*31.54</f>
        <v>1.0905207941555113</v>
      </c>
      <c r="H21" s="190">
        <f>'Tech-Appliance'!H4*'Tech-Appliance'!H46*31.54</f>
        <v>1.1029048733739411</v>
      </c>
      <c r="I21" s="190">
        <f>'Tech-Appliance'!I4*'Tech-Appliance'!I46*31.54</f>
        <v>0.23446754352746854</v>
      </c>
      <c r="J21" s="190">
        <f>'Tech-Appliance'!J4*'Tech-Appliance'!J46*31.54</f>
        <v>0.14214696024050044</v>
      </c>
      <c r="K21" s="190">
        <f>'Tech-Appliance'!K4*'Tech-Appliance'!K46*31.54</f>
        <v>0.42563181422094315</v>
      </c>
      <c r="L21" s="190">
        <f>'Tech-Appliance'!L4*'Tech-Appliance'!L46*31.54</f>
        <v>0.49768674748512459</v>
      </c>
      <c r="N21" s="190" t="s">
        <v>446</v>
      </c>
      <c r="O21" s="171">
        <f>attached_ApplianceConsume!W13</f>
        <v>14.1791</v>
      </c>
      <c r="P21" s="171">
        <f>attached_ApplianceConsume!AU13</f>
        <v>62.209820000000001</v>
      </c>
      <c r="Q21" s="171">
        <f>attached_ApplianceConsume!BS13</f>
        <v>63.938434000000001</v>
      </c>
      <c r="R21" s="171">
        <f>attached_ApplianceConsume!CQ13</f>
        <v>10.119953000000001</v>
      </c>
      <c r="S21" s="171">
        <f>attached_ApplianceConsume!DO13</f>
        <v>6.780106</v>
      </c>
      <c r="T21" s="171">
        <f>attached_ApplianceConsume!EM13</f>
        <v>22.089604000000001</v>
      </c>
      <c r="U21" s="171">
        <f>attached_ApplianceConsume!FK13</f>
        <v>29.498608000000001</v>
      </c>
    </row>
    <row r="22" spans="3:25">
      <c r="C22" s="153" t="s">
        <v>335</v>
      </c>
      <c r="D22" s="173" t="s">
        <v>53</v>
      </c>
      <c r="F22" s="190">
        <f>'Tech-Appliance'!F5*'Tech-Appliance'!F47*31.54</f>
        <v>1.3516667121216541</v>
      </c>
      <c r="G22" s="190">
        <f>'Tech-Appliance'!G5*'Tech-Appliance'!G47*31.54</f>
        <v>6.5839016690290073</v>
      </c>
      <c r="H22" s="190">
        <f>'Tech-Appliance'!H5*'Tech-Appliance'!H47*31.54</f>
        <v>6.4605418600798155</v>
      </c>
      <c r="I22" s="190">
        <f>'Tech-Appliance'!I5*'Tech-Appliance'!I47*31.54</f>
        <v>1.0273260690077084</v>
      </c>
      <c r="J22" s="190">
        <f>'Tech-Appliance'!J5*'Tech-Appliance'!J47*31.54</f>
        <v>0.62596826527926797</v>
      </c>
      <c r="K22" s="190">
        <f>'Tech-Appliance'!K5*'Tech-Appliance'!K47*31.54</f>
        <v>2.6141881270428615</v>
      </c>
      <c r="L22" s="190">
        <f>'Tech-Appliance'!L5*'Tech-Appliance'!L47*31.54</f>
        <v>3.3756144612034533</v>
      </c>
      <c r="N22" s="190"/>
      <c r="O22" s="171"/>
      <c r="P22" s="171"/>
      <c r="Q22" s="171"/>
      <c r="R22" s="171"/>
      <c r="S22" s="171"/>
      <c r="T22" s="171"/>
      <c r="U22" s="171"/>
    </row>
    <row r="23" spans="3:25">
      <c r="C23" s="153" t="s">
        <v>336</v>
      </c>
      <c r="D23" s="173" t="s">
        <v>53</v>
      </c>
      <c r="F23" s="190">
        <f>'Tech-Appliance'!F6*'Tech-Appliance'!F48*31.54</f>
        <v>0.50025121866456512</v>
      </c>
      <c r="G23" s="190">
        <f>'Tech-Appliance'!G6*'Tech-Appliance'!G48*31.54</f>
        <v>2.2270463006243904</v>
      </c>
      <c r="H23" s="190">
        <f>'Tech-Appliance'!H6*'Tech-Appliance'!H48*31.54</f>
        <v>1.8987395753161103</v>
      </c>
      <c r="I23" s="190">
        <f>'Tech-Appliance'!I6*'Tech-Appliance'!I48*31.54</f>
        <v>0.30358335372568218</v>
      </c>
      <c r="J23" s="190">
        <f>'Tech-Appliance'!J6*'Tech-Appliance'!J48*31.54</f>
        <v>0.18977768042593682</v>
      </c>
      <c r="K23" s="190">
        <f>'Tech-Appliance'!K6*'Tech-Appliance'!K48*31.54</f>
        <v>0.66704622258768176</v>
      </c>
      <c r="L23" s="190">
        <f>'Tech-Appliance'!L6*'Tech-Appliance'!L48*31.54</f>
        <v>0.86938902362618875</v>
      </c>
      <c r="N23" s="192" t="s">
        <v>447</v>
      </c>
      <c r="O23" s="171">
        <f>O21/O20</f>
        <v>1.0048878352094794</v>
      </c>
      <c r="P23" s="171">
        <f>P21/P20</f>
        <v>1.013428017096015</v>
      </c>
      <c r="Q23" s="171">
        <f>Q21/Q20</f>
        <v>1.0682930135852138</v>
      </c>
      <c r="R23" s="171">
        <f t="shared" ref="R23:U23" si="2">R21/R20</f>
        <v>1.0196686122074445</v>
      </c>
      <c r="S23" s="171">
        <f t="shared" si="2"/>
        <v>1.1051319373246773</v>
      </c>
      <c r="T23" s="171">
        <f t="shared" si="2"/>
        <v>1.0839206106414747</v>
      </c>
      <c r="U23" s="171">
        <f t="shared" si="2"/>
        <v>1.055403574244562</v>
      </c>
    </row>
    <row r="24" spans="3:25">
      <c r="C24" s="153" t="s">
        <v>337</v>
      </c>
      <c r="D24" s="173" t="s">
        <v>53</v>
      </c>
      <c r="F24" s="190">
        <f>'Tech-Appliance'!F7*'Tech-Appliance'!F49*31.54</f>
        <v>3.9580798947685905</v>
      </c>
      <c r="G24" s="190">
        <f>'Tech-Appliance'!G7*'Tech-Appliance'!G49*31.54</f>
        <v>17.225279555877915</v>
      </c>
      <c r="H24" s="190">
        <f>'Tech-Appliance'!H7*'Tech-Appliance'!H49*31.54</f>
        <v>15.740586837177998</v>
      </c>
      <c r="I24" s="190">
        <f>'Tech-Appliance'!I7*'Tech-Appliance'!I49*31.54</f>
        <v>2.6229601761898942</v>
      </c>
      <c r="J24" s="190">
        <f>'Tech-Appliance'!J7*'Tech-Appliance'!J49*31.54</f>
        <v>2.0587400724740368</v>
      </c>
      <c r="K24" s="190">
        <f>'Tech-Appliance'!K7*'Tech-Appliance'!K49*31.54</f>
        <v>5.9470917932869662</v>
      </c>
      <c r="L24" s="190">
        <f>'Tech-Appliance'!L7*'Tech-Appliance'!L49*31.54</f>
        <v>7.1001935431418186</v>
      </c>
      <c r="N24" s="193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</row>
    <row r="25" spans="3:25">
      <c r="C25" s="153" t="s">
        <v>338</v>
      </c>
      <c r="D25" s="173" t="s">
        <v>53</v>
      </c>
      <c r="F25" s="190">
        <f>'Tech-Appliance'!F8*'Tech-Appliance'!F50*31.54</f>
        <v>2.8417124660692914</v>
      </c>
      <c r="G25" s="190">
        <f>'Tech-Appliance'!G8*'Tech-Appliance'!G50*31.54</f>
        <v>12.741911228611535</v>
      </c>
      <c r="H25" s="190">
        <f>'Tech-Appliance'!H8*'Tech-Appliance'!H50*31.54</f>
        <v>12.506293153800556</v>
      </c>
      <c r="I25" s="190">
        <f>'Tech-Appliance'!I8*'Tech-Appliance'!I50*31.54</f>
        <v>1.991506800440475</v>
      </c>
      <c r="J25" s="190">
        <f>'Tech-Appliance'!J8*'Tech-Appliance'!J50*31.54</f>
        <v>1.0879924610806324</v>
      </c>
      <c r="K25" s="190">
        <f>'Tech-Appliance'!K8*'Tech-Appliance'!K50*31.54</f>
        <v>3.7774459848562714</v>
      </c>
      <c r="L25" s="190">
        <f>'Tech-Appliance'!L8*'Tech-Appliance'!L50*31.54</f>
        <v>5.7318125893938978</v>
      </c>
      <c r="N25" s="193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</row>
    <row r="26" spans="3:25">
      <c r="C26" s="153" t="s">
        <v>339</v>
      </c>
      <c r="D26" s="173" t="s">
        <v>53</v>
      </c>
      <c r="F26" s="190">
        <f>'Tech-Appliance'!F9*'Tech-Appliance'!F51*31.54</f>
        <v>4.2767772614342832</v>
      </c>
      <c r="G26" s="190">
        <f>'Tech-Appliance'!G9*'Tech-Appliance'!G51*31.54</f>
        <v>17.556809726999816</v>
      </c>
      <c r="H26" s="190">
        <f>'Tech-Appliance'!H9*'Tech-Appliance'!H51*31.54</f>
        <v>18.127029383095987</v>
      </c>
      <c r="I26" s="190">
        <f>'Tech-Appliance'!I9*'Tech-Appliance'!I51*31.54</f>
        <v>3.0901749575737187</v>
      </c>
      <c r="J26" s="190">
        <f>'Tech-Appliance'!J9*'Tech-Appliance'!J51*31.54</f>
        <v>1.6653364057533857</v>
      </c>
      <c r="K26" s="190">
        <f>'Tech-Appliance'!K9*'Tech-Appliance'!K51*31.54</f>
        <v>5.7469895637441315</v>
      </c>
      <c r="L26" s="190">
        <f>'Tech-Appliance'!L9*'Tech-Appliance'!L51*31.54</f>
        <v>8.5556782644275078</v>
      </c>
      <c r="N26" s="193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</row>
    <row r="27" spans="3:25">
      <c r="C27" s="153" t="s">
        <v>352</v>
      </c>
      <c r="D27" s="173" t="s">
        <v>53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93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</row>
    <row r="32" spans="3:25">
      <c r="P3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topLeftCell="A121" zoomScale="70" zoomScaleNormal="70" workbookViewId="0">
      <selection activeCell="G150" sqref="G150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5"/>
      <c r="E1" s="65"/>
      <c r="F1" s="66" t="s">
        <v>221</v>
      </c>
      <c r="G1" s="65"/>
      <c r="H1" s="65"/>
      <c r="I1" s="65"/>
      <c r="J1" s="65"/>
      <c r="K1" s="65"/>
      <c r="L1" s="65"/>
      <c r="M1" s="65"/>
    </row>
    <row r="2" spans="2:18" ht="15.75" thickBot="1">
      <c r="D2" s="67" t="s">
        <v>1</v>
      </c>
      <c r="E2" s="67" t="s">
        <v>2</v>
      </c>
      <c r="F2" s="67" t="s">
        <v>3</v>
      </c>
      <c r="G2" s="68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O2" s="89" t="s">
        <v>357</v>
      </c>
      <c r="R2" s="87" t="s">
        <v>358</v>
      </c>
    </row>
    <row r="3" spans="2:18">
      <c r="B3" s="154" t="s">
        <v>225</v>
      </c>
      <c r="C3" s="78" t="str">
        <f>attached_heating_EFF!B14</f>
        <v>Heating Oil – Normal Efficiency</v>
      </c>
      <c r="D3" s="3" t="s">
        <v>392</v>
      </c>
      <c r="E3" t="s">
        <v>63</v>
      </c>
      <c r="F3" t="s">
        <v>55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154"/>
      <c r="C4" s="78" t="str">
        <f>attached_heating_EFF!B15</f>
        <v>Heating Oil – Medium Efficiency</v>
      </c>
      <c r="D4" s="3" t="s">
        <v>393</v>
      </c>
      <c r="E4" s="3" t="s">
        <v>63</v>
      </c>
      <c r="F4" s="3" t="s">
        <v>55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154"/>
      <c r="C5" s="78" t="str">
        <f>attached_heating_EFF!B16</f>
        <v>Heating Oil – High Efficiency</v>
      </c>
      <c r="D5" s="3" t="s">
        <v>394</v>
      </c>
      <c r="E5" s="3" t="s">
        <v>63</v>
      </c>
      <c r="F5" s="3" t="s">
        <v>55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154"/>
      <c r="C6" s="78" t="str">
        <f>attached_heating_EFF!B17</f>
        <v>Natural Gas – Normal Efficiency</v>
      </c>
      <c r="D6" s="3" t="s">
        <v>395</v>
      </c>
      <c r="E6" s="3" t="s">
        <v>59</v>
      </c>
      <c r="F6" s="3" t="s">
        <v>55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154"/>
      <c r="C7" s="78" t="str">
        <f>attached_heating_EFF!B18</f>
        <v>Natural Gas – Medium Efficiency</v>
      </c>
      <c r="D7" s="3" t="s">
        <v>396</v>
      </c>
      <c r="E7" s="3" t="s">
        <v>59</v>
      </c>
      <c r="F7" s="3" t="s">
        <v>55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154"/>
      <c r="C8" s="78" t="str">
        <f>attached_heating_EFF!B19</f>
        <v>Natural Gas – High Efficiency</v>
      </c>
      <c r="D8" s="3" t="s">
        <v>397</v>
      </c>
      <c r="E8" s="3" t="s">
        <v>59</v>
      </c>
      <c r="F8" s="3" t="s">
        <v>55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154"/>
      <c r="C9" s="78" t="str">
        <f>attached_heating_EFF!B20</f>
        <v xml:space="preserve">Electric </v>
      </c>
      <c r="D9" s="3" t="s">
        <v>226</v>
      </c>
      <c r="E9" s="3" t="s">
        <v>56</v>
      </c>
      <c r="F9" s="3" t="s">
        <v>55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154"/>
      <c r="C10" s="78" t="str">
        <f>attached_heating_EFF!B21</f>
        <v>Heat Pump</v>
      </c>
      <c r="D10" s="3" t="s">
        <v>106</v>
      </c>
      <c r="E10" s="3" t="s">
        <v>62</v>
      </c>
      <c r="F10" s="3" t="s">
        <v>55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154"/>
      <c r="C11" s="78" t="str">
        <f>attached_heating_EFF!B22</f>
        <v>Other1</v>
      </c>
      <c r="D11" s="3" t="s">
        <v>227</v>
      </c>
      <c r="E11" t="s">
        <v>223</v>
      </c>
      <c r="F11" s="3" t="s">
        <v>55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154"/>
      <c r="C12" s="78" t="str">
        <f>attached_heating_EFF!B23</f>
        <v>Wood</v>
      </c>
      <c r="D12" s="3" t="s">
        <v>228</v>
      </c>
      <c r="E12" t="s">
        <v>224</v>
      </c>
      <c r="F12" s="3" t="s">
        <v>55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154"/>
      <c r="C13" s="36" t="s">
        <v>167</v>
      </c>
      <c r="D13" s="87" t="s">
        <v>229</v>
      </c>
      <c r="E13" s="87" t="s">
        <v>56</v>
      </c>
      <c r="F13" s="3" t="s">
        <v>55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154"/>
      <c r="E14" s="87" t="s">
        <v>224</v>
      </c>
      <c r="F14" s="3" t="s">
        <v>55</v>
      </c>
      <c r="H14" s="3"/>
      <c r="I14" s="3"/>
      <c r="J14" s="3"/>
      <c r="K14" s="3"/>
      <c r="L14" s="3"/>
      <c r="M14" s="3"/>
      <c r="O14" s="3">
        <v>1E-3</v>
      </c>
    </row>
    <row r="15" spans="2:18" ht="15">
      <c r="B15" s="154"/>
      <c r="C15" s="36" t="s">
        <v>168</v>
      </c>
      <c r="D15" s="87" t="s">
        <v>230</v>
      </c>
      <c r="E15" s="87" t="s">
        <v>63</v>
      </c>
      <c r="F15" s="3" t="s">
        <v>55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154"/>
      <c r="E16" s="87" t="s">
        <v>224</v>
      </c>
      <c r="F16" s="3" t="s">
        <v>55</v>
      </c>
      <c r="H16" s="3"/>
      <c r="I16" s="3"/>
      <c r="J16" s="3"/>
      <c r="K16" s="3"/>
      <c r="L16" s="3"/>
      <c r="M16" s="3"/>
      <c r="O16" s="3">
        <v>1E-3</v>
      </c>
    </row>
    <row r="17" spans="2:33" ht="15">
      <c r="B17" s="154"/>
      <c r="C17" s="36" t="s">
        <v>169</v>
      </c>
      <c r="D17" s="87" t="s">
        <v>231</v>
      </c>
      <c r="E17" s="87" t="s">
        <v>56</v>
      </c>
      <c r="F17" s="3" t="s">
        <v>55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154"/>
      <c r="E18" s="87" t="s">
        <v>59</v>
      </c>
      <c r="F18" s="3" t="s">
        <v>55</v>
      </c>
      <c r="H18" s="3"/>
      <c r="I18" s="3"/>
      <c r="J18" s="3"/>
      <c r="K18" s="3"/>
      <c r="L18" s="3"/>
      <c r="M18" s="3"/>
      <c r="O18" s="3">
        <v>1E-3</v>
      </c>
    </row>
    <row r="19" spans="2:33" ht="15">
      <c r="B19" s="154"/>
      <c r="C19" s="36" t="s">
        <v>170</v>
      </c>
      <c r="D19" s="87" t="s">
        <v>232</v>
      </c>
      <c r="E19" s="87" t="s">
        <v>56</v>
      </c>
      <c r="F19" s="3" t="s">
        <v>55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154"/>
      <c r="E20" s="87" t="s">
        <v>63</v>
      </c>
      <c r="F20" s="3" t="s">
        <v>55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63"/>
      <c r="E25" s="63"/>
      <c r="F25" s="60" t="s">
        <v>214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.75" thickBot="1">
      <c r="D26" s="61" t="s">
        <v>1</v>
      </c>
      <c r="E26" s="61" t="s">
        <v>2</v>
      </c>
      <c r="F26" s="61" t="s">
        <v>3</v>
      </c>
      <c r="G26" s="3" t="s">
        <v>143</v>
      </c>
      <c r="H26" s="3" t="s">
        <v>144</v>
      </c>
      <c r="I26" s="3" t="s">
        <v>145</v>
      </c>
      <c r="J26" s="3" t="s">
        <v>146</v>
      </c>
      <c r="K26" s="3" t="s">
        <v>147</v>
      </c>
      <c r="L26" s="3" t="s">
        <v>148</v>
      </c>
      <c r="M26" s="3" t="s">
        <v>149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392</v>
      </c>
      <c r="E27" s="3" t="s">
        <v>63</v>
      </c>
      <c r="F27" s="3" t="s">
        <v>55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393</v>
      </c>
      <c r="E28" s="3" t="s">
        <v>63</v>
      </c>
      <c r="F28" s="3" t="s">
        <v>55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394</v>
      </c>
      <c r="E29" s="3" t="s">
        <v>63</v>
      </c>
      <c r="F29" s="3" t="s">
        <v>55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395</v>
      </c>
      <c r="E30" s="3" t="s">
        <v>59</v>
      </c>
      <c r="F30" s="3" t="s">
        <v>55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396</v>
      </c>
      <c r="E31" s="3" t="s">
        <v>59</v>
      </c>
      <c r="F31" s="3" t="s">
        <v>55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397</v>
      </c>
      <c r="E32" s="3" t="s">
        <v>59</v>
      </c>
      <c r="F32" s="3" t="s">
        <v>55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226</v>
      </c>
      <c r="E33" s="3" t="s">
        <v>56</v>
      </c>
      <c r="F33" s="3" t="s">
        <v>55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106</v>
      </c>
      <c r="E34" s="3" t="s">
        <v>62</v>
      </c>
      <c r="F34" s="3" t="s">
        <v>55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227</v>
      </c>
      <c r="E35" s="3" t="s">
        <v>223</v>
      </c>
      <c r="F35" s="3" t="s">
        <v>55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228</v>
      </c>
      <c r="E36" s="3" t="s">
        <v>224</v>
      </c>
      <c r="F36" s="3" t="s">
        <v>55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229</v>
      </c>
      <c r="E37" s="87" t="s">
        <v>56</v>
      </c>
      <c r="F37" s="3" t="s">
        <v>55</v>
      </c>
      <c r="G37" s="190">
        <v>0.75</v>
      </c>
      <c r="H37" s="190">
        <v>0.75</v>
      </c>
      <c r="I37" s="190">
        <v>0.75</v>
      </c>
      <c r="J37" s="190">
        <v>0.75</v>
      </c>
      <c r="K37" s="190">
        <v>0.75</v>
      </c>
      <c r="L37" s="190">
        <v>0.75</v>
      </c>
      <c r="M37" s="190">
        <v>0.75</v>
      </c>
      <c r="O37" s="190">
        <v>0.75</v>
      </c>
      <c r="P37" s="190">
        <v>0.75</v>
      </c>
      <c r="Q37" s="190">
        <v>0.75</v>
      </c>
      <c r="R37" s="190">
        <v>0.75</v>
      </c>
      <c r="S37" s="190">
        <v>0.75</v>
      </c>
      <c r="T37" s="190">
        <v>0.75</v>
      </c>
      <c r="U37" s="190">
        <v>0.75</v>
      </c>
    </row>
    <row r="38" spans="1:21">
      <c r="D38" s="3"/>
      <c r="E38" s="87" t="s">
        <v>224</v>
      </c>
      <c r="F38" s="3" t="s">
        <v>55</v>
      </c>
      <c r="G38" s="190"/>
      <c r="H38" s="190"/>
      <c r="I38" s="190"/>
      <c r="J38" s="190"/>
      <c r="K38" s="190"/>
      <c r="L38" s="190"/>
      <c r="M38" s="190"/>
      <c r="O38" s="190"/>
      <c r="P38" s="190"/>
      <c r="Q38" s="190"/>
      <c r="R38" s="190"/>
      <c r="S38" s="190"/>
      <c r="T38" s="190"/>
      <c r="U38" s="190"/>
    </row>
    <row r="39" spans="1:21" ht="15">
      <c r="A39" s="69"/>
      <c r="B39" s="72"/>
      <c r="C39" s="69"/>
      <c r="D39" s="87" t="s">
        <v>230</v>
      </c>
      <c r="E39" s="87" t="s">
        <v>63</v>
      </c>
      <c r="F39" s="3" t="s">
        <v>55</v>
      </c>
      <c r="G39" s="190">
        <v>0.67500000000000004</v>
      </c>
      <c r="H39" s="190">
        <v>0.67500000000000004</v>
      </c>
      <c r="I39" s="190">
        <v>0.67500000000000004</v>
      </c>
      <c r="J39" s="190">
        <v>0.67500000000000004</v>
      </c>
      <c r="K39" s="190">
        <v>0.67500000000000004</v>
      </c>
      <c r="L39" s="190">
        <v>0.67500000000000004</v>
      </c>
      <c r="M39" s="190">
        <v>0.67500000000000004</v>
      </c>
      <c r="O39" s="190">
        <v>0.67500000000000004</v>
      </c>
      <c r="P39" s="190">
        <v>0.67500000000000004</v>
      </c>
      <c r="Q39" s="190">
        <v>0.67500000000000004</v>
      </c>
      <c r="R39" s="190">
        <v>0.67500000000000004</v>
      </c>
      <c r="S39" s="190">
        <v>0.67500000000000004</v>
      </c>
      <c r="T39" s="190">
        <v>0.67500000000000004</v>
      </c>
      <c r="U39" s="190">
        <v>0.67500000000000004</v>
      </c>
    </row>
    <row r="40" spans="1:21" ht="15">
      <c r="A40" s="69"/>
      <c r="B40" s="72"/>
      <c r="C40" s="69"/>
      <c r="D40" s="3"/>
      <c r="E40" s="87" t="s">
        <v>224</v>
      </c>
      <c r="F40" s="3" t="s">
        <v>55</v>
      </c>
      <c r="G40" s="190"/>
      <c r="H40" s="190"/>
      <c r="I40" s="190"/>
      <c r="J40" s="190"/>
      <c r="K40" s="190"/>
      <c r="L40" s="190"/>
      <c r="M40" s="190"/>
      <c r="O40" s="190"/>
      <c r="P40" s="190"/>
      <c r="Q40" s="190"/>
      <c r="R40" s="190"/>
      <c r="S40" s="190"/>
      <c r="T40" s="190"/>
      <c r="U40" s="190"/>
    </row>
    <row r="41" spans="1:21" ht="15">
      <c r="A41" s="69"/>
      <c r="B41" s="72"/>
      <c r="C41" s="69"/>
      <c r="D41" s="87" t="s">
        <v>231</v>
      </c>
      <c r="E41" s="87" t="s">
        <v>56</v>
      </c>
      <c r="F41" s="3" t="s">
        <v>55</v>
      </c>
      <c r="G41" s="190">
        <v>0.9</v>
      </c>
      <c r="H41" s="190">
        <v>0.9</v>
      </c>
      <c r="I41" s="190">
        <v>0.9</v>
      </c>
      <c r="J41" s="190">
        <v>0.9</v>
      </c>
      <c r="K41" s="190">
        <v>0.9</v>
      </c>
      <c r="L41" s="190">
        <v>0.9</v>
      </c>
      <c r="M41" s="190">
        <v>0.9</v>
      </c>
      <c r="O41" s="190">
        <v>0.9</v>
      </c>
      <c r="P41" s="190">
        <v>0.9</v>
      </c>
      <c r="Q41" s="190">
        <v>0.9</v>
      </c>
      <c r="R41" s="190">
        <v>0.9</v>
      </c>
      <c r="S41" s="190">
        <v>0.9</v>
      </c>
      <c r="T41" s="190">
        <v>0.9</v>
      </c>
      <c r="U41" s="190">
        <v>0.9</v>
      </c>
    </row>
    <row r="42" spans="1:21" ht="15">
      <c r="A42" s="71"/>
      <c r="B42" s="83"/>
      <c r="C42" s="69"/>
      <c r="D42" s="3"/>
      <c r="E42" s="87" t="s">
        <v>59</v>
      </c>
      <c r="F42" s="3" t="s">
        <v>55</v>
      </c>
      <c r="G42" s="190"/>
      <c r="H42" s="190"/>
      <c r="I42" s="190"/>
      <c r="J42" s="190"/>
      <c r="K42" s="190"/>
      <c r="L42" s="190"/>
      <c r="M42" s="190"/>
      <c r="O42" s="190"/>
      <c r="P42" s="190"/>
      <c r="Q42" s="190"/>
      <c r="R42" s="190"/>
      <c r="S42" s="190"/>
      <c r="T42" s="190"/>
      <c r="U42" s="190"/>
    </row>
    <row r="43" spans="1:21" ht="15">
      <c r="A43" s="71"/>
      <c r="B43" s="83"/>
      <c r="C43" s="69"/>
      <c r="D43" s="87" t="s">
        <v>232</v>
      </c>
      <c r="E43" s="87" t="s">
        <v>56</v>
      </c>
      <c r="F43" s="3" t="s">
        <v>55</v>
      </c>
      <c r="G43" s="190">
        <v>0.89</v>
      </c>
      <c r="H43" s="190">
        <v>0.89</v>
      </c>
      <c r="I43" s="190">
        <v>0.89</v>
      </c>
      <c r="J43" s="190">
        <v>0.89</v>
      </c>
      <c r="K43" s="190">
        <v>0.89</v>
      </c>
      <c r="L43" s="190">
        <v>0.89</v>
      </c>
      <c r="M43" s="190">
        <v>0.89</v>
      </c>
      <c r="O43" s="190">
        <v>0.89</v>
      </c>
      <c r="P43" s="190">
        <v>0.89</v>
      </c>
      <c r="Q43" s="190">
        <v>0.89</v>
      </c>
      <c r="R43" s="190">
        <v>0.89</v>
      </c>
      <c r="S43" s="190">
        <v>0.89</v>
      </c>
      <c r="T43" s="190">
        <v>0.89</v>
      </c>
      <c r="U43" s="190">
        <v>0.89</v>
      </c>
    </row>
    <row r="44" spans="1:21" ht="15">
      <c r="A44" s="69"/>
      <c r="B44" s="72"/>
      <c r="C44" s="69"/>
      <c r="D44" s="3"/>
      <c r="E44" s="87" t="s">
        <v>63</v>
      </c>
      <c r="F44" s="3" t="s">
        <v>55</v>
      </c>
      <c r="G44" s="81"/>
      <c r="H44" s="81"/>
      <c r="I44" s="81"/>
      <c r="J44" s="81"/>
      <c r="K44" s="81"/>
      <c r="L44" s="81"/>
      <c r="M44" s="81"/>
      <c r="R44" s="167" t="s">
        <v>440</v>
      </c>
    </row>
    <row r="45" spans="1:21" ht="1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233</v>
      </c>
      <c r="R50" s="87" t="s">
        <v>247</v>
      </c>
    </row>
    <row r="51" spans="1:27" ht="15">
      <c r="A51" s="72"/>
      <c r="B51" s="72"/>
      <c r="C51" s="72"/>
      <c r="D51" s="72"/>
      <c r="E51" s="72"/>
      <c r="F51" s="135" t="s">
        <v>249</v>
      </c>
      <c r="G51" s="72"/>
      <c r="H51" s="72"/>
      <c r="I51" s="72"/>
      <c r="J51" s="72"/>
      <c r="K51" s="72"/>
      <c r="L51" s="72"/>
      <c r="R51" s="87" t="s">
        <v>248</v>
      </c>
    </row>
    <row r="52" spans="1:27" s="138" customFormat="1" ht="15.7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143</v>
      </c>
      <c r="H52" s="138" t="s">
        <v>144</v>
      </c>
      <c r="I52" s="138" t="s">
        <v>145</v>
      </c>
      <c r="J52" s="138" t="s">
        <v>146</v>
      </c>
      <c r="K52" s="138" t="s">
        <v>147</v>
      </c>
      <c r="L52" s="138" t="s">
        <v>148</v>
      </c>
      <c r="M52" s="138" t="s">
        <v>149</v>
      </c>
      <c r="R52" s="137" t="s">
        <v>1</v>
      </c>
      <c r="S52" s="137" t="s">
        <v>4</v>
      </c>
      <c r="T52" s="137" t="s">
        <v>0</v>
      </c>
      <c r="U52" s="138" t="s">
        <v>143</v>
      </c>
      <c r="V52" s="138" t="s">
        <v>144</v>
      </c>
      <c r="W52" s="138" t="s">
        <v>145</v>
      </c>
      <c r="X52" s="138" t="s">
        <v>146</v>
      </c>
      <c r="Y52" s="138" t="s">
        <v>147</v>
      </c>
      <c r="Z52" s="138" t="s">
        <v>148</v>
      </c>
      <c r="AA52" s="138" t="s">
        <v>149</v>
      </c>
    </row>
    <row r="53" spans="1:27" ht="15">
      <c r="A53" s="72"/>
      <c r="B53" s="72"/>
      <c r="C53" s="72"/>
      <c r="D53" s="3" t="s">
        <v>392</v>
      </c>
      <c r="E53" s="3" t="s">
        <v>63</v>
      </c>
      <c r="F53" s="3" t="s">
        <v>55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392</v>
      </c>
      <c r="S53" s="3" t="s">
        <v>63</v>
      </c>
      <c r="T53" s="3" t="s">
        <v>55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5">
      <c r="A54" s="83"/>
      <c r="B54" s="83"/>
      <c r="C54" s="72"/>
      <c r="D54" s="3" t="s">
        <v>393</v>
      </c>
      <c r="E54" s="3" t="s">
        <v>63</v>
      </c>
      <c r="F54" s="3" t="s">
        <v>55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393</v>
      </c>
      <c r="S54" s="3" t="s">
        <v>63</v>
      </c>
      <c r="T54" s="3" t="s">
        <v>55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5">
      <c r="A55" s="83"/>
      <c r="B55" s="83"/>
      <c r="C55" s="72"/>
      <c r="D55" s="3" t="s">
        <v>394</v>
      </c>
      <c r="E55" s="3" t="s">
        <v>63</v>
      </c>
      <c r="F55" s="3" t="s">
        <v>55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394</v>
      </c>
      <c r="S55" s="3" t="s">
        <v>63</v>
      </c>
      <c r="T55" s="3" t="s">
        <v>55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5">
      <c r="A56" s="72"/>
      <c r="B56" s="72"/>
      <c r="C56" s="72"/>
      <c r="D56" s="3" t="s">
        <v>395</v>
      </c>
      <c r="E56" s="3" t="s">
        <v>59</v>
      </c>
      <c r="F56" s="3" t="s">
        <v>55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395</v>
      </c>
      <c r="S56" s="3" t="s">
        <v>59</v>
      </c>
      <c r="T56" s="3" t="s">
        <v>55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5">
      <c r="A57" s="72"/>
      <c r="B57" s="72"/>
      <c r="C57" s="72"/>
      <c r="D57" s="3" t="s">
        <v>396</v>
      </c>
      <c r="E57" s="3" t="s">
        <v>59</v>
      </c>
      <c r="F57" s="3" t="s">
        <v>55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396</v>
      </c>
      <c r="S57" s="3" t="s">
        <v>59</v>
      </c>
      <c r="T57" s="3" t="s">
        <v>55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5">
      <c r="A58" s="72"/>
      <c r="B58" s="72"/>
      <c r="C58" s="72"/>
      <c r="D58" s="3" t="s">
        <v>397</v>
      </c>
      <c r="E58" s="3" t="s">
        <v>59</v>
      </c>
      <c r="F58" s="3" t="s">
        <v>55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397</v>
      </c>
      <c r="S58" s="3" t="s">
        <v>59</v>
      </c>
      <c r="T58" s="3" t="s">
        <v>55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5">
      <c r="A59" s="72"/>
      <c r="B59" s="72"/>
      <c r="C59" s="72"/>
      <c r="D59" s="3" t="s">
        <v>226</v>
      </c>
      <c r="E59" s="3" t="s">
        <v>56</v>
      </c>
      <c r="F59" s="3" t="s">
        <v>55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226</v>
      </c>
      <c r="S59" s="3" t="s">
        <v>56</v>
      </c>
      <c r="T59" s="3" t="s">
        <v>55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5">
      <c r="A60" s="72"/>
      <c r="B60" s="72"/>
      <c r="C60" s="72"/>
      <c r="D60" s="3" t="s">
        <v>106</v>
      </c>
      <c r="E60" s="3" t="s">
        <v>62</v>
      </c>
      <c r="F60" s="3" t="s">
        <v>55</v>
      </c>
      <c r="G60" s="79"/>
      <c r="H60" s="79"/>
      <c r="I60" s="79"/>
      <c r="J60" s="79"/>
      <c r="K60" s="79"/>
      <c r="L60" s="79"/>
      <c r="M60" s="79"/>
      <c r="R60" s="3" t="s">
        <v>106</v>
      </c>
      <c r="S60" s="3" t="s">
        <v>62</v>
      </c>
      <c r="T60" s="3" t="s">
        <v>55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5">
      <c r="A61" s="72"/>
      <c r="B61" s="72"/>
      <c r="C61" s="72"/>
      <c r="D61" s="3" t="s">
        <v>227</v>
      </c>
      <c r="E61" s="3" t="s">
        <v>223</v>
      </c>
      <c r="F61" s="3" t="s">
        <v>55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227</v>
      </c>
      <c r="S61" s="3" t="s">
        <v>223</v>
      </c>
      <c r="T61" s="3" t="s">
        <v>55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5">
      <c r="D62" s="3" t="s">
        <v>228</v>
      </c>
      <c r="E62" s="3" t="s">
        <v>224</v>
      </c>
      <c r="F62" s="3" t="s">
        <v>55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228</v>
      </c>
      <c r="S62" s="3" t="s">
        <v>224</v>
      </c>
      <c r="T62" s="3" t="s">
        <v>55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5">
      <c r="D63" s="87" t="s">
        <v>229</v>
      </c>
      <c r="E63" s="87" t="s">
        <v>56</v>
      </c>
      <c r="F63" s="3" t="s">
        <v>55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229</v>
      </c>
      <c r="S63" s="87" t="s">
        <v>56</v>
      </c>
      <c r="T63" s="3" t="s">
        <v>55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5">
      <c r="D64" s="3"/>
      <c r="E64" s="87" t="s">
        <v>224</v>
      </c>
      <c r="F64" s="3" t="s">
        <v>55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224</v>
      </c>
      <c r="T64" s="3" t="s">
        <v>55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5">
      <c r="D65" s="87" t="s">
        <v>230</v>
      </c>
      <c r="E65" s="87" t="s">
        <v>63</v>
      </c>
      <c r="F65" s="3" t="s">
        <v>55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230</v>
      </c>
      <c r="S65" s="87" t="s">
        <v>63</v>
      </c>
      <c r="T65" s="3" t="s">
        <v>55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5">
      <c r="D66" s="3"/>
      <c r="E66" s="87" t="s">
        <v>224</v>
      </c>
      <c r="F66" s="3" t="s">
        <v>55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224</v>
      </c>
      <c r="T66" s="3" t="s">
        <v>55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5">
      <c r="D67" s="87" t="s">
        <v>231</v>
      </c>
      <c r="E67" s="87" t="s">
        <v>56</v>
      </c>
      <c r="F67" s="3" t="s">
        <v>55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231</v>
      </c>
      <c r="S67" s="87" t="s">
        <v>56</v>
      </c>
      <c r="T67" s="3" t="s">
        <v>55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5">
      <c r="D68" s="3"/>
      <c r="E68" s="87" t="s">
        <v>59</v>
      </c>
      <c r="F68" s="3" t="s">
        <v>55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59</v>
      </c>
      <c r="T68" s="3" t="s">
        <v>55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5">
      <c r="D69" s="87" t="s">
        <v>232</v>
      </c>
      <c r="E69" s="87" t="s">
        <v>56</v>
      </c>
      <c r="F69" s="3" t="s">
        <v>55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232</v>
      </c>
      <c r="S69" s="87" t="s">
        <v>56</v>
      </c>
      <c r="T69" s="3" t="s">
        <v>55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5">
      <c r="D70" s="3"/>
      <c r="E70" s="87" t="s">
        <v>63</v>
      </c>
      <c r="F70" s="3" t="s">
        <v>55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63</v>
      </c>
      <c r="T70" s="3" t="s">
        <v>55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5">
      <c r="F74" s="74" t="s">
        <v>222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143</v>
      </c>
      <c r="H75" s="3" t="s">
        <v>144</v>
      </c>
      <c r="I75" s="3" t="s">
        <v>145</v>
      </c>
      <c r="J75" s="3" t="s">
        <v>146</v>
      </c>
      <c r="K75" s="3" t="s">
        <v>147</v>
      </c>
      <c r="L75" s="3" t="s">
        <v>148</v>
      </c>
      <c r="M75" s="3" t="s">
        <v>149</v>
      </c>
    </row>
    <row r="76" spans="4:27" ht="15">
      <c r="D76" s="3" t="s">
        <v>392</v>
      </c>
      <c r="E76" s="3" t="s">
        <v>63</v>
      </c>
      <c r="F76" s="3" t="s">
        <v>55</v>
      </c>
      <c r="G76" s="79">
        <f>G53*U53</f>
        <v>4.293660856957473</v>
      </c>
      <c r="H76" s="79">
        <f t="shared" ref="H76:M91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</row>
    <row r="77" spans="4:27" ht="15">
      <c r="D77" s="3" t="s">
        <v>393</v>
      </c>
      <c r="E77" s="3" t="s">
        <v>63</v>
      </c>
      <c r="F77" s="3" t="s">
        <v>55</v>
      </c>
      <c r="G77" s="79">
        <f t="shared" ref="G77:G93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</row>
    <row r="78" spans="4:27" ht="15">
      <c r="D78" s="3" t="s">
        <v>394</v>
      </c>
      <c r="E78" s="3" t="s">
        <v>63</v>
      </c>
      <c r="F78" s="3" t="s">
        <v>55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</row>
    <row r="79" spans="4:27" ht="15">
      <c r="D79" s="3" t="s">
        <v>395</v>
      </c>
      <c r="E79" s="3" t="s">
        <v>59</v>
      </c>
      <c r="F79" s="3" t="s">
        <v>55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</row>
    <row r="80" spans="4:27" ht="15">
      <c r="D80" s="3" t="s">
        <v>396</v>
      </c>
      <c r="E80" s="3" t="s">
        <v>59</v>
      </c>
      <c r="F80" s="3" t="s">
        <v>55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</row>
    <row r="81" spans="4:13" ht="15">
      <c r="D81" s="3" t="s">
        <v>397</v>
      </c>
      <c r="E81" s="3" t="s">
        <v>59</v>
      </c>
      <c r="F81" s="3" t="s">
        <v>55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</row>
    <row r="82" spans="4:13" ht="15">
      <c r="D82" s="3" t="s">
        <v>226</v>
      </c>
      <c r="E82" s="3" t="s">
        <v>56</v>
      </c>
      <c r="F82" s="3" t="s">
        <v>55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</row>
    <row r="83" spans="4:13" ht="15">
      <c r="D83" s="3" t="s">
        <v>106</v>
      </c>
      <c r="E83" s="3" t="s">
        <v>62</v>
      </c>
      <c r="F83" s="3" t="s">
        <v>55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</row>
    <row r="84" spans="4:13" ht="15">
      <c r="D84" s="3" t="s">
        <v>227</v>
      </c>
      <c r="E84" s="3" t="s">
        <v>223</v>
      </c>
      <c r="F84" s="3" t="s">
        <v>55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</row>
    <row r="85" spans="4:13" ht="15">
      <c r="D85" s="3" t="s">
        <v>228</v>
      </c>
      <c r="E85" s="3" t="s">
        <v>224</v>
      </c>
      <c r="F85" s="3" t="s">
        <v>55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</row>
    <row r="86" spans="4:13" ht="15">
      <c r="D86" s="87" t="s">
        <v>229</v>
      </c>
      <c r="E86" s="87" t="s">
        <v>56</v>
      </c>
      <c r="F86" s="3" t="s">
        <v>55</v>
      </c>
      <c r="G86" s="79">
        <f t="shared" si="21"/>
        <v>0</v>
      </c>
      <c r="H86" s="79">
        <f t="shared" si="20"/>
        <v>0</v>
      </c>
      <c r="I86" s="79">
        <f t="shared" si="20"/>
        <v>0</v>
      </c>
      <c r="J86" s="79">
        <f t="shared" si="20"/>
        <v>0</v>
      </c>
      <c r="K86" s="79">
        <f t="shared" si="20"/>
        <v>0</v>
      </c>
      <c r="L86" s="79">
        <f t="shared" si="20"/>
        <v>0</v>
      </c>
      <c r="M86" s="79">
        <f t="shared" si="20"/>
        <v>0</v>
      </c>
    </row>
    <row r="87" spans="4:13" ht="15">
      <c r="D87" s="3"/>
      <c r="E87" s="87" t="s">
        <v>224</v>
      </c>
      <c r="F87" s="3" t="s">
        <v>55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230</v>
      </c>
      <c r="E88" s="87" t="s">
        <v>63</v>
      </c>
      <c r="F88" s="3" t="s">
        <v>55</v>
      </c>
      <c r="G88" s="79">
        <f t="shared" si="21"/>
        <v>0</v>
      </c>
      <c r="H88" s="79">
        <f t="shared" si="20"/>
        <v>0</v>
      </c>
      <c r="I88" s="79">
        <f t="shared" si="20"/>
        <v>0</v>
      </c>
      <c r="J88" s="79">
        <f t="shared" si="20"/>
        <v>0</v>
      </c>
      <c r="K88" s="79">
        <f t="shared" si="20"/>
        <v>0</v>
      </c>
      <c r="L88" s="79">
        <f t="shared" si="20"/>
        <v>0</v>
      </c>
      <c r="M88" s="79">
        <f t="shared" si="20"/>
        <v>0</v>
      </c>
    </row>
    <row r="89" spans="4:13" ht="15">
      <c r="D89" s="3"/>
      <c r="E89" s="87" t="s">
        <v>224</v>
      </c>
      <c r="F89" s="3" t="s">
        <v>55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231</v>
      </c>
      <c r="E90" s="87" t="s">
        <v>56</v>
      </c>
      <c r="F90" s="3" t="s">
        <v>55</v>
      </c>
      <c r="G90" s="79">
        <f t="shared" si="21"/>
        <v>0</v>
      </c>
      <c r="H90" s="79">
        <f t="shared" si="20"/>
        <v>0</v>
      </c>
      <c r="I90" s="79">
        <f t="shared" si="20"/>
        <v>0</v>
      </c>
      <c r="J90" s="79">
        <f t="shared" si="20"/>
        <v>0</v>
      </c>
      <c r="K90" s="79">
        <f t="shared" si="20"/>
        <v>0</v>
      </c>
      <c r="L90" s="79">
        <f t="shared" si="20"/>
        <v>0</v>
      </c>
      <c r="M90" s="79">
        <f t="shared" si="20"/>
        <v>0</v>
      </c>
    </row>
    <row r="91" spans="4:13" ht="15">
      <c r="D91" s="3"/>
      <c r="E91" s="87" t="s">
        <v>59</v>
      </c>
      <c r="F91" s="3" t="s">
        <v>55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232</v>
      </c>
      <c r="E92" s="87" t="s">
        <v>56</v>
      </c>
      <c r="F92" s="3" t="s">
        <v>55</v>
      </c>
      <c r="G92" s="79">
        <f t="shared" si="21"/>
        <v>0</v>
      </c>
      <c r="H92" s="79">
        <f t="shared" ref="H92:H93" si="22">H69*V69</f>
        <v>0</v>
      </c>
      <c r="I92" s="79">
        <f t="shared" ref="I92:I93" si="23">I69*W69</f>
        <v>0</v>
      </c>
      <c r="J92" s="79">
        <f t="shared" ref="J92:J93" si="24">J69*X69</f>
        <v>0</v>
      </c>
      <c r="K92" s="79">
        <f t="shared" ref="K92:K93" si="25">K69*Y69</f>
        <v>0</v>
      </c>
      <c r="L92" s="79">
        <f t="shared" ref="L92:L93" si="26">L69*Z69</f>
        <v>0</v>
      </c>
      <c r="M92" s="79">
        <f t="shared" ref="M92:M93" si="27">M69*AA69</f>
        <v>0</v>
      </c>
    </row>
    <row r="93" spans="4:13" ht="15">
      <c r="D93" s="3"/>
      <c r="E93" s="87" t="s">
        <v>63</v>
      </c>
      <c r="F93" s="3" t="s">
        <v>55</v>
      </c>
      <c r="G93" s="79"/>
      <c r="H93" s="79"/>
      <c r="I93" s="79"/>
      <c r="J93" s="79"/>
      <c r="K93" s="79"/>
      <c r="L93" s="79"/>
      <c r="M93" s="79"/>
    </row>
    <row r="106" spans="4:6" ht="15">
      <c r="D106" s="161"/>
      <c r="E106" s="161"/>
      <c r="F106" s="162" t="s">
        <v>434</v>
      </c>
    </row>
    <row r="107" spans="4:6" ht="15.75" thickBot="1">
      <c r="D107" s="163" t="s">
        <v>1</v>
      </c>
      <c r="E107" s="163" t="s">
        <v>2</v>
      </c>
      <c r="F107" s="163" t="s">
        <v>3</v>
      </c>
    </row>
    <row r="108" spans="4:6">
      <c r="D108" s="164" t="s">
        <v>392</v>
      </c>
      <c r="E108" s="164" t="s">
        <v>63</v>
      </c>
      <c r="F108" s="164" t="s">
        <v>55</v>
      </c>
    </row>
    <row r="109" spans="4:6">
      <c r="D109" s="164" t="s">
        <v>393</v>
      </c>
      <c r="E109" s="164" t="s">
        <v>63</v>
      </c>
      <c r="F109" s="164" t="s">
        <v>55</v>
      </c>
    </row>
    <row r="110" spans="4:6">
      <c r="D110" s="164" t="s">
        <v>394</v>
      </c>
      <c r="E110" s="164" t="s">
        <v>63</v>
      </c>
      <c r="F110" s="164" t="s">
        <v>55</v>
      </c>
    </row>
    <row r="111" spans="4:6">
      <c r="D111" s="164" t="s">
        <v>395</v>
      </c>
      <c r="E111" s="164" t="s">
        <v>59</v>
      </c>
      <c r="F111" s="164" t="s">
        <v>55</v>
      </c>
    </row>
    <row r="112" spans="4:6">
      <c r="D112" s="164" t="s">
        <v>396</v>
      </c>
      <c r="E112" s="164" t="s">
        <v>59</v>
      </c>
      <c r="F112" s="164" t="s">
        <v>55</v>
      </c>
    </row>
    <row r="113" spans="4:6">
      <c r="D113" s="164" t="s">
        <v>397</v>
      </c>
      <c r="E113" s="164" t="s">
        <v>59</v>
      </c>
      <c r="F113" s="164" t="s">
        <v>55</v>
      </c>
    </row>
    <row r="114" spans="4:6">
      <c r="D114" s="164" t="s">
        <v>226</v>
      </c>
      <c r="E114" s="164" t="s">
        <v>56</v>
      </c>
      <c r="F114" s="164" t="s">
        <v>55</v>
      </c>
    </row>
    <row r="115" spans="4:6">
      <c r="D115" s="164" t="s">
        <v>106</v>
      </c>
      <c r="E115" s="164" t="s">
        <v>62</v>
      </c>
      <c r="F115" s="164" t="s">
        <v>55</v>
      </c>
    </row>
    <row r="116" spans="4:6">
      <c r="D116" s="164" t="s">
        <v>227</v>
      </c>
      <c r="E116" s="164" t="s">
        <v>223</v>
      </c>
      <c r="F116" s="164" t="s">
        <v>55</v>
      </c>
    </row>
    <row r="117" spans="4:6">
      <c r="D117" s="164" t="s">
        <v>228</v>
      </c>
      <c r="E117" s="164" t="s">
        <v>224</v>
      </c>
      <c r="F117" s="164" t="s">
        <v>55</v>
      </c>
    </row>
    <row r="118" spans="4:6">
      <c r="D118" s="165" t="s">
        <v>229</v>
      </c>
      <c r="E118" s="165" t="s">
        <v>56</v>
      </c>
      <c r="F118" s="164" t="s">
        <v>55</v>
      </c>
    </row>
    <row r="119" spans="4:6">
      <c r="D119" s="164"/>
      <c r="E119" s="165" t="s">
        <v>224</v>
      </c>
      <c r="F119" s="164" t="s">
        <v>55</v>
      </c>
    </row>
    <row r="120" spans="4:6">
      <c r="D120" s="165" t="s">
        <v>230</v>
      </c>
      <c r="E120" s="165" t="s">
        <v>63</v>
      </c>
      <c r="F120" s="164" t="s">
        <v>55</v>
      </c>
    </row>
    <row r="121" spans="4:6">
      <c r="D121" s="164"/>
      <c r="E121" s="165" t="s">
        <v>224</v>
      </c>
      <c r="F121" s="164" t="s">
        <v>55</v>
      </c>
    </row>
    <row r="122" spans="4:6">
      <c r="D122" s="165" t="s">
        <v>231</v>
      </c>
      <c r="E122" s="165" t="s">
        <v>56</v>
      </c>
      <c r="F122" s="164" t="s">
        <v>55</v>
      </c>
    </row>
    <row r="123" spans="4:6">
      <c r="D123" s="164"/>
      <c r="E123" s="165" t="s">
        <v>59</v>
      </c>
      <c r="F123" s="164" t="s">
        <v>55</v>
      </c>
    </row>
    <row r="124" spans="4:6">
      <c r="D124" s="165" t="s">
        <v>232</v>
      </c>
      <c r="E124" s="165" t="s">
        <v>56</v>
      </c>
      <c r="F124" s="164" t="s">
        <v>55</v>
      </c>
    </row>
    <row r="125" spans="4:6">
      <c r="D125" s="164"/>
      <c r="E125" s="165" t="s">
        <v>63</v>
      </c>
      <c r="F125" s="164" t="s">
        <v>55</v>
      </c>
    </row>
    <row r="131" spans="3:13" ht="15">
      <c r="D131" s="3"/>
      <c r="E131" s="3"/>
      <c r="F131" s="74" t="s">
        <v>441</v>
      </c>
      <c r="H131" s="3"/>
      <c r="I131" s="3"/>
      <c r="J131" s="3"/>
      <c r="K131" s="3"/>
      <c r="L131" s="3"/>
      <c r="M131" s="3"/>
    </row>
    <row r="132" spans="3:13" ht="15.75" thickBot="1">
      <c r="D132" s="75" t="s">
        <v>1</v>
      </c>
      <c r="E132" s="75" t="s">
        <v>2</v>
      </c>
      <c r="F132" s="75" t="s">
        <v>3</v>
      </c>
      <c r="G132" s="3" t="s">
        <v>143</v>
      </c>
      <c r="H132" s="3" t="s">
        <v>144</v>
      </c>
      <c r="I132" s="3" t="s">
        <v>145</v>
      </c>
      <c r="J132" s="3" t="s">
        <v>146</v>
      </c>
      <c r="K132" s="3" t="s">
        <v>147</v>
      </c>
      <c r="L132" s="3" t="s">
        <v>148</v>
      </c>
      <c r="M132" s="3" t="s">
        <v>149</v>
      </c>
    </row>
    <row r="133" spans="3:13" ht="15">
      <c r="D133" s="3" t="s">
        <v>392</v>
      </c>
      <c r="E133" s="3" t="s">
        <v>63</v>
      </c>
      <c r="F133" s="3" t="s">
        <v>55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5">
      <c r="D134" s="3" t="s">
        <v>393</v>
      </c>
      <c r="E134" s="3" t="s">
        <v>63</v>
      </c>
      <c r="F134" s="3" t="s">
        <v>55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5">
      <c r="C135" s="153"/>
      <c r="D135" s="3" t="s">
        <v>394</v>
      </c>
      <c r="E135" s="3" t="s">
        <v>63</v>
      </c>
      <c r="F135" s="3" t="s">
        <v>55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5">
      <c r="C136" s="153"/>
      <c r="D136" s="3" t="s">
        <v>395</v>
      </c>
      <c r="E136" s="3" t="s">
        <v>59</v>
      </c>
      <c r="F136" s="3" t="s">
        <v>55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5">
      <c r="C137" s="153"/>
      <c r="D137" s="3" t="s">
        <v>396</v>
      </c>
      <c r="E137" s="3" t="s">
        <v>59</v>
      </c>
      <c r="F137" s="3" t="s">
        <v>55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5">
      <c r="C138" s="153"/>
      <c r="D138" s="3" t="s">
        <v>397</v>
      </c>
      <c r="E138" s="3" t="s">
        <v>59</v>
      </c>
      <c r="F138" s="3" t="s">
        <v>55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5">
      <c r="C139" s="153"/>
      <c r="D139" s="3" t="s">
        <v>226</v>
      </c>
      <c r="E139" s="3" t="s">
        <v>56</v>
      </c>
      <c r="F139" s="3" t="s">
        <v>55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5">
      <c r="C140" s="153"/>
      <c r="D140" s="3" t="s">
        <v>106</v>
      </c>
      <c r="E140" s="3" t="s">
        <v>62</v>
      </c>
      <c r="F140" s="3" t="s">
        <v>55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5">
      <c r="C141" s="153"/>
      <c r="D141" s="3" t="s">
        <v>227</v>
      </c>
      <c r="E141" s="3" t="s">
        <v>223</v>
      </c>
      <c r="F141" s="3" t="s">
        <v>55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5">
      <c r="C142" s="153"/>
      <c r="D142" s="3" t="s">
        <v>228</v>
      </c>
      <c r="E142" s="3" t="s">
        <v>224</v>
      </c>
      <c r="F142" s="3" t="s">
        <v>55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5">
      <c r="C143" s="153"/>
      <c r="D143" s="153" t="s">
        <v>229</v>
      </c>
      <c r="E143" s="153" t="s">
        <v>56</v>
      </c>
      <c r="F143" s="3" t="s">
        <v>55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5">
      <c r="C144" s="153"/>
      <c r="D144" s="3"/>
      <c r="E144" s="153" t="s">
        <v>224</v>
      </c>
      <c r="F144" s="3" t="s">
        <v>55</v>
      </c>
      <c r="G144" s="79"/>
      <c r="H144" s="79"/>
      <c r="I144" s="79"/>
      <c r="J144" s="79"/>
      <c r="K144" s="79"/>
      <c r="L144" s="79"/>
      <c r="M144" s="79"/>
    </row>
    <row r="145" spans="3:13" ht="15">
      <c r="C145" s="153"/>
      <c r="D145" s="153" t="s">
        <v>230</v>
      </c>
      <c r="E145" s="153" t="s">
        <v>63</v>
      </c>
      <c r="F145" s="3" t="s">
        <v>55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5">
      <c r="C146" s="153"/>
      <c r="D146" s="3"/>
      <c r="E146" s="153" t="s">
        <v>224</v>
      </c>
      <c r="F146" s="3" t="s">
        <v>55</v>
      </c>
      <c r="G146" s="79"/>
      <c r="H146" s="79"/>
      <c r="I146" s="79"/>
      <c r="J146" s="79"/>
      <c r="K146" s="79"/>
      <c r="L146" s="79"/>
      <c r="M146" s="79"/>
    </row>
    <row r="147" spans="3:13" ht="15">
      <c r="C147" s="153"/>
      <c r="D147" s="153" t="s">
        <v>231</v>
      </c>
      <c r="E147" s="153" t="s">
        <v>56</v>
      </c>
      <c r="F147" s="3" t="s">
        <v>55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5">
      <c r="C148" s="153"/>
      <c r="D148" s="3"/>
      <c r="E148" s="153" t="s">
        <v>59</v>
      </c>
      <c r="F148" s="3" t="s">
        <v>55</v>
      </c>
      <c r="G148" s="79"/>
      <c r="H148" s="79"/>
      <c r="I148" s="79"/>
      <c r="J148" s="79"/>
      <c r="K148" s="79"/>
      <c r="L148" s="79"/>
      <c r="M148" s="79"/>
    </row>
    <row r="149" spans="3:13" ht="15">
      <c r="D149" s="153" t="s">
        <v>232</v>
      </c>
      <c r="E149" s="153" t="s">
        <v>56</v>
      </c>
      <c r="F149" s="3" t="s">
        <v>55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5">
      <c r="D150" s="3"/>
      <c r="E150" s="153" t="s">
        <v>63</v>
      </c>
      <c r="F150" s="3" t="s">
        <v>55</v>
      </c>
      <c r="G150" s="79"/>
      <c r="H150" s="79"/>
      <c r="I150" s="79"/>
      <c r="J150" s="79"/>
      <c r="K150" s="79"/>
      <c r="L150" s="79"/>
      <c r="M150" s="79"/>
    </row>
    <row r="155" spans="3:13" ht="15">
      <c r="F155" s="74" t="s">
        <v>435</v>
      </c>
    </row>
    <row r="156" spans="3:13" ht="15.75" thickBot="1">
      <c r="D156" s="75" t="s">
        <v>1</v>
      </c>
      <c r="E156" s="75" t="s">
        <v>2</v>
      </c>
      <c r="F156" s="75" t="s">
        <v>3</v>
      </c>
      <c r="G156" s="3" t="s">
        <v>143</v>
      </c>
      <c r="H156" s="3" t="s">
        <v>144</v>
      </c>
      <c r="I156" s="3" t="s">
        <v>145</v>
      </c>
      <c r="J156" s="3" t="s">
        <v>146</v>
      </c>
      <c r="K156" s="3" t="s">
        <v>147</v>
      </c>
      <c r="L156" s="3" t="s">
        <v>148</v>
      </c>
      <c r="M156" s="3" t="s">
        <v>149</v>
      </c>
    </row>
    <row r="157" spans="3:13" ht="15">
      <c r="D157" s="153" t="s">
        <v>229</v>
      </c>
      <c r="E157" s="153" t="s">
        <v>56</v>
      </c>
      <c r="F157" s="3" t="s">
        <v>55</v>
      </c>
      <c r="G157" s="169">
        <v>0.5</v>
      </c>
      <c r="H157" s="169">
        <v>0.5</v>
      </c>
      <c r="I157" s="169">
        <v>0.5</v>
      </c>
      <c r="J157" s="169">
        <v>0.5</v>
      </c>
      <c r="K157" s="169">
        <v>0.5</v>
      </c>
      <c r="L157" s="169">
        <v>0.5</v>
      </c>
      <c r="M157" s="169">
        <v>0.5</v>
      </c>
    </row>
    <row r="158" spans="3:13" ht="15">
      <c r="D158" s="3"/>
      <c r="E158" s="153" t="s">
        <v>224</v>
      </c>
      <c r="F158" s="3"/>
      <c r="G158" s="169">
        <v>0.5</v>
      </c>
      <c r="H158" s="169">
        <v>0.5</v>
      </c>
      <c r="I158" s="169">
        <v>0.5</v>
      </c>
      <c r="J158" s="169">
        <v>0.5</v>
      </c>
      <c r="K158" s="169">
        <v>0.5</v>
      </c>
      <c r="L158" s="169">
        <v>0.5</v>
      </c>
      <c r="M158" s="169">
        <v>0.5</v>
      </c>
    </row>
    <row r="159" spans="3:13" ht="15">
      <c r="D159" s="153" t="s">
        <v>230</v>
      </c>
      <c r="E159" s="153" t="s">
        <v>63</v>
      </c>
      <c r="F159" s="3" t="s">
        <v>55</v>
      </c>
      <c r="G159" s="169">
        <v>0.5</v>
      </c>
      <c r="H159" s="169">
        <v>0.5</v>
      </c>
      <c r="I159" s="169">
        <v>0.5</v>
      </c>
      <c r="J159" s="169">
        <v>0.5</v>
      </c>
      <c r="K159" s="169">
        <v>0.5</v>
      </c>
      <c r="L159" s="169">
        <v>0.5</v>
      </c>
      <c r="M159" s="169">
        <v>0.5</v>
      </c>
    </row>
    <row r="160" spans="3:13" ht="15">
      <c r="D160" s="3"/>
      <c r="E160" s="153" t="s">
        <v>224</v>
      </c>
      <c r="F160" s="3"/>
      <c r="G160" s="169">
        <v>0.5</v>
      </c>
      <c r="H160" s="169">
        <v>0.5</v>
      </c>
      <c r="I160" s="169">
        <v>0.5</v>
      </c>
      <c r="J160" s="169">
        <v>0.5</v>
      </c>
      <c r="K160" s="169">
        <v>0.5</v>
      </c>
      <c r="L160" s="169">
        <v>0.5</v>
      </c>
      <c r="M160" s="169">
        <v>0.5</v>
      </c>
    </row>
    <row r="161" spans="4:13" ht="15">
      <c r="D161" s="153" t="s">
        <v>231</v>
      </c>
      <c r="E161" s="153" t="s">
        <v>56</v>
      </c>
      <c r="F161" s="3" t="s">
        <v>55</v>
      </c>
      <c r="G161" s="169">
        <v>0.5</v>
      </c>
      <c r="H161" s="169">
        <v>0.5</v>
      </c>
      <c r="I161" s="169">
        <v>0.5</v>
      </c>
      <c r="J161" s="169">
        <v>0.5</v>
      </c>
      <c r="K161" s="169">
        <v>0.5</v>
      </c>
      <c r="L161" s="169">
        <v>0.5</v>
      </c>
      <c r="M161" s="169">
        <v>0.5</v>
      </c>
    </row>
    <row r="162" spans="4:13" ht="15">
      <c r="D162" s="3"/>
      <c r="E162" s="153" t="s">
        <v>59</v>
      </c>
      <c r="F162" s="3"/>
      <c r="G162" s="169">
        <v>0.5</v>
      </c>
      <c r="H162" s="169">
        <v>0.5</v>
      </c>
      <c r="I162" s="169">
        <v>0.5</v>
      </c>
      <c r="J162" s="169">
        <v>0.5</v>
      </c>
      <c r="K162" s="169">
        <v>0.5</v>
      </c>
      <c r="L162" s="169">
        <v>0.5</v>
      </c>
      <c r="M162" s="169">
        <v>0.5</v>
      </c>
    </row>
    <row r="163" spans="4:13" ht="15">
      <c r="D163" s="153" t="s">
        <v>232</v>
      </c>
      <c r="E163" s="153" t="s">
        <v>56</v>
      </c>
      <c r="F163" s="3" t="s">
        <v>55</v>
      </c>
      <c r="G163" s="169">
        <v>0.5</v>
      </c>
      <c r="H163" s="169">
        <v>0.5</v>
      </c>
      <c r="I163" s="169">
        <v>0.5</v>
      </c>
      <c r="J163" s="169">
        <v>0.5</v>
      </c>
      <c r="K163" s="169">
        <v>0.5</v>
      </c>
      <c r="L163" s="169">
        <v>0.5</v>
      </c>
      <c r="M163" s="169">
        <v>0.5</v>
      </c>
    </row>
    <row r="164" spans="4:13" ht="15">
      <c r="D164" s="3"/>
      <c r="E164" s="153" t="s">
        <v>63</v>
      </c>
      <c r="F164" s="3"/>
      <c r="G164" s="169">
        <v>0.5</v>
      </c>
      <c r="H164" s="169">
        <v>0.5</v>
      </c>
      <c r="I164" s="169">
        <v>0.5</v>
      </c>
      <c r="J164" s="169">
        <v>0.5</v>
      </c>
      <c r="K164" s="169">
        <v>0.5</v>
      </c>
      <c r="L164" s="169">
        <v>0.5</v>
      </c>
      <c r="M164" s="169">
        <v>0.5</v>
      </c>
    </row>
    <row r="170" spans="4:13" ht="15">
      <c r="D170" s="3"/>
      <c r="E170" s="3"/>
      <c r="F170" s="74" t="s">
        <v>433</v>
      </c>
      <c r="H170" s="3"/>
      <c r="I170" s="3"/>
      <c r="J170" s="3"/>
      <c r="K170" s="3"/>
      <c r="L170" s="3"/>
      <c r="M170" s="3"/>
    </row>
    <row r="171" spans="4:13" ht="15.75" thickBot="1">
      <c r="D171" s="75" t="s">
        <v>1</v>
      </c>
      <c r="E171" s="75" t="s">
        <v>2</v>
      </c>
      <c r="F171" s="75" t="s">
        <v>3</v>
      </c>
      <c r="G171" s="3" t="s">
        <v>143</v>
      </c>
      <c r="H171" s="3" t="s">
        <v>144</v>
      </c>
      <c r="I171" s="3" t="s">
        <v>145</v>
      </c>
      <c r="J171" s="3" t="s">
        <v>146</v>
      </c>
      <c r="K171" s="3" t="s">
        <v>147</v>
      </c>
      <c r="L171" s="3" t="s">
        <v>148</v>
      </c>
      <c r="M171" s="3" t="s">
        <v>149</v>
      </c>
    </row>
    <row r="172" spans="4:13" ht="15">
      <c r="D172" s="3" t="s">
        <v>392</v>
      </c>
      <c r="E172" s="3" t="s">
        <v>63</v>
      </c>
      <c r="F172" s="3" t="s">
        <v>55</v>
      </c>
      <c r="G172" s="160">
        <v>15</v>
      </c>
      <c r="H172" s="160">
        <v>15</v>
      </c>
      <c r="I172" s="160">
        <v>15</v>
      </c>
      <c r="J172" s="160">
        <v>15</v>
      </c>
      <c r="K172" s="160">
        <v>15</v>
      </c>
      <c r="L172" s="160">
        <v>15</v>
      </c>
      <c r="M172" s="160">
        <v>15</v>
      </c>
    </row>
    <row r="173" spans="4:13" ht="15">
      <c r="D173" s="3" t="s">
        <v>393</v>
      </c>
      <c r="E173" s="3" t="s">
        <v>63</v>
      </c>
      <c r="F173" s="3" t="s">
        <v>55</v>
      </c>
      <c r="G173" s="160">
        <v>15</v>
      </c>
      <c r="H173" s="160">
        <v>15</v>
      </c>
      <c r="I173" s="160">
        <v>15</v>
      </c>
      <c r="J173" s="160">
        <v>15</v>
      </c>
      <c r="K173" s="160">
        <v>15</v>
      </c>
      <c r="L173" s="160">
        <v>15</v>
      </c>
      <c r="M173" s="160">
        <v>15</v>
      </c>
    </row>
    <row r="174" spans="4:13" ht="15">
      <c r="D174" s="3" t="s">
        <v>394</v>
      </c>
      <c r="E174" s="3" t="s">
        <v>63</v>
      </c>
      <c r="F174" s="3" t="s">
        <v>55</v>
      </c>
      <c r="G174" s="160">
        <v>15</v>
      </c>
      <c r="H174" s="160">
        <v>15</v>
      </c>
      <c r="I174" s="160">
        <v>15</v>
      </c>
      <c r="J174" s="160">
        <v>15</v>
      </c>
      <c r="K174" s="160">
        <v>15</v>
      </c>
      <c r="L174" s="160">
        <v>15</v>
      </c>
      <c r="M174" s="160">
        <v>15</v>
      </c>
    </row>
    <row r="175" spans="4:13" ht="15">
      <c r="D175" s="3" t="s">
        <v>395</v>
      </c>
      <c r="E175" s="3" t="s">
        <v>59</v>
      </c>
      <c r="F175" s="3" t="s">
        <v>55</v>
      </c>
      <c r="G175" s="160">
        <v>15</v>
      </c>
      <c r="H175" s="160">
        <v>15</v>
      </c>
      <c r="I175" s="160">
        <v>15</v>
      </c>
      <c r="J175" s="160">
        <v>15</v>
      </c>
      <c r="K175" s="160">
        <v>15</v>
      </c>
      <c r="L175" s="160">
        <v>15</v>
      </c>
      <c r="M175" s="160">
        <v>15</v>
      </c>
    </row>
    <row r="176" spans="4:13" ht="15">
      <c r="D176" s="3" t="s">
        <v>396</v>
      </c>
      <c r="E176" s="3" t="s">
        <v>59</v>
      </c>
      <c r="F176" s="3" t="s">
        <v>55</v>
      </c>
      <c r="G176" s="160">
        <v>15</v>
      </c>
      <c r="H176" s="160">
        <v>15</v>
      </c>
      <c r="I176" s="160">
        <v>15</v>
      </c>
      <c r="J176" s="160">
        <v>15</v>
      </c>
      <c r="K176" s="160">
        <v>15</v>
      </c>
      <c r="L176" s="160">
        <v>15</v>
      </c>
      <c r="M176" s="160">
        <v>15</v>
      </c>
    </row>
    <row r="177" spans="4:13" ht="15">
      <c r="D177" s="3" t="s">
        <v>397</v>
      </c>
      <c r="E177" s="3" t="s">
        <v>59</v>
      </c>
      <c r="F177" s="3" t="s">
        <v>55</v>
      </c>
      <c r="G177" s="160">
        <v>15</v>
      </c>
      <c r="H177" s="160">
        <v>15</v>
      </c>
      <c r="I177" s="160">
        <v>15</v>
      </c>
      <c r="J177" s="160">
        <v>15</v>
      </c>
      <c r="K177" s="160">
        <v>15</v>
      </c>
      <c r="L177" s="160">
        <v>15</v>
      </c>
      <c r="M177" s="160">
        <v>15</v>
      </c>
    </row>
    <row r="178" spans="4:13" ht="15">
      <c r="D178" s="3" t="s">
        <v>226</v>
      </c>
      <c r="E178" s="3" t="s">
        <v>56</v>
      </c>
      <c r="F178" s="3" t="s">
        <v>55</v>
      </c>
      <c r="G178" s="160">
        <v>15</v>
      </c>
      <c r="H178" s="160">
        <v>15</v>
      </c>
      <c r="I178" s="160">
        <v>15</v>
      </c>
      <c r="J178" s="160">
        <v>15</v>
      </c>
      <c r="K178" s="160">
        <v>15</v>
      </c>
      <c r="L178" s="160">
        <v>15</v>
      </c>
      <c r="M178" s="160">
        <v>15</v>
      </c>
    </row>
    <row r="179" spans="4:13" ht="15">
      <c r="D179" s="3" t="s">
        <v>106</v>
      </c>
      <c r="E179" s="3" t="s">
        <v>62</v>
      </c>
      <c r="F179" s="3" t="s">
        <v>55</v>
      </c>
      <c r="G179" s="160">
        <v>15</v>
      </c>
      <c r="H179" s="160">
        <v>15</v>
      </c>
      <c r="I179" s="160">
        <v>15</v>
      </c>
      <c r="J179" s="160">
        <v>15</v>
      </c>
      <c r="K179" s="160">
        <v>15</v>
      </c>
      <c r="L179" s="160">
        <v>15</v>
      </c>
      <c r="M179" s="160">
        <v>15</v>
      </c>
    </row>
    <row r="180" spans="4:13" ht="15">
      <c r="D180" s="3" t="s">
        <v>227</v>
      </c>
      <c r="E180" s="3" t="s">
        <v>223</v>
      </c>
      <c r="F180" s="3" t="s">
        <v>55</v>
      </c>
      <c r="G180" s="160">
        <v>15</v>
      </c>
      <c r="H180" s="160">
        <v>15</v>
      </c>
      <c r="I180" s="160">
        <v>15</v>
      </c>
      <c r="J180" s="160">
        <v>15</v>
      </c>
      <c r="K180" s="160">
        <v>15</v>
      </c>
      <c r="L180" s="160">
        <v>15</v>
      </c>
      <c r="M180" s="160">
        <v>15</v>
      </c>
    </row>
    <row r="181" spans="4:13" ht="15">
      <c r="D181" s="3" t="s">
        <v>228</v>
      </c>
      <c r="E181" s="3" t="s">
        <v>224</v>
      </c>
      <c r="F181" s="3" t="s">
        <v>55</v>
      </c>
      <c r="G181" s="160">
        <v>15</v>
      </c>
      <c r="H181" s="160">
        <v>15</v>
      </c>
      <c r="I181" s="160">
        <v>15</v>
      </c>
      <c r="J181" s="160">
        <v>15</v>
      </c>
      <c r="K181" s="160">
        <v>15</v>
      </c>
      <c r="L181" s="160">
        <v>15</v>
      </c>
      <c r="M181" s="160">
        <v>15</v>
      </c>
    </row>
    <row r="182" spans="4:13" ht="15">
      <c r="D182" s="153" t="s">
        <v>229</v>
      </c>
      <c r="E182" s="153" t="s">
        <v>56</v>
      </c>
      <c r="F182" s="3" t="s">
        <v>55</v>
      </c>
      <c r="G182" s="160">
        <v>15</v>
      </c>
      <c r="H182" s="160">
        <v>15</v>
      </c>
      <c r="I182" s="160">
        <v>15</v>
      </c>
      <c r="J182" s="160">
        <v>15</v>
      </c>
      <c r="K182" s="160">
        <v>15</v>
      </c>
      <c r="L182" s="160">
        <v>15</v>
      </c>
      <c r="M182" s="160">
        <v>15</v>
      </c>
    </row>
    <row r="183" spans="4:13" ht="15">
      <c r="D183" s="3"/>
      <c r="E183" s="153" t="s">
        <v>224</v>
      </c>
      <c r="F183" s="3" t="s">
        <v>55</v>
      </c>
      <c r="G183" s="160">
        <v>15</v>
      </c>
      <c r="H183" s="160">
        <v>15</v>
      </c>
      <c r="I183" s="160">
        <v>15</v>
      </c>
      <c r="J183" s="160">
        <v>15</v>
      </c>
      <c r="K183" s="160">
        <v>15</v>
      </c>
      <c r="L183" s="160">
        <v>15</v>
      </c>
      <c r="M183" s="160">
        <v>15</v>
      </c>
    </row>
    <row r="184" spans="4:13" ht="15">
      <c r="D184" s="153" t="s">
        <v>230</v>
      </c>
      <c r="E184" s="153" t="s">
        <v>63</v>
      </c>
      <c r="F184" s="3" t="s">
        <v>55</v>
      </c>
      <c r="G184" s="160">
        <v>15</v>
      </c>
      <c r="H184" s="160">
        <v>15</v>
      </c>
      <c r="I184" s="160">
        <v>15</v>
      </c>
      <c r="J184" s="160">
        <v>15</v>
      </c>
      <c r="K184" s="160">
        <v>15</v>
      </c>
      <c r="L184" s="160">
        <v>15</v>
      </c>
      <c r="M184" s="160">
        <v>15</v>
      </c>
    </row>
    <row r="185" spans="4:13" ht="15">
      <c r="D185" s="3"/>
      <c r="E185" s="153" t="s">
        <v>224</v>
      </c>
      <c r="F185" s="3" t="s">
        <v>55</v>
      </c>
      <c r="G185" s="160">
        <v>15</v>
      </c>
      <c r="H185" s="160">
        <v>15</v>
      </c>
      <c r="I185" s="160">
        <v>15</v>
      </c>
      <c r="J185" s="160">
        <v>15</v>
      </c>
      <c r="K185" s="160">
        <v>15</v>
      </c>
      <c r="L185" s="160">
        <v>15</v>
      </c>
      <c r="M185" s="160">
        <v>15</v>
      </c>
    </row>
    <row r="186" spans="4:13" ht="15">
      <c r="D186" s="153" t="s">
        <v>231</v>
      </c>
      <c r="E186" s="153" t="s">
        <v>56</v>
      </c>
      <c r="F186" s="3" t="s">
        <v>55</v>
      </c>
      <c r="G186" s="160">
        <v>15</v>
      </c>
      <c r="H186" s="160">
        <v>15</v>
      </c>
      <c r="I186" s="160">
        <v>15</v>
      </c>
      <c r="J186" s="160">
        <v>15</v>
      </c>
      <c r="K186" s="160">
        <v>15</v>
      </c>
      <c r="L186" s="160">
        <v>15</v>
      </c>
      <c r="M186" s="160">
        <v>15</v>
      </c>
    </row>
    <row r="187" spans="4:13" ht="15">
      <c r="D187" s="3"/>
      <c r="E187" s="153" t="s">
        <v>59</v>
      </c>
      <c r="F187" s="3" t="s">
        <v>55</v>
      </c>
      <c r="G187" s="160">
        <v>15</v>
      </c>
      <c r="H187" s="160">
        <v>15</v>
      </c>
      <c r="I187" s="160">
        <v>15</v>
      </c>
      <c r="J187" s="160">
        <v>15</v>
      </c>
      <c r="K187" s="160">
        <v>15</v>
      </c>
      <c r="L187" s="160">
        <v>15</v>
      </c>
      <c r="M187" s="160">
        <v>15</v>
      </c>
    </row>
    <row r="188" spans="4:13" ht="15">
      <c r="D188" s="153" t="s">
        <v>232</v>
      </c>
      <c r="E188" s="153" t="s">
        <v>56</v>
      </c>
      <c r="F188" s="3" t="s">
        <v>55</v>
      </c>
      <c r="G188" s="160">
        <v>15</v>
      </c>
      <c r="H188" s="160">
        <v>15</v>
      </c>
      <c r="I188" s="160">
        <v>15</v>
      </c>
      <c r="J188" s="160">
        <v>15</v>
      </c>
      <c r="K188" s="160">
        <v>15</v>
      </c>
      <c r="L188" s="160">
        <v>15</v>
      </c>
      <c r="M188" s="160">
        <v>15</v>
      </c>
    </row>
    <row r="189" spans="4:13" ht="15">
      <c r="D189" s="3"/>
      <c r="E189" s="153" t="s">
        <v>63</v>
      </c>
      <c r="F189" s="3" t="s">
        <v>55</v>
      </c>
      <c r="G189" s="160">
        <v>15</v>
      </c>
      <c r="H189" s="160">
        <v>15</v>
      </c>
      <c r="I189" s="160">
        <v>15</v>
      </c>
      <c r="J189" s="160">
        <v>15</v>
      </c>
      <c r="K189" s="160">
        <v>15</v>
      </c>
      <c r="L189" s="160">
        <v>15</v>
      </c>
      <c r="M189" s="160">
        <v>15</v>
      </c>
    </row>
  </sheetData>
  <mergeCells count="1">
    <mergeCell ref="B3:B20"/>
  </mergeCells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154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154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154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154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154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154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154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155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155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155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155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155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155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155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156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156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156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156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156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156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156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157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157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157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157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157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157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157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158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158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158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158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158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158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158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159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159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159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159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159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159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159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160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160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160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160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160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160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160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161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161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161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161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161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161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161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162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162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162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162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162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162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162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163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178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178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178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178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178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163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164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164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164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164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164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164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164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165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165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165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165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165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165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165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167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167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167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167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167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167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167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168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168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168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168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168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168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168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169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169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169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169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169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169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169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170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170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170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170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170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170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170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155"/>
      <c r="B30" s="15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55"/>
      <c r="Z30" s="155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55"/>
      <c r="AX30" s="155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55"/>
      <c r="BV30" s="155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55"/>
      <c r="CT30" s="155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55"/>
      <c r="DR30" s="155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55"/>
      <c r="EP30" s="155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157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157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157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157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157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157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157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158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158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158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158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158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158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158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159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159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159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159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159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159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159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160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160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160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160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160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160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160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161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161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161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161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161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161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161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162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162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162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162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162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162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162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163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178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178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178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178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178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163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164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164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164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164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164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164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164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165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165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165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165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165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165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165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166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166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166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166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166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166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166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167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167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167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167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167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167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167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168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168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168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168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168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168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168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169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169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169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169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169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169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169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170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170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170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170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170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170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170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155"/>
      <c r="B47" s="155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55"/>
      <c r="EP47" s="155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57" t="s">
        <v>171</v>
      </c>
      <c r="B48" s="15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57" t="s">
        <v>171</v>
      </c>
      <c r="Z48" s="15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7" t="s">
        <v>171</v>
      </c>
      <c r="AX48" s="15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7" t="s">
        <v>171</v>
      </c>
      <c r="BV48" s="15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7" t="s">
        <v>171</v>
      </c>
      <c r="CT48" s="15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7" t="s">
        <v>171</v>
      </c>
      <c r="DR48" s="15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7" t="s">
        <v>171</v>
      </c>
      <c r="EP48" s="157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55"/>
      <c r="B49" s="155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55"/>
      <c r="EP49" s="155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55"/>
      <c r="B50" s="155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55"/>
      <c r="EP50" s="155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55"/>
      <c r="B52" s="15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55"/>
      <c r="EP52" s="155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55"/>
      <c r="B53" s="155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55"/>
      <c r="EP53" s="155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55"/>
      <c r="B54" s="15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55"/>
      <c r="EP54" s="155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55"/>
      <c r="B55" s="155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55"/>
      <c r="EP55" s="155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55"/>
      <c r="B56" s="15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55"/>
      <c r="EP56" s="155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55"/>
      <c r="B57" s="15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55"/>
      <c r="EP57" s="15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55"/>
      <c r="B58" s="155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55"/>
      <c r="Z58" s="155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55"/>
      <c r="AX58" s="155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55"/>
      <c r="BV58" s="155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55"/>
      <c r="CT58" s="155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55"/>
      <c r="DR58" s="155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55"/>
      <c r="EP58" s="155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55"/>
      <c r="B59" s="155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55"/>
      <c r="Z59" s="155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55"/>
      <c r="AX59" s="155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55"/>
      <c r="BV59" s="155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55"/>
      <c r="CT59" s="155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55"/>
      <c r="DR59" s="155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55"/>
      <c r="EP59" s="155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55"/>
      <c r="B60" s="155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55"/>
      <c r="Z60" s="155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55"/>
      <c r="AX60" s="155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55"/>
      <c r="BV60" s="155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55"/>
      <c r="CT60" s="155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55"/>
      <c r="DR60" s="155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55"/>
      <c r="EP60" s="155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55"/>
      <c r="B61" s="155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55"/>
      <c r="Z61" s="155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55"/>
      <c r="AX61" s="155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55"/>
      <c r="BV61" s="155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55"/>
      <c r="CT61" s="155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55"/>
      <c r="DR61" s="155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55"/>
      <c r="EP61" s="155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55"/>
      <c r="B62" s="155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55"/>
      <c r="Z62" s="155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55"/>
      <c r="AX62" s="155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55"/>
      <c r="BV62" s="155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55"/>
      <c r="CT62" s="155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55"/>
      <c r="DR62" s="155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55"/>
      <c r="EP62" s="155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55"/>
      <c r="Z72" s="155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55"/>
      <c r="AX72" s="155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55"/>
      <c r="BV72" s="155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55"/>
      <c r="CT72" s="155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55"/>
      <c r="DR72" s="155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55"/>
      <c r="Z73" s="155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55"/>
      <c r="AX73" s="155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55"/>
      <c r="BV73" s="155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55"/>
      <c r="CT73" s="155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55"/>
      <c r="DR73" s="155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55"/>
      <c r="Z74" s="155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55"/>
      <c r="AX74" s="155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55"/>
      <c r="BV74" s="155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55"/>
      <c r="CT74" s="155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55"/>
      <c r="DR74" s="155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55"/>
      <c r="B103" s="155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55"/>
      <c r="B104" s="155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55"/>
      <c r="B105" s="155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55"/>
      <c r="B106" s="155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55"/>
      <c r="B107" s="155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55"/>
      <c r="B108" s="155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55"/>
      <c r="B109" s="155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55"/>
      <c r="B110" s="155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55"/>
      <c r="B111" s="155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55"/>
      <c r="B112" s="155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55"/>
      <c r="B113" s="155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55"/>
      <c r="B114" s="15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55"/>
      <c r="B115" s="155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55"/>
      <c r="B116" s="15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55"/>
      <c r="B117" s="15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55"/>
      <c r="B118" s="15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55"/>
      <c r="B119" s="15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55"/>
      <c r="B120" s="15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55"/>
      <c r="B121" s="155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55"/>
      <c r="B122" s="155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55"/>
      <c r="B123" s="155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55"/>
      <c r="B124" s="155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55"/>
      <c r="B125" s="155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55"/>
      <c r="B126" s="155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55"/>
      <c r="B127" s="155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55"/>
      <c r="B128" s="155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55"/>
      <c r="B129" s="155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55"/>
      <c r="B130" s="155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55"/>
      <c r="B131" s="155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55"/>
      <c r="B132" s="155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55"/>
      <c r="B133" s="155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55"/>
      <c r="B134" s="155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55"/>
      <c r="B135" s="155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55"/>
      <c r="B136" s="155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55"/>
      <c r="B137" s="155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55"/>
      <c r="B138" s="155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55"/>
      <c r="B139" s="155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55"/>
      <c r="B140" s="155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55"/>
      <c r="B141" s="155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55"/>
      <c r="B142" s="155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55"/>
      <c r="B143" s="155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55"/>
      <c r="B144" s="155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55"/>
      <c r="B145" s="155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55"/>
      <c r="B146" s="155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55"/>
      <c r="B147" s="15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55"/>
      <c r="B148" s="155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55"/>
      <c r="B149" s="15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55"/>
      <c r="B150" s="15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55"/>
      <c r="B151" s="15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55"/>
      <c r="B152" s="15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55"/>
      <c r="B153" s="15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55"/>
      <c r="B154" s="155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55"/>
      <c r="B155" s="155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55"/>
      <c r="B156" s="155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55"/>
      <c r="B157" s="155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55"/>
      <c r="B158" s="155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55"/>
      <c r="B159" s="155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55"/>
      <c r="B160" s="155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55"/>
      <c r="B161" s="155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55"/>
      <c r="B162" s="155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215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215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215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215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215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215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215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216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216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216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216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216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216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216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157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157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157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157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157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157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157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158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158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158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158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158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158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158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159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159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159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159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159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159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159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160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160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160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160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160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160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160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161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161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161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161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161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161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161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162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162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162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162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162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162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162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163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178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178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178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178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178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163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164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164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164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164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164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164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164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165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165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165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165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165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165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165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155"/>
      <c r="B24" s="155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155"/>
      <c r="Z24" s="155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155"/>
      <c r="AX24" s="155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155"/>
      <c r="BV24" s="155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155"/>
      <c r="CT24" s="155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155"/>
      <c r="DR24" s="155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155"/>
      <c r="EP24" s="155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217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217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217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217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217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217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217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155"/>
      <c r="B28" s="155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155"/>
      <c r="Z28" s="155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155"/>
      <c r="AX28" s="155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155"/>
      <c r="BV28" s="155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155"/>
      <c r="CT28" s="155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155"/>
      <c r="DR28" s="155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155"/>
      <c r="EP28" s="155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218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218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218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218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218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218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218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155"/>
      <c r="B32" s="155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155"/>
      <c r="Z32" s="155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155"/>
      <c r="AX32" s="155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155"/>
      <c r="BV32" s="155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155"/>
      <c r="CT32" s="155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155"/>
      <c r="DR32" s="155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155"/>
      <c r="EP32" s="155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219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219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219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219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219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219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219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155"/>
      <c r="B36" s="155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55"/>
      <c r="Z36" s="155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55"/>
      <c r="AX36" s="155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55"/>
      <c r="BV36" s="155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55"/>
      <c r="CT36" s="155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55"/>
      <c r="DR36" s="155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55"/>
      <c r="EP36" s="155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220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220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220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220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220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220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220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155"/>
      <c r="B40" s="155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55"/>
      <c r="Z40" s="155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55"/>
      <c r="AX40" s="155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55"/>
      <c r="BV40" s="155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55"/>
      <c r="CT40" s="155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55"/>
      <c r="DR40" s="155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55"/>
      <c r="EP40" s="155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57" t="s">
        <v>171</v>
      </c>
      <c r="B41" s="15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57" t="s">
        <v>171</v>
      </c>
      <c r="Z41" s="15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57" t="s">
        <v>171</v>
      </c>
      <c r="AX41" s="15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57" t="s">
        <v>171</v>
      </c>
      <c r="BV41" s="157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57" t="s">
        <v>171</v>
      </c>
      <c r="CT41" s="157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57" t="s">
        <v>171</v>
      </c>
      <c r="DR41" s="157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57" t="s">
        <v>171</v>
      </c>
      <c r="EP41" s="157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155"/>
      <c r="Z42" s="155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55"/>
      <c r="AX42" s="155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55"/>
      <c r="BV42" s="155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55"/>
      <c r="CT42" s="155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55"/>
      <c r="DR42" s="155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155"/>
      <c r="Z43" s="155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55"/>
      <c r="AX43" s="155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55"/>
      <c r="BV43" s="155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55"/>
      <c r="CT43" s="155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55"/>
      <c r="DR43" s="155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155"/>
      <c r="Z44" s="155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55"/>
      <c r="AX44" s="155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55"/>
      <c r="BV44" s="155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55"/>
      <c r="CT44" s="155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55"/>
      <c r="DR44" s="155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155"/>
      <c r="Z45" s="155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55"/>
      <c r="AX45" s="155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55"/>
      <c r="BV45" s="155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55"/>
      <c r="CT45" s="155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55"/>
      <c r="DR45" s="155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155"/>
      <c r="Z46" s="155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55"/>
      <c r="AX46" s="155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55"/>
      <c r="BV46" s="155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55"/>
      <c r="CT46" s="155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55"/>
      <c r="DR46" s="155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155"/>
      <c r="Z48" s="15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5"/>
      <c r="AX48" s="15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5"/>
      <c r="BV48" s="15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5"/>
      <c r="CT48" s="15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5"/>
      <c r="DR48" s="15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A36:B36"/>
    <mergeCell ref="A40:B40"/>
    <mergeCell ref="A41:B41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238</v>
      </c>
      <c r="BW7" s="5"/>
      <c r="CS7" s="85" t="s">
        <v>239</v>
      </c>
      <c r="CU7" s="5"/>
      <c r="DQ7" s="85" t="s">
        <v>240</v>
      </c>
      <c r="DS7" s="5"/>
      <c r="EO7" s="85" t="s">
        <v>142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236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236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236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236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236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236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234</v>
      </c>
      <c r="Z2" s="92"/>
      <c r="AW2" s="91" t="s">
        <v>234</v>
      </c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235</v>
      </c>
      <c r="AA7" s="5"/>
      <c r="AB7" s="5"/>
      <c r="AC7" s="5"/>
      <c r="AW7" s="85" t="s">
        <v>237</v>
      </c>
      <c r="AY7" s="5"/>
      <c r="AZ7" s="5"/>
      <c r="BA7" s="5"/>
      <c r="BU7" s="85" t="s">
        <v>238</v>
      </c>
      <c r="BW7" s="5"/>
      <c r="BX7" s="5"/>
      <c r="BY7" s="5"/>
      <c r="CS7" s="85" t="s">
        <v>239</v>
      </c>
      <c r="CU7" s="5"/>
      <c r="CV7" s="5"/>
      <c r="CW7" s="5"/>
      <c r="DQ7" s="85" t="s">
        <v>240</v>
      </c>
      <c r="DS7" s="5"/>
      <c r="DT7" s="5"/>
      <c r="DU7" s="5"/>
      <c r="EO7" s="85" t="s">
        <v>142</v>
      </c>
      <c r="EQ7" s="5"/>
      <c r="ER7" s="5"/>
      <c r="ES7" s="5"/>
    </row>
    <row r="8" spans="1:167" ht="15.75">
      <c r="A8" s="85" t="s">
        <v>241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241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241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241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241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241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241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242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242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242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242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242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242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242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225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225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225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225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225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225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225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243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243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243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243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243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243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243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244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244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244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244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244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244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244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245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245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245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245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245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245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245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225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225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225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225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225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225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225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243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243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243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243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243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243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243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244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244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244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244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244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244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244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245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245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245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245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245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245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245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4" t="s">
        <v>236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236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236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236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236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236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236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246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246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246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246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246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246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246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225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225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225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225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225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225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225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243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243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243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243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243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243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243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244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244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244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244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244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244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244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245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245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245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245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245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245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245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133" workbookViewId="0">
      <selection activeCell="H62" sqref="H62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72"/>
      <c r="E1" s="72"/>
      <c r="F1" s="74" t="s">
        <v>221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O2" s="89" t="s">
        <v>357</v>
      </c>
      <c r="R2" s="87" t="s">
        <v>358</v>
      </c>
    </row>
    <row r="3" spans="2:18">
      <c r="B3" s="154" t="s">
        <v>225</v>
      </c>
      <c r="C3" s="78" t="str">
        <f>attached_heating_EFF!B14</f>
        <v>Heating Oil – Normal Efficiency</v>
      </c>
      <c r="D3" s="3" t="s">
        <v>398</v>
      </c>
      <c r="E3" s="3" t="s">
        <v>63</v>
      </c>
      <c r="F3" s="3" t="s">
        <v>258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154"/>
      <c r="C4" s="78" t="str">
        <f>attached_heating_EFF!B15</f>
        <v>Heating Oil – Medium Efficiency</v>
      </c>
      <c r="D4" s="3" t="s">
        <v>399</v>
      </c>
      <c r="E4" s="3" t="s">
        <v>63</v>
      </c>
      <c r="F4" s="3" t="s">
        <v>258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154"/>
      <c r="C5" s="78" t="str">
        <f>attached_heating_EFF!B16</f>
        <v>Heating Oil – High Efficiency</v>
      </c>
      <c r="D5" s="3" t="s">
        <v>400</v>
      </c>
      <c r="E5" s="3" t="s">
        <v>63</v>
      </c>
      <c r="F5" s="3" t="s">
        <v>258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154"/>
      <c r="C6" s="78" t="str">
        <f>attached_heating_EFF!B17</f>
        <v>Natural Gas – Normal Efficiency</v>
      </c>
      <c r="D6" s="3" t="s">
        <v>401</v>
      </c>
      <c r="E6" s="3" t="s">
        <v>59</v>
      </c>
      <c r="F6" s="3" t="s">
        <v>258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154"/>
      <c r="C7" s="78" t="str">
        <f>attached_heating_EFF!B18</f>
        <v>Natural Gas – Medium Efficiency</v>
      </c>
      <c r="D7" s="3" t="s">
        <v>402</v>
      </c>
      <c r="E7" s="3" t="s">
        <v>59</v>
      </c>
      <c r="F7" s="3" t="s">
        <v>258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154"/>
      <c r="C8" s="78" t="str">
        <f>attached_heating_EFF!B19</f>
        <v>Natural Gas – High Efficiency</v>
      </c>
      <c r="D8" s="3" t="s">
        <v>403</v>
      </c>
      <c r="E8" s="3" t="s">
        <v>59</v>
      </c>
      <c r="F8" s="3" t="s">
        <v>258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154"/>
      <c r="C9" s="78" t="str">
        <f>attached_heating_EFF!B20</f>
        <v xml:space="preserve">Electric </v>
      </c>
      <c r="D9" s="3" t="s">
        <v>250</v>
      </c>
      <c r="E9" s="3" t="s">
        <v>56</v>
      </c>
      <c r="F9" s="3" t="s">
        <v>258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154"/>
      <c r="C10" s="78" t="str">
        <f>attached_heating_EFF!B21</f>
        <v>Heat Pump</v>
      </c>
      <c r="D10" s="3" t="s">
        <v>251</v>
      </c>
      <c r="E10" s="3" t="s">
        <v>62</v>
      </c>
      <c r="F10" s="3" t="s">
        <v>258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154"/>
      <c r="C11" s="78" t="str">
        <f>attached_heating_EFF!B22</f>
        <v>Other1</v>
      </c>
      <c r="D11" s="3" t="s">
        <v>252</v>
      </c>
      <c r="E11" s="3" t="s">
        <v>223</v>
      </c>
      <c r="F11" s="3" t="s">
        <v>258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154"/>
      <c r="C12" s="78" t="str">
        <f>attached_heating_EFF!B23</f>
        <v>Wood</v>
      </c>
      <c r="D12" s="3" t="s">
        <v>253</v>
      </c>
      <c r="E12" s="3" t="s">
        <v>224</v>
      </c>
      <c r="F12" s="3" t="s">
        <v>258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154"/>
      <c r="C13" s="36" t="s">
        <v>167</v>
      </c>
      <c r="D13" s="87" t="s">
        <v>254</v>
      </c>
      <c r="E13" s="87" t="s">
        <v>56</v>
      </c>
      <c r="F13" s="3" t="s">
        <v>258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154"/>
      <c r="E14" s="87" t="s">
        <v>224</v>
      </c>
      <c r="F14" s="3" t="s">
        <v>258</v>
      </c>
      <c r="O14" s="3">
        <v>1E-3</v>
      </c>
    </row>
    <row r="15" spans="2:18" ht="15">
      <c r="B15" s="154"/>
      <c r="C15" s="36" t="s">
        <v>168</v>
      </c>
      <c r="D15" s="87" t="s">
        <v>255</v>
      </c>
      <c r="E15" s="87" t="s">
        <v>63</v>
      </c>
      <c r="F15" s="3" t="s">
        <v>258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154"/>
      <c r="E16" s="87" t="s">
        <v>224</v>
      </c>
      <c r="F16" s="3" t="s">
        <v>258</v>
      </c>
      <c r="O16" s="3">
        <v>1E-3</v>
      </c>
    </row>
    <row r="17" spans="2:33" ht="15">
      <c r="B17" s="154"/>
      <c r="C17" s="36" t="s">
        <v>169</v>
      </c>
      <c r="D17" s="87" t="s">
        <v>256</v>
      </c>
      <c r="E17" s="87" t="s">
        <v>56</v>
      </c>
      <c r="F17" s="3" t="s">
        <v>258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154"/>
      <c r="E18" s="87" t="s">
        <v>59</v>
      </c>
      <c r="F18" s="3" t="s">
        <v>258</v>
      </c>
      <c r="O18" s="3">
        <v>1E-3</v>
      </c>
    </row>
    <row r="19" spans="2:33" ht="15">
      <c r="B19" s="154"/>
      <c r="C19" s="36" t="s">
        <v>170</v>
      </c>
      <c r="D19" s="87" t="s">
        <v>257</v>
      </c>
      <c r="E19" s="87" t="s">
        <v>56</v>
      </c>
      <c r="F19" s="3" t="s">
        <v>258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154"/>
      <c r="E20" s="87" t="s">
        <v>63</v>
      </c>
      <c r="F20" s="3" t="s">
        <v>258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214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143</v>
      </c>
      <c r="H26" s="3" t="s">
        <v>144</v>
      </c>
      <c r="I26" s="3" t="s">
        <v>145</v>
      </c>
      <c r="J26" s="3" t="s">
        <v>146</v>
      </c>
      <c r="K26" s="3" t="s">
        <v>147</v>
      </c>
      <c r="L26" s="3" t="s">
        <v>148</v>
      </c>
      <c r="M26" s="3" t="s">
        <v>149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398</v>
      </c>
      <c r="E27" s="3" t="s">
        <v>63</v>
      </c>
      <c r="F27" s="3" t="s">
        <v>258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399</v>
      </c>
      <c r="E28" s="3" t="s">
        <v>63</v>
      </c>
      <c r="F28" s="3" t="s">
        <v>258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400</v>
      </c>
      <c r="E29" s="3" t="s">
        <v>63</v>
      </c>
      <c r="F29" s="3" t="s">
        <v>258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401</v>
      </c>
      <c r="E30" s="3" t="s">
        <v>59</v>
      </c>
      <c r="F30" s="3" t="s">
        <v>258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402</v>
      </c>
      <c r="E31" s="3" t="s">
        <v>59</v>
      </c>
      <c r="F31" s="3" t="s">
        <v>258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403</v>
      </c>
      <c r="E32" s="3" t="s">
        <v>59</v>
      </c>
      <c r="F32" s="3" t="s">
        <v>258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250</v>
      </c>
      <c r="E33" s="3" t="s">
        <v>56</v>
      </c>
      <c r="F33" s="3" t="s">
        <v>258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251</v>
      </c>
      <c r="E34" s="3" t="s">
        <v>62</v>
      </c>
      <c r="F34" s="3" t="s">
        <v>258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252</v>
      </c>
      <c r="E35" s="3" t="s">
        <v>223</v>
      </c>
      <c r="F35" s="3" t="s">
        <v>258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253</v>
      </c>
      <c r="E36" s="3" t="s">
        <v>224</v>
      </c>
      <c r="F36" s="3" t="s">
        <v>258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254</v>
      </c>
      <c r="E37" s="87" t="s">
        <v>56</v>
      </c>
      <c r="F37" s="3" t="s">
        <v>258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7">
        <f>AVERAGE(G37:G38)</f>
        <v>0.75</v>
      </c>
      <c r="P37" s="167">
        <f t="shared" ref="P37:U37" si="0">AVERAGE(H37:H38)</f>
        <v>0.75</v>
      </c>
      <c r="Q37" s="167">
        <f t="shared" si="0"/>
        <v>0.75</v>
      </c>
      <c r="R37" s="167">
        <f t="shared" si="0"/>
        <v>0.75</v>
      </c>
      <c r="S37" s="167">
        <f t="shared" si="0"/>
        <v>0.75</v>
      </c>
      <c r="T37" s="167">
        <f t="shared" si="0"/>
        <v>0.75</v>
      </c>
      <c r="U37" s="167">
        <f t="shared" si="0"/>
        <v>0.75</v>
      </c>
    </row>
    <row r="38" spans="1:21">
      <c r="E38" s="87" t="s">
        <v>224</v>
      </c>
      <c r="F38" s="3" t="s">
        <v>258</v>
      </c>
      <c r="G38" s="81"/>
      <c r="H38" s="81"/>
      <c r="I38" s="81"/>
      <c r="J38" s="81"/>
      <c r="K38" s="81"/>
      <c r="L38" s="81"/>
      <c r="M38" s="81"/>
      <c r="O38" s="167"/>
      <c r="P38" s="167"/>
      <c r="Q38" s="167"/>
      <c r="R38" s="167"/>
      <c r="S38" s="167"/>
      <c r="T38" s="167"/>
      <c r="U38" s="167"/>
    </row>
    <row r="39" spans="1:21" ht="15">
      <c r="A39" s="72"/>
      <c r="B39" s="72"/>
      <c r="C39" s="72"/>
      <c r="D39" s="87" t="s">
        <v>255</v>
      </c>
      <c r="E39" s="87" t="s">
        <v>63</v>
      </c>
      <c r="F39" s="3" t="s">
        <v>258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7">
        <f>AVERAGE(G39:G40)</f>
        <v>0.67500000000000004</v>
      </c>
      <c r="P39" s="167">
        <f t="shared" ref="P39" si="1">AVERAGE(H39:H40)</f>
        <v>0.67500000000000004</v>
      </c>
      <c r="Q39" s="167">
        <f t="shared" ref="Q39" si="2">AVERAGE(I39:I40)</f>
        <v>0.67500000000000004</v>
      </c>
      <c r="R39" s="167">
        <f t="shared" ref="R39" si="3">AVERAGE(J39:J40)</f>
        <v>0.67500000000000004</v>
      </c>
      <c r="S39" s="167">
        <f t="shared" ref="S39" si="4">AVERAGE(K39:K40)</f>
        <v>0.67500000000000004</v>
      </c>
      <c r="T39" s="167">
        <f t="shared" ref="T39" si="5">AVERAGE(L39:L40)</f>
        <v>0.67500000000000004</v>
      </c>
      <c r="U39" s="167">
        <f t="shared" ref="U39" si="6">AVERAGE(M39:M40)</f>
        <v>0.67500000000000004</v>
      </c>
    </row>
    <row r="40" spans="1:21" ht="15">
      <c r="A40" s="72"/>
      <c r="B40" s="72"/>
      <c r="C40" s="72"/>
      <c r="E40" s="87" t="s">
        <v>224</v>
      </c>
      <c r="F40" s="3" t="s">
        <v>258</v>
      </c>
      <c r="G40" s="81"/>
      <c r="H40" s="81"/>
      <c r="I40" s="81"/>
      <c r="J40" s="81"/>
      <c r="K40" s="81"/>
      <c r="L40" s="81"/>
      <c r="M40" s="81"/>
      <c r="O40" s="167"/>
      <c r="P40" s="167"/>
      <c r="Q40" s="167"/>
      <c r="R40" s="167"/>
      <c r="S40" s="167"/>
      <c r="T40" s="167"/>
      <c r="U40" s="167"/>
    </row>
    <row r="41" spans="1:21" ht="15">
      <c r="A41" s="72"/>
      <c r="B41" s="72"/>
      <c r="C41" s="72"/>
      <c r="D41" s="87" t="s">
        <v>256</v>
      </c>
      <c r="E41" s="87" t="s">
        <v>56</v>
      </c>
      <c r="F41" s="3" t="s">
        <v>258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7">
        <f>AVERAGE(G41:G42)</f>
        <v>0.9</v>
      </c>
      <c r="P41" s="167">
        <f t="shared" ref="P41" si="7">AVERAGE(H41:H42)</f>
        <v>0.9</v>
      </c>
      <c r="Q41" s="167">
        <f t="shared" ref="Q41" si="8">AVERAGE(I41:I42)</f>
        <v>0.9</v>
      </c>
      <c r="R41" s="167">
        <f t="shared" ref="R41" si="9">AVERAGE(J41:J42)</f>
        <v>0.9</v>
      </c>
      <c r="S41" s="167">
        <f t="shared" ref="S41" si="10">AVERAGE(K41:K42)</f>
        <v>0.9</v>
      </c>
      <c r="T41" s="167">
        <f t="shared" ref="T41" si="11">AVERAGE(L41:L42)</f>
        <v>0.9</v>
      </c>
      <c r="U41" s="167">
        <f t="shared" ref="U41" si="12">AVERAGE(M41:M42)</f>
        <v>0.9</v>
      </c>
    </row>
    <row r="42" spans="1:21" ht="15">
      <c r="A42" s="83"/>
      <c r="B42" s="83"/>
      <c r="C42" s="72"/>
      <c r="E42" s="87" t="s">
        <v>59</v>
      </c>
      <c r="F42" s="3" t="s">
        <v>258</v>
      </c>
      <c r="G42" s="81"/>
      <c r="H42" s="81"/>
      <c r="I42" s="81"/>
      <c r="J42" s="81"/>
      <c r="K42" s="81"/>
      <c r="L42" s="81"/>
      <c r="M42" s="81"/>
      <c r="O42" s="167"/>
      <c r="P42" s="167"/>
      <c r="Q42" s="167"/>
      <c r="R42" s="167"/>
      <c r="S42" s="167"/>
      <c r="T42" s="167"/>
      <c r="U42" s="167"/>
    </row>
    <row r="43" spans="1:21" ht="15">
      <c r="A43" s="83"/>
      <c r="B43" s="83"/>
      <c r="C43" s="72"/>
      <c r="D43" s="87" t="s">
        <v>257</v>
      </c>
      <c r="E43" s="87" t="s">
        <v>56</v>
      </c>
      <c r="F43" s="3" t="s">
        <v>258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7">
        <f>AVERAGE(G43:G44)</f>
        <v>0.89</v>
      </c>
      <c r="P43" s="167">
        <f t="shared" ref="P43" si="13">AVERAGE(H43:H44)</f>
        <v>0.89</v>
      </c>
      <c r="Q43" s="167">
        <f t="shared" ref="Q43" si="14">AVERAGE(I43:I44)</f>
        <v>0.89</v>
      </c>
      <c r="R43" s="167">
        <f t="shared" ref="R43" si="15">AVERAGE(J43:J44)</f>
        <v>0.89</v>
      </c>
      <c r="S43" s="167">
        <f t="shared" ref="S43" si="16">AVERAGE(K43:K44)</f>
        <v>0.89</v>
      </c>
      <c r="T43" s="167">
        <f t="shared" ref="T43" si="17">AVERAGE(L43:L44)</f>
        <v>0.89</v>
      </c>
      <c r="U43" s="167">
        <f t="shared" ref="U43" si="18">AVERAGE(M43:M44)</f>
        <v>0.89</v>
      </c>
    </row>
    <row r="44" spans="1:21" ht="15">
      <c r="A44" s="72"/>
      <c r="B44" s="72"/>
      <c r="C44" s="72"/>
      <c r="E44" s="87" t="s">
        <v>63</v>
      </c>
      <c r="F44" s="3" t="s">
        <v>258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233</v>
      </c>
      <c r="R50" s="87" t="s">
        <v>247</v>
      </c>
    </row>
    <row r="51" spans="1:27" ht="15">
      <c r="A51" s="72"/>
      <c r="B51" s="72"/>
      <c r="C51" s="72"/>
      <c r="D51" s="72"/>
      <c r="E51" s="72"/>
      <c r="F51" s="74" t="s">
        <v>249</v>
      </c>
      <c r="G51" s="72"/>
      <c r="H51" s="72"/>
      <c r="I51" s="72"/>
      <c r="J51" s="72"/>
      <c r="K51" s="72"/>
      <c r="L51" s="72"/>
      <c r="R51" s="87" t="s">
        <v>248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143</v>
      </c>
      <c r="H52" s="3" t="s">
        <v>144</v>
      </c>
      <c r="I52" s="3" t="s">
        <v>145</v>
      </c>
      <c r="J52" s="3" t="s">
        <v>146</v>
      </c>
      <c r="K52" s="3" t="s">
        <v>147</v>
      </c>
      <c r="L52" s="3" t="s">
        <v>148</v>
      </c>
      <c r="M52" s="3" t="s">
        <v>149</v>
      </c>
      <c r="R52" s="75" t="s">
        <v>1</v>
      </c>
      <c r="S52" s="75" t="s">
        <v>4</v>
      </c>
      <c r="T52" s="75" t="s">
        <v>0</v>
      </c>
      <c r="U52" s="3" t="s">
        <v>143</v>
      </c>
      <c r="V52" s="3" t="s">
        <v>144</v>
      </c>
      <c r="W52" s="3" t="s">
        <v>145</v>
      </c>
      <c r="X52" s="3" t="s">
        <v>146</v>
      </c>
      <c r="Y52" s="3" t="s">
        <v>147</v>
      </c>
      <c r="Z52" s="3" t="s">
        <v>148</v>
      </c>
      <c r="AA52" s="3" t="s">
        <v>149</v>
      </c>
    </row>
    <row r="53" spans="1:27" ht="15">
      <c r="A53" s="72"/>
      <c r="B53" s="72"/>
      <c r="C53" s="72"/>
      <c r="D53" s="3" t="s">
        <v>398</v>
      </c>
      <c r="E53" s="3" t="s">
        <v>63</v>
      </c>
      <c r="F53" s="3" t="s">
        <v>258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398</v>
      </c>
      <c r="S53" s="3" t="s">
        <v>63</v>
      </c>
      <c r="T53" s="3" t="s">
        <v>258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5">
      <c r="A54" s="83"/>
      <c r="B54" s="83"/>
      <c r="C54" s="72"/>
      <c r="D54" s="3" t="s">
        <v>399</v>
      </c>
      <c r="E54" s="3" t="s">
        <v>63</v>
      </c>
      <c r="F54" s="3" t="s">
        <v>258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399</v>
      </c>
      <c r="S54" s="3" t="s">
        <v>63</v>
      </c>
      <c r="T54" s="3" t="s">
        <v>258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5">
      <c r="A55" s="83"/>
      <c r="B55" s="83"/>
      <c r="C55" s="72"/>
      <c r="D55" s="3" t="s">
        <v>400</v>
      </c>
      <c r="E55" s="3" t="s">
        <v>63</v>
      </c>
      <c r="F55" s="3" t="s">
        <v>258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400</v>
      </c>
      <c r="S55" s="3" t="s">
        <v>63</v>
      </c>
      <c r="T55" s="3" t="s">
        <v>258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5">
      <c r="A56" s="72"/>
      <c r="B56" s="72"/>
      <c r="C56" s="72"/>
      <c r="D56" s="3" t="s">
        <v>401</v>
      </c>
      <c r="E56" s="3" t="s">
        <v>59</v>
      </c>
      <c r="F56" s="3" t="s">
        <v>258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401</v>
      </c>
      <c r="S56" s="3" t="s">
        <v>59</v>
      </c>
      <c r="T56" s="3" t="s">
        <v>258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5">
      <c r="A57" s="72"/>
      <c r="B57" s="72"/>
      <c r="C57" s="72"/>
      <c r="D57" s="3" t="s">
        <v>402</v>
      </c>
      <c r="E57" s="3" t="s">
        <v>59</v>
      </c>
      <c r="F57" s="3" t="s">
        <v>258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402</v>
      </c>
      <c r="S57" s="3" t="s">
        <v>59</v>
      </c>
      <c r="T57" s="3" t="s">
        <v>258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5">
      <c r="A58" s="72"/>
      <c r="B58" s="72"/>
      <c r="C58" s="72"/>
      <c r="D58" s="3" t="s">
        <v>403</v>
      </c>
      <c r="E58" s="3" t="s">
        <v>59</v>
      </c>
      <c r="F58" s="3" t="s">
        <v>258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403</v>
      </c>
      <c r="S58" s="3" t="s">
        <v>59</v>
      </c>
      <c r="T58" s="3" t="s">
        <v>258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5">
      <c r="A59" s="72"/>
      <c r="B59" s="72"/>
      <c r="C59" s="72"/>
      <c r="D59" s="3" t="s">
        <v>250</v>
      </c>
      <c r="E59" s="3" t="s">
        <v>56</v>
      </c>
      <c r="F59" s="3" t="s">
        <v>258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250</v>
      </c>
      <c r="S59" s="3" t="s">
        <v>56</v>
      </c>
      <c r="T59" s="3" t="s">
        <v>258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5">
      <c r="A60" s="72"/>
      <c r="B60" s="72"/>
      <c r="C60" s="72"/>
      <c r="D60" s="3" t="s">
        <v>251</v>
      </c>
      <c r="E60" s="3" t="s">
        <v>62</v>
      </c>
      <c r="F60" s="3" t="s">
        <v>258</v>
      </c>
      <c r="G60" s="79"/>
      <c r="H60" s="79"/>
      <c r="I60" s="79"/>
      <c r="J60" s="79"/>
      <c r="K60" s="79"/>
      <c r="L60" s="79"/>
      <c r="M60" s="79"/>
      <c r="R60" s="3" t="s">
        <v>251</v>
      </c>
      <c r="S60" s="3" t="s">
        <v>62</v>
      </c>
      <c r="T60" s="3" t="s">
        <v>258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5">
      <c r="A61" s="72"/>
      <c r="B61" s="72"/>
      <c r="C61" s="72"/>
      <c r="D61" s="3" t="s">
        <v>252</v>
      </c>
      <c r="E61" s="3" t="s">
        <v>223</v>
      </c>
      <c r="F61" s="3" t="s">
        <v>258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252</v>
      </c>
      <c r="S61" s="3" t="s">
        <v>223</v>
      </c>
      <c r="T61" s="3" t="s">
        <v>258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5">
      <c r="D62" s="3" t="s">
        <v>253</v>
      </c>
      <c r="E62" s="3" t="s">
        <v>224</v>
      </c>
      <c r="F62" s="3" t="s">
        <v>258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253</v>
      </c>
      <c r="S62" s="3" t="s">
        <v>224</v>
      </c>
      <c r="T62" s="3" t="s">
        <v>258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5">
      <c r="D63" s="87" t="s">
        <v>254</v>
      </c>
      <c r="E63" s="87" t="s">
        <v>56</v>
      </c>
      <c r="F63" s="3" t="s">
        <v>258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254</v>
      </c>
      <c r="S63" s="87" t="s">
        <v>56</v>
      </c>
      <c r="T63" s="3" t="s">
        <v>258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5">
      <c r="E64" s="87" t="s">
        <v>224</v>
      </c>
      <c r="F64" s="3" t="s">
        <v>258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224</v>
      </c>
      <c r="T64" s="3" t="s">
        <v>258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5">
      <c r="D65" s="87" t="s">
        <v>255</v>
      </c>
      <c r="E65" s="87" t="s">
        <v>63</v>
      </c>
      <c r="F65" s="3" t="s">
        <v>258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255</v>
      </c>
      <c r="S65" s="87" t="s">
        <v>63</v>
      </c>
      <c r="T65" s="3" t="s">
        <v>258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5">
      <c r="E66" s="87" t="s">
        <v>224</v>
      </c>
      <c r="F66" s="3" t="s">
        <v>258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224</v>
      </c>
      <c r="T66" s="3" t="s">
        <v>258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5">
      <c r="D67" s="87" t="s">
        <v>256</v>
      </c>
      <c r="E67" s="87" t="s">
        <v>56</v>
      </c>
      <c r="F67" s="3" t="s">
        <v>258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256</v>
      </c>
      <c r="S67" s="87" t="s">
        <v>56</v>
      </c>
      <c r="T67" s="3" t="s">
        <v>258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5">
      <c r="E68" s="87" t="s">
        <v>59</v>
      </c>
      <c r="F68" s="3" t="s">
        <v>258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59</v>
      </c>
      <c r="T68" s="3" t="s">
        <v>258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5">
      <c r="D69" s="87" t="s">
        <v>257</v>
      </c>
      <c r="E69" s="87" t="s">
        <v>56</v>
      </c>
      <c r="F69" s="3" t="s">
        <v>258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257</v>
      </c>
      <c r="S69" s="87" t="s">
        <v>56</v>
      </c>
      <c r="T69" s="3" t="s">
        <v>258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5">
      <c r="E70" s="87" t="s">
        <v>63</v>
      </c>
      <c r="F70" s="3" t="s">
        <v>258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63</v>
      </c>
      <c r="T70" s="3" t="s">
        <v>258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5">
      <c r="F74" s="74" t="s">
        <v>222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143</v>
      </c>
      <c r="H75" s="3" t="s">
        <v>144</v>
      </c>
      <c r="I75" s="3" t="s">
        <v>145</v>
      </c>
      <c r="J75" s="3" t="s">
        <v>146</v>
      </c>
      <c r="K75" s="3" t="s">
        <v>147</v>
      </c>
      <c r="L75" s="3" t="s">
        <v>148</v>
      </c>
      <c r="M75" s="3" t="s">
        <v>149</v>
      </c>
    </row>
    <row r="76" spans="4:27" ht="15">
      <c r="D76" s="3" t="s">
        <v>398</v>
      </c>
      <c r="E76" s="3" t="s">
        <v>63</v>
      </c>
      <c r="F76" s="3" t="s">
        <v>258</v>
      </c>
      <c r="G76" s="79">
        <f>G53*U53</f>
        <v>2.6385384423071785</v>
      </c>
      <c r="H76" s="79">
        <f t="shared" ref="H76:M91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5">
      <c r="D77" s="3" t="s">
        <v>399</v>
      </c>
      <c r="E77" s="3" t="s">
        <v>63</v>
      </c>
      <c r="F77" s="3" t="s">
        <v>258</v>
      </c>
      <c r="G77" s="79">
        <f t="shared" ref="G77:M92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5">
      <c r="D78" s="3" t="s">
        <v>400</v>
      </c>
      <c r="E78" s="3" t="s">
        <v>63</v>
      </c>
      <c r="F78" s="3" t="s">
        <v>258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5">
      <c r="D79" s="3" t="s">
        <v>401</v>
      </c>
      <c r="E79" s="3" t="s">
        <v>59</v>
      </c>
      <c r="F79" s="3" t="s">
        <v>258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5">
      <c r="D80" s="3" t="s">
        <v>402</v>
      </c>
      <c r="E80" s="3" t="s">
        <v>59</v>
      </c>
      <c r="F80" s="3" t="s">
        <v>258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5">
      <c r="D81" s="3" t="s">
        <v>403</v>
      </c>
      <c r="E81" s="3" t="s">
        <v>59</v>
      </c>
      <c r="F81" s="3" t="s">
        <v>258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5">
      <c r="D82" s="3" t="s">
        <v>250</v>
      </c>
      <c r="E82" s="3" t="s">
        <v>56</v>
      </c>
      <c r="F82" s="3" t="s">
        <v>258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5">
      <c r="D83" s="3" t="s">
        <v>251</v>
      </c>
      <c r="E83" s="3" t="s">
        <v>62</v>
      </c>
      <c r="F83" s="3" t="s">
        <v>258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252</v>
      </c>
      <c r="E84" s="3" t="s">
        <v>223</v>
      </c>
      <c r="F84" s="3" t="s">
        <v>258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5">
      <c r="D85" s="3" t="s">
        <v>253</v>
      </c>
      <c r="E85" s="3" t="s">
        <v>224</v>
      </c>
      <c r="F85" s="3" t="s">
        <v>258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5">
      <c r="D86" s="87" t="s">
        <v>254</v>
      </c>
      <c r="E86" s="87" t="s">
        <v>56</v>
      </c>
      <c r="F86" s="3" t="s">
        <v>258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224</v>
      </c>
      <c r="F87" s="3" t="s">
        <v>258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255</v>
      </c>
      <c r="E88" s="87" t="s">
        <v>63</v>
      </c>
      <c r="F88" s="3" t="s">
        <v>258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224</v>
      </c>
      <c r="F89" s="3" t="s">
        <v>258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256</v>
      </c>
      <c r="E90" s="87" t="s">
        <v>56</v>
      </c>
      <c r="F90" s="3" t="s">
        <v>258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59</v>
      </c>
      <c r="F91" s="3" t="s">
        <v>258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257</v>
      </c>
      <c r="E92" s="87" t="s">
        <v>56</v>
      </c>
      <c r="F92" s="3" t="s">
        <v>258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63</v>
      </c>
      <c r="F93" s="3" t="s">
        <v>258</v>
      </c>
      <c r="G93" s="79"/>
      <c r="H93" s="79"/>
      <c r="I93" s="79"/>
      <c r="J93" s="79"/>
      <c r="K93" s="79"/>
      <c r="L93" s="79"/>
      <c r="M93" s="79"/>
    </row>
    <row r="98" spans="4:6" ht="15">
      <c r="D98" s="161"/>
      <c r="E98" s="161"/>
      <c r="F98" s="162" t="s">
        <v>434</v>
      </c>
    </row>
    <row r="99" spans="4:6" ht="15.75" thickBot="1">
      <c r="D99" s="163" t="s">
        <v>1</v>
      </c>
      <c r="E99" s="163" t="s">
        <v>2</v>
      </c>
      <c r="F99" s="163" t="s">
        <v>3</v>
      </c>
    </row>
    <row r="100" spans="4:6">
      <c r="D100" s="164" t="s">
        <v>398</v>
      </c>
      <c r="E100" s="164" t="s">
        <v>63</v>
      </c>
      <c r="F100" s="164" t="s">
        <v>258</v>
      </c>
    </row>
    <row r="101" spans="4:6">
      <c r="D101" s="164" t="s">
        <v>399</v>
      </c>
      <c r="E101" s="164" t="s">
        <v>63</v>
      </c>
      <c r="F101" s="164" t="s">
        <v>258</v>
      </c>
    </row>
    <row r="102" spans="4:6">
      <c r="D102" s="164" t="s">
        <v>400</v>
      </c>
      <c r="E102" s="164" t="s">
        <v>63</v>
      </c>
      <c r="F102" s="164" t="s">
        <v>258</v>
      </c>
    </row>
    <row r="103" spans="4:6">
      <c r="D103" s="164" t="s">
        <v>401</v>
      </c>
      <c r="E103" s="164" t="s">
        <v>59</v>
      </c>
      <c r="F103" s="164" t="s">
        <v>258</v>
      </c>
    </row>
    <row r="104" spans="4:6">
      <c r="D104" s="164" t="s">
        <v>402</v>
      </c>
      <c r="E104" s="164" t="s">
        <v>59</v>
      </c>
      <c r="F104" s="164" t="s">
        <v>258</v>
      </c>
    </row>
    <row r="105" spans="4:6">
      <c r="D105" s="164" t="s">
        <v>403</v>
      </c>
      <c r="E105" s="164" t="s">
        <v>59</v>
      </c>
      <c r="F105" s="164" t="s">
        <v>258</v>
      </c>
    </row>
    <row r="106" spans="4:6">
      <c r="D106" s="164" t="s">
        <v>250</v>
      </c>
      <c r="E106" s="164" t="s">
        <v>56</v>
      </c>
      <c r="F106" s="164" t="s">
        <v>258</v>
      </c>
    </row>
    <row r="107" spans="4:6">
      <c r="D107" s="164" t="s">
        <v>251</v>
      </c>
      <c r="E107" s="164" t="s">
        <v>62</v>
      </c>
      <c r="F107" s="164" t="s">
        <v>258</v>
      </c>
    </row>
    <row r="108" spans="4:6">
      <c r="D108" s="164" t="s">
        <v>252</v>
      </c>
      <c r="E108" s="164" t="s">
        <v>223</v>
      </c>
      <c r="F108" s="164" t="s">
        <v>258</v>
      </c>
    </row>
    <row r="109" spans="4:6">
      <c r="D109" s="164" t="s">
        <v>253</v>
      </c>
      <c r="E109" s="164" t="s">
        <v>224</v>
      </c>
      <c r="F109" s="164" t="s">
        <v>258</v>
      </c>
    </row>
    <row r="110" spans="4:6">
      <c r="D110" s="165" t="s">
        <v>254</v>
      </c>
      <c r="E110" s="165" t="s">
        <v>56</v>
      </c>
      <c r="F110" s="164" t="s">
        <v>258</v>
      </c>
    </row>
    <row r="111" spans="4:6">
      <c r="D111" s="164"/>
      <c r="E111" s="165" t="s">
        <v>224</v>
      </c>
      <c r="F111" s="164" t="s">
        <v>258</v>
      </c>
    </row>
    <row r="112" spans="4:6">
      <c r="D112" s="165" t="s">
        <v>255</v>
      </c>
      <c r="E112" s="165" t="s">
        <v>63</v>
      </c>
      <c r="F112" s="164" t="s">
        <v>258</v>
      </c>
    </row>
    <row r="113" spans="4:13">
      <c r="D113" s="164"/>
      <c r="E113" s="165" t="s">
        <v>224</v>
      </c>
      <c r="F113" s="164" t="s">
        <v>258</v>
      </c>
    </row>
    <row r="114" spans="4:13">
      <c r="D114" s="165" t="s">
        <v>256</v>
      </c>
      <c r="E114" s="165" t="s">
        <v>56</v>
      </c>
      <c r="F114" s="164" t="s">
        <v>258</v>
      </c>
    </row>
    <row r="115" spans="4:13">
      <c r="D115" s="164"/>
      <c r="E115" s="165" t="s">
        <v>59</v>
      </c>
      <c r="F115" s="164" t="s">
        <v>258</v>
      </c>
    </row>
    <row r="116" spans="4:13">
      <c r="D116" s="165" t="s">
        <v>257</v>
      </c>
      <c r="E116" s="165" t="s">
        <v>56</v>
      </c>
      <c r="F116" s="164" t="s">
        <v>258</v>
      </c>
    </row>
    <row r="117" spans="4:13">
      <c r="D117" s="164"/>
      <c r="E117" s="165" t="s">
        <v>63</v>
      </c>
      <c r="F117" s="164" t="s">
        <v>258</v>
      </c>
    </row>
    <row r="122" spans="4:13" ht="15">
      <c r="F122" s="74" t="s">
        <v>435</v>
      </c>
    </row>
    <row r="123" spans="4:13" ht="15.75" thickBot="1">
      <c r="D123" s="75" t="s">
        <v>1</v>
      </c>
      <c r="E123" s="75" t="s">
        <v>2</v>
      </c>
      <c r="F123" s="75" t="s">
        <v>3</v>
      </c>
      <c r="G123" s="3" t="s">
        <v>143</v>
      </c>
      <c r="H123" s="3" t="s">
        <v>144</v>
      </c>
      <c r="I123" s="3" t="s">
        <v>145</v>
      </c>
      <c r="J123" s="3" t="s">
        <v>146</v>
      </c>
      <c r="K123" s="3" t="s">
        <v>147</v>
      </c>
      <c r="L123" s="3" t="s">
        <v>148</v>
      </c>
      <c r="M123" s="3" t="s">
        <v>149</v>
      </c>
    </row>
    <row r="124" spans="4:13" ht="15">
      <c r="D124" s="170" t="s">
        <v>254</v>
      </c>
      <c r="E124" s="170" t="s">
        <v>56</v>
      </c>
      <c r="F124" s="138" t="s">
        <v>258</v>
      </c>
      <c r="G124" s="169">
        <v>0.5</v>
      </c>
      <c r="H124" s="169">
        <v>0.5</v>
      </c>
      <c r="I124" s="169">
        <v>0.5</v>
      </c>
      <c r="J124" s="169">
        <v>0.5</v>
      </c>
      <c r="K124" s="169">
        <v>0.5</v>
      </c>
      <c r="L124" s="169">
        <v>0.5</v>
      </c>
      <c r="M124" s="169">
        <v>0.5</v>
      </c>
    </row>
    <row r="125" spans="4:13" ht="15">
      <c r="D125" s="138"/>
      <c r="E125" s="170" t="s">
        <v>224</v>
      </c>
      <c r="F125" s="138" t="s">
        <v>258</v>
      </c>
      <c r="G125" s="169">
        <v>0.5</v>
      </c>
      <c r="H125" s="169">
        <v>0.5</v>
      </c>
      <c r="I125" s="169">
        <v>0.5</v>
      </c>
      <c r="J125" s="169">
        <v>0.5</v>
      </c>
      <c r="K125" s="169">
        <v>0.5</v>
      </c>
      <c r="L125" s="169">
        <v>0.5</v>
      </c>
      <c r="M125" s="169">
        <v>0.5</v>
      </c>
    </row>
    <row r="126" spans="4:13" ht="15">
      <c r="D126" s="170" t="s">
        <v>255</v>
      </c>
      <c r="E126" s="170" t="s">
        <v>63</v>
      </c>
      <c r="F126" s="138" t="s">
        <v>258</v>
      </c>
      <c r="G126" s="169">
        <v>0.5</v>
      </c>
      <c r="H126" s="169">
        <v>0.5</v>
      </c>
      <c r="I126" s="169">
        <v>0.5</v>
      </c>
      <c r="J126" s="169">
        <v>0.5</v>
      </c>
      <c r="K126" s="169">
        <v>0.5</v>
      </c>
      <c r="L126" s="169">
        <v>0.5</v>
      </c>
      <c r="M126" s="169">
        <v>0.5</v>
      </c>
    </row>
    <row r="127" spans="4:13" ht="15">
      <c r="D127" s="138"/>
      <c r="E127" s="170" t="s">
        <v>224</v>
      </c>
      <c r="F127" s="138" t="s">
        <v>258</v>
      </c>
      <c r="G127" s="169">
        <v>0.5</v>
      </c>
      <c r="H127" s="169">
        <v>0.5</v>
      </c>
      <c r="I127" s="169">
        <v>0.5</v>
      </c>
      <c r="J127" s="169">
        <v>0.5</v>
      </c>
      <c r="K127" s="169">
        <v>0.5</v>
      </c>
      <c r="L127" s="169">
        <v>0.5</v>
      </c>
      <c r="M127" s="169">
        <v>0.5</v>
      </c>
    </row>
    <row r="128" spans="4:13" ht="15">
      <c r="D128" s="170" t="s">
        <v>256</v>
      </c>
      <c r="E128" s="170" t="s">
        <v>56</v>
      </c>
      <c r="F128" s="138" t="s">
        <v>258</v>
      </c>
      <c r="G128" s="169">
        <v>0.5</v>
      </c>
      <c r="H128" s="169">
        <v>0.5</v>
      </c>
      <c r="I128" s="169">
        <v>0.5</v>
      </c>
      <c r="J128" s="169">
        <v>0.5</v>
      </c>
      <c r="K128" s="169">
        <v>0.5</v>
      </c>
      <c r="L128" s="169">
        <v>0.5</v>
      </c>
      <c r="M128" s="169">
        <v>0.5</v>
      </c>
    </row>
    <row r="129" spans="4:13" ht="15">
      <c r="D129" s="138"/>
      <c r="E129" s="170" t="s">
        <v>59</v>
      </c>
      <c r="F129" s="138" t="s">
        <v>258</v>
      </c>
      <c r="G129" s="169">
        <v>0.5</v>
      </c>
      <c r="H129" s="169">
        <v>0.5</v>
      </c>
      <c r="I129" s="169">
        <v>0.5</v>
      </c>
      <c r="J129" s="169">
        <v>0.5</v>
      </c>
      <c r="K129" s="169">
        <v>0.5</v>
      </c>
      <c r="L129" s="169">
        <v>0.5</v>
      </c>
      <c r="M129" s="169">
        <v>0.5</v>
      </c>
    </row>
    <row r="130" spans="4:13" ht="15">
      <c r="D130" s="170" t="s">
        <v>257</v>
      </c>
      <c r="E130" s="170" t="s">
        <v>56</v>
      </c>
      <c r="F130" s="138" t="s">
        <v>258</v>
      </c>
      <c r="G130" s="169">
        <v>0.5</v>
      </c>
      <c r="H130" s="169">
        <v>0.5</v>
      </c>
      <c r="I130" s="169">
        <v>0.5</v>
      </c>
      <c r="J130" s="169">
        <v>0.5</v>
      </c>
      <c r="K130" s="169">
        <v>0.5</v>
      </c>
      <c r="L130" s="169">
        <v>0.5</v>
      </c>
      <c r="M130" s="169">
        <v>0.5</v>
      </c>
    </row>
    <row r="131" spans="4:13" ht="15">
      <c r="D131" s="138"/>
      <c r="E131" s="170" t="s">
        <v>63</v>
      </c>
      <c r="F131" s="138" t="s">
        <v>258</v>
      </c>
      <c r="G131" s="169">
        <v>0.5</v>
      </c>
      <c r="H131" s="169">
        <v>0.5</v>
      </c>
      <c r="I131" s="169">
        <v>0.5</v>
      </c>
      <c r="J131" s="169">
        <v>0.5</v>
      </c>
      <c r="K131" s="169">
        <v>0.5</v>
      </c>
      <c r="L131" s="169">
        <v>0.5</v>
      </c>
      <c r="M131" s="169">
        <v>0.5</v>
      </c>
    </row>
    <row r="132" spans="4:13">
      <c r="D132" s="138"/>
      <c r="E132" s="138"/>
      <c r="F132" s="138"/>
    </row>
    <row r="137" spans="4:13" ht="15">
      <c r="F137" s="74" t="s">
        <v>377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143</v>
      </c>
      <c r="H138" s="3" t="s">
        <v>144</v>
      </c>
      <c r="I138" s="3" t="s">
        <v>145</v>
      </c>
      <c r="J138" s="3" t="s">
        <v>146</v>
      </c>
      <c r="K138" s="3" t="s">
        <v>147</v>
      </c>
      <c r="L138" s="3" t="s">
        <v>148</v>
      </c>
      <c r="M138" s="3" t="s">
        <v>149</v>
      </c>
    </row>
    <row r="139" spans="4:13" ht="15">
      <c r="D139" s="3" t="s">
        <v>398</v>
      </c>
      <c r="E139" s="3" t="s">
        <v>63</v>
      </c>
      <c r="F139" s="3" t="s">
        <v>258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399</v>
      </c>
      <c r="E140" s="3" t="s">
        <v>63</v>
      </c>
      <c r="F140" s="3" t="s">
        <v>258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400</v>
      </c>
      <c r="E141" s="3" t="s">
        <v>63</v>
      </c>
      <c r="F141" s="3" t="s">
        <v>258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401</v>
      </c>
      <c r="E142" s="3" t="s">
        <v>59</v>
      </c>
      <c r="F142" s="3" t="s">
        <v>258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402</v>
      </c>
      <c r="E143" s="3" t="s">
        <v>59</v>
      </c>
      <c r="F143" s="3" t="s">
        <v>258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403</v>
      </c>
      <c r="E144" s="3" t="s">
        <v>59</v>
      </c>
      <c r="F144" s="3" t="s">
        <v>258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250</v>
      </c>
      <c r="E145" s="3" t="s">
        <v>56</v>
      </c>
      <c r="F145" s="3" t="s">
        <v>258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251</v>
      </c>
      <c r="E146" s="3" t="s">
        <v>62</v>
      </c>
      <c r="F146" s="3" t="s">
        <v>258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252</v>
      </c>
      <c r="E147" s="3" t="s">
        <v>223</v>
      </c>
      <c r="F147" s="3" t="s">
        <v>258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253</v>
      </c>
      <c r="E148" s="3" t="s">
        <v>224</v>
      </c>
      <c r="F148" s="3" t="s">
        <v>258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254</v>
      </c>
      <c r="E149" s="153" t="s">
        <v>56</v>
      </c>
      <c r="F149" s="3" t="s">
        <v>258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224</v>
      </c>
      <c r="F150" s="3" t="s">
        <v>258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255</v>
      </c>
      <c r="E151" s="153" t="s">
        <v>63</v>
      </c>
      <c r="F151" s="3" t="s">
        <v>258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224</v>
      </c>
      <c r="F152" s="3" t="s">
        <v>258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256</v>
      </c>
      <c r="E153" s="153" t="s">
        <v>56</v>
      </c>
      <c r="F153" s="3" t="s">
        <v>258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59</v>
      </c>
      <c r="F154" s="3" t="s">
        <v>258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257</v>
      </c>
      <c r="E155" s="153" t="s">
        <v>56</v>
      </c>
      <c r="F155" s="3" t="s">
        <v>258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63</v>
      </c>
      <c r="F156" s="3" t="s">
        <v>258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172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172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172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172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172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172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172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173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173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173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173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173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173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173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156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156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156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156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156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156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156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157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157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157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157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157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157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157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158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158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158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158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158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158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158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159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159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159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159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159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159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159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160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160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160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160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160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160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160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161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161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161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161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161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161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161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162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162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162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162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162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162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162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163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178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178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178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178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178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163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164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164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164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164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164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164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164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165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165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165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165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165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165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165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167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167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167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167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167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167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167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168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168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168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168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168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168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168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169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169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169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169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169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169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169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170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170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170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170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170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170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170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55"/>
      <c r="B30" s="15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55"/>
      <c r="Z30" s="155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55"/>
      <c r="AX30" s="155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55"/>
      <c r="BV30" s="155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55"/>
      <c r="CT30" s="155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55"/>
      <c r="DR30" s="155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55"/>
      <c r="EP30" s="155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157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157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157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157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157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157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157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158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158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158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158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158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158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158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159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159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159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159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159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159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159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160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160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160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160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160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160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160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161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161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161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161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161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161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161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162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162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162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162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162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162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162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163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178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178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178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178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178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163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164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164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164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164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164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164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164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165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165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165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165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165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165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165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166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166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166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166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166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166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166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167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167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167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167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167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167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167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168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168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168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168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168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168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168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169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169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169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169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169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169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169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170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170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170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170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170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170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170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55"/>
      <c r="B47" s="155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55"/>
      <c r="EP47" s="155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57" t="s">
        <v>171</v>
      </c>
      <c r="B48" s="15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57" t="s">
        <v>171</v>
      </c>
      <c r="Z48" s="15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7" t="s">
        <v>171</v>
      </c>
      <c r="AX48" s="15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7" t="s">
        <v>171</v>
      </c>
      <c r="BV48" s="15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7" t="s">
        <v>171</v>
      </c>
      <c r="CT48" s="15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7" t="s">
        <v>171</v>
      </c>
      <c r="DR48" s="15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7" t="s">
        <v>171</v>
      </c>
      <c r="EP48" s="157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55"/>
      <c r="B49" s="155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55"/>
      <c r="EP49" s="155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55"/>
      <c r="B50" s="155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55"/>
      <c r="EP50" s="155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55"/>
      <c r="B52" s="15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55"/>
      <c r="EP52" s="155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55"/>
      <c r="B53" s="155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55"/>
      <c r="EP53" s="155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55"/>
      <c r="B54" s="15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55"/>
      <c r="EP54" s="155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55"/>
      <c r="B55" s="155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55"/>
      <c r="EP55" s="155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55"/>
      <c r="B56" s="15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55"/>
      <c r="EP56" s="155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55"/>
      <c r="B57" s="15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55"/>
      <c r="EP57" s="15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55"/>
      <c r="B58" s="155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55"/>
      <c r="Z58" s="155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55"/>
      <c r="AX58" s="155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55"/>
      <c r="BV58" s="155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55"/>
      <c r="CT58" s="155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55"/>
      <c r="DR58" s="155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55"/>
      <c r="EP58" s="155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55"/>
      <c r="B59" s="155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55"/>
      <c r="Z59" s="155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55"/>
      <c r="AX59" s="155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55"/>
      <c r="BV59" s="155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55"/>
      <c r="CT59" s="155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55"/>
      <c r="DR59" s="155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55"/>
      <c r="EP59" s="155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55"/>
      <c r="B60" s="155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55"/>
      <c r="Z60" s="155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55"/>
      <c r="AX60" s="155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55"/>
      <c r="BV60" s="155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55"/>
      <c r="CT60" s="155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55"/>
      <c r="DR60" s="155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55"/>
      <c r="EP60" s="155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55"/>
      <c r="B61" s="155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55"/>
      <c r="Z61" s="155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55"/>
      <c r="AX61" s="155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55"/>
      <c r="BV61" s="155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55"/>
      <c r="CT61" s="155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55"/>
      <c r="DR61" s="155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55"/>
      <c r="EP61" s="155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55"/>
      <c r="B62" s="155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55"/>
      <c r="Z62" s="155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55"/>
      <c r="AX62" s="155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55"/>
      <c r="BV62" s="155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55"/>
      <c r="CT62" s="155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55"/>
      <c r="DR62" s="155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55"/>
      <c r="EP62" s="155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55"/>
      <c r="Z72" s="155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55"/>
      <c r="AX72" s="155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55"/>
      <c r="BV72" s="155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55"/>
      <c r="CT72" s="155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55"/>
      <c r="DR72" s="155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55"/>
      <c r="Z73" s="155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55"/>
      <c r="AX73" s="155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55"/>
      <c r="BV73" s="155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55"/>
      <c r="CT73" s="155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55"/>
      <c r="DR73" s="155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55"/>
      <c r="Z74" s="155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55"/>
      <c r="AX74" s="155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55"/>
      <c r="BV74" s="155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55"/>
      <c r="CT74" s="155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55"/>
      <c r="DR74" s="155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55"/>
      <c r="B103" s="155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55"/>
      <c r="B104" s="155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55"/>
      <c r="B105" s="155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55"/>
      <c r="B106" s="155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55"/>
      <c r="B107" s="155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55"/>
      <c r="B108" s="155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55"/>
      <c r="B109" s="155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55"/>
      <c r="B110" s="155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55"/>
      <c r="B111" s="155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55"/>
      <c r="B112" s="155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55"/>
      <c r="B113" s="155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55"/>
      <c r="B114" s="15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55"/>
      <c r="B115" s="155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55"/>
      <c r="B116" s="15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55"/>
      <c r="B117" s="15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55"/>
      <c r="B118" s="15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55"/>
      <c r="B119" s="15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55"/>
      <c r="B120" s="15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55"/>
      <c r="B121" s="155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55"/>
      <c r="B122" s="155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55"/>
      <c r="B123" s="155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55"/>
      <c r="B124" s="155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55"/>
      <c r="B125" s="155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55"/>
      <c r="B126" s="155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55"/>
      <c r="B127" s="155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55"/>
      <c r="B128" s="155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55"/>
      <c r="B129" s="155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55"/>
      <c r="B130" s="155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55"/>
      <c r="B131" s="155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55"/>
      <c r="B132" s="155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55"/>
      <c r="B133" s="155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55"/>
      <c r="B134" s="155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55"/>
      <c r="B135" s="155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55"/>
      <c r="B136" s="155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55"/>
      <c r="B137" s="155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55"/>
      <c r="B138" s="155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55"/>
      <c r="B139" s="155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55"/>
      <c r="B140" s="155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55"/>
      <c r="B141" s="155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55"/>
      <c r="B142" s="155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55"/>
      <c r="B143" s="155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55"/>
      <c r="B144" s="155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55"/>
      <c r="B145" s="155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55"/>
      <c r="B146" s="155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55"/>
      <c r="B147" s="15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55"/>
      <c r="B148" s="155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55"/>
      <c r="B149" s="15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55"/>
      <c r="B150" s="15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55"/>
      <c r="B151" s="15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55"/>
      <c r="B152" s="15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55"/>
      <c r="B153" s="15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55"/>
      <c r="B154" s="155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55"/>
      <c r="B155" s="155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55"/>
      <c r="B156" s="155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55"/>
      <c r="B157" s="155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55"/>
      <c r="B158" s="155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55"/>
      <c r="B159" s="155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55"/>
      <c r="B160" s="155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55"/>
      <c r="B161" s="155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55"/>
      <c r="B162" s="155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1" workbookViewId="0">
      <selection activeCell="G121" sqref="G121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72"/>
      <c r="E1" s="72"/>
      <c r="F1" s="74" t="s">
        <v>221</v>
      </c>
      <c r="G1" s="72"/>
      <c r="H1" s="72"/>
      <c r="I1" s="72"/>
      <c r="J1" s="72"/>
      <c r="K1" s="72"/>
      <c r="L1" s="72"/>
      <c r="M1" s="72"/>
    </row>
    <row r="2" spans="1:18" ht="15.75" thickBot="1">
      <c r="D2" s="75" t="s">
        <v>1</v>
      </c>
      <c r="E2" s="75" t="s">
        <v>2</v>
      </c>
      <c r="F2" s="75" t="s">
        <v>3</v>
      </c>
      <c r="G2" s="76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O2" s="89" t="s">
        <v>357</v>
      </c>
      <c r="R2" s="87" t="s">
        <v>358</v>
      </c>
    </row>
    <row r="3" spans="1:18">
      <c r="A3" s="152" t="s">
        <v>225</v>
      </c>
      <c r="B3" s="78" t="str">
        <f>attached_heating_EFF!B14</f>
        <v>Heating Oil – Normal Efficiency</v>
      </c>
      <c r="D3" s="3" t="s">
        <v>404</v>
      </c>
      <c r="E3" s="3" t="s">
        <v>63</v>
      </c>
      <c r="F3" s="3" t="s">
        <v>259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405</v>
      </c>
      <c r="E4" s="3" t="s">
        <v>63</v>
      </c>
      <c r="F4" s="3" t="s">
        <v>259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406</v>
      </c>
      <c r="E5" s="3" t="s">
        <v>63</v>
      </c>
      <c r="F5" s="3" t="s">
        <v>259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407</v>
      </c>
      <c r="E6" s="3" t="s">
        <v>59</v>
      </c>
      <c r="F6" s="3" t="s">
        <v>259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408</v>
      </c>
      <c r="E7" s="3" t="s">
        <v>59</v>
      </c>
      <c r="F7" s="3" t="s">
        <v>259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409</v>
      </c>
      <c r="E8" s="3" t="s">
        <v>59</v>
      </c>
      <c r="F8" s="3" t="s">
        <v>259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260</v>
      </c>
      <c r="E9" s="3" t="s">
        <v>56</v>
      </c>
      <c r="F9" s="3" t="s">
        <v>259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261</v>
      </c>
      <c r="E10" s="3" t="s">
        <v>62</v>
      </c>
      <c r="F10" s="3" t="s">
        <v>259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262</v>
      </c>
      <c r="E11" s="3" t="s">
        <v>223</v>
      </c>
      <c r="F11" s="3" t="s">
        <v>259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263</v>
      </c>
      <c r="E12" s="3" t="s">
        <v>224</v>
      </c>
      <c r="F12" s="3" t="s">
        <v>259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52"/>
      <c r="B13" s="36" t="s">
        <v>167</v>
      </c>
      <c r="D13" s="87" t="s">
        <v>264</v>
      </c>
      <c r="E13" s="87" t="s">
        <v>56</v>
      </c>
      <c r="F13" s="3" t="s">
        <v>259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224</v>
      </c>
      <c r="F14" s="3" t="s">
        <v>259</v>
      </c>
      <c r="O14" s="3">
        <v>1E-3</v>
      </c>
    </row>
    <row r="15" spans="1:18" ht="15">
      <c r="A15" s="152"/>
      <c r="B15" s="36" t="s">
        <v>168</v>
      </c>
      <c r="D15" s="87" t="s">
        <v>265</v>
      </c>
      <c r="E15" s="87" t="s">
        <v>63</v>
      </c>
      <c r="F15" s="3" t="s">
        <v>259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224</v>
      </c>
      <c r="F16" s="3" t="s">
        <v>259</v>
      </c>
      <c r="O16" s="3">
        <v>1E-3</v>
      </c>
    </row>
    <row r="17" spans="1:33" ht="15">
      <c r="A17" s="152"/>
      <c r="B17" s="36" t="s">
        <v>169</v>
      </c>
      <c r="D17" s="87" t="s">
        <v>266</v>
      </c>
      <c r="E17" s="87" t="s">
        <v>56</v>
      </c>
      <c r="F17" s="3" t="s">
        <v>259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59</v>
      </c>
      <c r="F18" s="3" t="s">
        <v>259</v>
      </c>
      <c r="O18" s="3">
        <v>1E-3</v>
      </c>
    </row>
    <row r="19" spans="1:33" ht="15">
      <c r="A19" s="152"/>
      <c r="B19" s="36" t="s">
        <v>170</v>
      </c>
      <c r="D19" s="87" t="s">
        <v>267</v>
      </c>
      <c r="E19" s="87" t="s">
        <v>56</v>
      </c>
      <c r="F19" s="3" t="s">
        <v>259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63</v>
      </c>
      <c r="F20" s="3" t="s">
        <v>259</v>
      </c>
      <c r="O20" s="3">
        <v>1E-3</v>
      </c>
    </row>
    <row r="21" spans="1:33">
      <c r="O21" s="3">
        <v>1E-3</v>
      </c>
    </row>
    <row r="25" spans="1:33" ht="15">
      <c r="D25" s="78"/>
      <c r="E25" s="78"/>
      <c r="F25" s="74" t="s">
        <v>214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.75" thickBot="1">
      <c r="D26" s="75" t="s">
        <v>1</v>
      </c>
      <c r="E26" s="75" t="s">
        <v>2</v>
      </c>
      <c r="F26" s="75" t="s">
        <v>3</v>
      </c>
      <c r="G26" s="3" t="s">
        <v>143</v>
      </c>
      <c r="H26" s="3" t="s">
        <v>144</v>
      </c>
      <c r="I26" s="3" t="s">
        <v>145</v>
      </c>
      <c r="J26" s="3" t="s">
        <v>146</v>
      </c>
      <c r="K26" s="3" t="s">
        <v>147</v>
      </c>
      <c r="L26" s="3" t="s">
        <v>148</v>
      </c>
      <c r="M26" s="3" t="s">
        <v>149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404</v>
      </c>
      <c r="E27" s="3" t="s">
        <v>63</v>
      </c>
      <c r="F27" s="3" t="s">
        <v>259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405</v>
      </c>
      <c r="E28" s="3" t="s">
        <v>63</v>
      </c>
      <c r="F28" s="3" t="s">
        <v>259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406</v>
      </c>
      <c r="E29" s="3" t="s">
        <v>63</v>
      </c>
      <c r="F29" s="3" t="s">
        <v>259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407</v>
      </c>
      <c r="E30" s="3" t="s">
        <v>59</v>
      </c>
      <c r="F30" s="3" t="s">
        <v>259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408</v>
      </c>
      <c r="E31" s="3" t="s">
        <v>59</v>
      </c>
      <c r="F31" s="3" t="s">
        <v>259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409</v>
      </c>
      <c r="E32" s="3" t="s">
        <v>59</v>
      </c>
      <c r="F32" s="3" t="s">
        <v>259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260</v>
      </c>
      <c r="E33" s="3" t="s">
        <v>56</v>
      </c>
      <c r="F33" s="3" t="s">
        <v>259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261</v>
      </c>
      <c r="E34" s="3" t="s">
        <v>62</v>
      </c>
      <c r="F34" s="3" t="s">
        <v>259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262</v>
      </c>
      <c r="E35" s="3" t="s">
        <v>223</v>
      </c>
      <c r="F35" s="3" t="s">
        <v>259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263</v>
      </c>
      <c r="E36" s="3" t="s">
        <v>224</v>
      </c>
      <c r="F36" s="3" t="s">
        <v>259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264</v>
      </c>
      <c r="E37" s="87" t="s">
        <v>56</v>
      </c>
      <c r="F37" s="3" t="s">
        <v>259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224</v>
      </c>
      <c r="F38" s="3" t="s">
        <v>259</v>
      </c>
      <c r="G38" s="81"/>
      <c r="H38" s="81"/>
      <c r="I38" s="81"/>
      <c r="J38" s="81"/>
      <c r="K38" s="81"/>
      <c r="L38" s="81"/>
      <c r="M38" s="81"/>
    </row>
    <row r="39" spans="1:21" ht="15">
      <c r="A39" s="72"/>
      <c r="B39" s="72"/>
      <c r="D39" s="87" t="s">
        <v>265</v>
      </c>
      <c r="E39" s="87" t="s">
        <v>63</v>
      </c>
      <c r="F39" s="3" t="s">
        <v>259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72"/>
      <c r="B40" s="72"/>
      <c r="E40" s="87" t="s">
        <v>224</v>
      </c>
      <c r="F40" s="3" t="s">
        <v>259</v>
      </c>
      <c r="G40" s="81"/>
      <c r="H40" s="81"/>
      <c r="I40" s="81"/>
      <c r="J40" s="81"/>
      <c r="K40" s="81"/>
      <c r="L40" s="81"/>
      <c r="M40" s="81"/>
    </row>
    <row r="41" spans="1:21" ht="15">
      <c r="A41" s="72"/>
      <c r="B41" s="72"/>
      <c r="D41" s="87" t="s">
        <v>266</v>
      </c>
      <c r="E41" s="87" t="s">
        <v>56</v>
      </c>
      <c r="F41" s="3" t="s">
        <v>259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3"/>
      <c r="B42" s="72"/>
      <c r="E42" s="87" t="s">
        <v>59</v>
      </c>
      <c r="F42" s="3" t="s">
        <v>259</v>
      </c>
      <c r="G42" s="81"/>
      <c r="H42" s="81"/>
      <c r="I42" s="81"/>
      <c r="J42" s="81"/>
      <c r="K42" s="81"/>
      <c r="L42" s="81"/>
      <c r="M42" s="81"/>
    </row>
    <row r="43" spans="1:21" ht="15">
      <c r="A43" s="83"/>
      <c r="B43" s="72"/>
      <c r="D43" s="87" t="s">
        <v>267</v>
      </c>
      <c r="E43" s="87" t="s">
        <v>56</v>
      </c>
      <c r="F43" s="3" t="s">
        <v>259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72"/>
      <c r="B44" s="72"/>
      <c r="E44" s="87" t="s">
        <v>63</v>
      </c>
      <c r="F44" s="3" t="s">
        <v>259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233</v>
      </c>
      <c r="R50" s="87" t="s">
        <v>247</v>
      </c>
    </row>
    <row r="51" spans="1:27" ht="15">
      <c r="A51" s="72"/>
      <c r="B51" s="72"/>
      <c r="D51" s="72"/>
      <c r="E51" s="72"/>
      <c r="F51" s="74" t="s">
        <v>249</v>
      </c>
      <c r="G51" s="72"/>
      <c r="H51" s="72"/>
      <c r="I51" s="72"/>
      <c r="J51" s="72"/>
      <c r="K51" s="72"/>
      <c r="L51" s="72"/>
      <c r="R51" s="87" t="s">
        <v>248</v>
      </c>
    </row>
    <row r="52" spans="1:27" ht="15.7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143</v>
      </c>
      <c r="H52" s="3" t="s">
        <v>144</v>
      </c>
      <c r="I52" s="3" t="s">
        <v>145</v>
      </c>
      <c r="J52" s="3" t="s">
        <v>146</v>
      </c>
      <c r="K52" s="3" t="s">
        <v>147</v>
      </c>
      <c r="L52" s="3" t="s">
        <v>148</v>
      </c>
      <c r="M52" s="3" t="s">
        <v>149</v>
      </c>
      <c r="R52" s="75" t="s">
        <v>1</v>
      </c>
      <c r="S52" s="75" t="s">
        <v>4</v>
      </c>
      <c r="T52" s="75" t="s">
        <v>0</v>
      </c>
      <c r="U52" s="3" t="s">
        <v>143</v>
      </c>
      <c r="V52" s="3" t="s">
        <v>144</v>
      </c>
      <c r="W52" s="3" t="s">
        <v>145</v>
      </c>
      <c r="X52" s="3" t="s">
        <v>146</v>
      </c>
      <c r="Y52" s="3" t="s">
        <v>147</v>
      </c>
      <c r="Z52" s="3" t="s">
        <v>148</v>
      </c>
      <c r="AA52" s="3" t="s">
        <v>149</v>
      </c>
    </row>
    <row r="53" spans="1:27" ht="15">
      <c r="A53" s="72"/>
      <c r="B53" s="72"/>
      <c r="D53" s="3" t="s">
        <v>404</v>
      </c>
      <c r="E53" s="3" t="s">
        <v>63</v>
      </c>
      <c r="F53" s="3" t="s">
        <v>259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404</v>
      </c>
      <c r="S53" s="3" t="s">
        <v>63</v>
      </c>
      <c r="T53" s="3" t="s">
        <v>259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5">
      <c r="A54" s="83"/>
      <c r="B54" s="72"/>
      <c r="D54" s="3" t="s">
        <v>405</v>
      </c>
      <c r="E54" s="3" t="s">
        <v>63</v>
      </c>
      <c r="F54" s="3" t="s">
        <v>259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405</v>
      </c>
      <c r="S54" s="3" t="s">
        <v>63</v>
      </c>
      <c r="T54" s="3" t="s">
        <v>259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5">
      <c r="A55" s="83"/>
      <c r="B55" s="72"/>
      <c r="D55" s="3" t="s">
        <v>406</v>
      </c>
      <c r="E55" s="3" t="s">
        <v>63</v>
      </c>
      <c r="F55" s="3" t="s">
        <v>259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406</v>
      </c>
      <c r="S55" s="3" t="s">
        <v>63</v>
      </c>
      <c r="T55" s="3" t="s">
        <v>259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5">
      <c r="A56" s="72"/>
      <c r="B56" s="72"/>
      <c r="D56" s="3" t="s">
        <v>407</v>
      </c>
      <c r="E56" s="3" t="s">
        <v>59</v>
      </c>
      <c r="F56" s="3" t="s">
        <v>259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407</v>
      </c>
      <c r="S56" s="3" t="s">
        <v>59</v>
      </c>
      <c r="T56" s="3" t="s">
        <v>259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5">
      <c r="A57" s="72"/>
      <c r="B57" s="72"/>
      <c r="D57" s="3" t="s">
        <v>408</v>
      </c>
      <c r="E57" s="3" t="s">
        <v>59</v>
      </c>
      <c r="F57" s="3" t="s">
        <v>259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408</v>
      </c>
      <c r="S57" s="3" t="s">
        <v>59</v>
      </c>
      <c r="T57" s="3" t="s">
        <v>259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5">
      <c r="A58" s="72"/>
      <c r="B58" s="72"/>
      <c r="D58" s="3" t="s">
        <v>409</v>
      </c>
      <c r="E58" s="3" t="s">
        <v>59</v>
      </c>
      <c r="F58" s="3" t="s">
        <v>259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409</v>
      </c>
      <c r="S58" s="3" t="s">
        <v>59</v>
      </c>
      <c r="T58" s="3" t="s">
        <v>259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5">
      <c r="A59" s="72"/>
      <c r="B59" s="72"/>
      <c r="D59" s="3" t="s">
        <v>260</v>
      </c>
      <c r="E59" s="3" t="s">
        <v>56</v>
      </c>
      <c r="F59" s="3" t="s">
        <v>259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260</v>
      </c>
      <c r="S59" s="3" t="s">
        <v>56</v>
      </c>
      <c r="T59" s="3" t="s">
        <v>259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5">
      <c r="A60" s="72"/>
      <c r="B60" s="72"/>
      <c r="D60" s="3" t="s">
        <v>261</v>
      </c>
      <c r="E60" s="3" t="s">
        <v>62</v>
      </c>
      <c r="F60" s="3" t="s">
        <v>259</v>
      </c>
      <c r="G60" s="79"/>
      <c r="H60" s="79"/>
      <c r="I60" s="79"/>
      <c r="J60" s="79"/>
      <c r="K60" s="79"/>
      <c r="L60" s="79"/>
      <c r="M60" s="79"/>
      <c r="R60" s="3" t="s">
        <v>261</v>
      </c>
      <c r="S60" s="3" t="s">
        <v>62</v>
      </c>
      <c r="T60" s="3" t="s">
        <v>259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5">
      <c r="A61" s="72"/>
      <c r="B61" s="72"/>
      <c r="D61" s="3" t="s">
        <v>262</v>
      </c>
      <c r="E61" s="3" t="s">
        <v>223</v>
      </c>
      <c r="F61" s="3" t="s">
        <v>259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262</v>
      </c>
      <c r="S61" s="3" t="s">
        <v>223</v>
      </c>
      <c r="T61" s="3" t="s">
        <v>259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5">
      <c r="D62" s="3" t="s">
        <v>263</v>
      </c>
      <c r="E62" s="3" t="s">
        <v>224</v>
      </c>
      <c r="F62" s="3" t="s">
        <v>259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263</v>
      </c>
      <c r="S62" s="3" t="s">
        <v>224</v>
      </c>
      <c r="T62" s="3" t="s">
        <v>259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5">
      <c r="D63" s="87" t="s">
        <v>264</v>
      </c>
      <c r="E63" s="87" t="s">
        <v>56</v>
      </c>
      <c r="F63" s="3" t="s">
        <v>259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264</v>
      </c>
      <c r="S63" s="87" t="s">
        <v>56</v>
      </c>
      <c r="T63" s="3" t="s">
        <v>259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5">
      <c r="E64" s="87" t="s">
        <v>224</v>
      </c>
      <c r="F64" s="3" t="s">
        <v>259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224</v>
      </c>
      <c r="T64" s="3" t="s">
        <v>259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5">
      <c r="D65" s="87" t="s">
        <v>265</v>
      </c>
      <c r="E65" s="87" t="s">
        <v>63</v>
      </c>
      <c r="F65" s="3" t="s">
        <v>259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265</v>
      </c>
      <c r="S65" s="87" t="s">
        <v>63</v>
      </c>
      <c r="T65" s="3" t="s">
        <v>259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5">
      <c r="E66" s="87" t="s">
        <v>224</v>
      </c>
      <c r="F66" s="3" t="s">
        <v>259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224</v>
      </c>
      <c r="T66" s="3" t="s">
        <v>259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5">
      <c r="D67" s="87" t="s">
        <v>266</v>
      </c>
      <c r="E67" s="87" t="s">
        <v>56</v>
      </c>
      <c r="F67" s="3" t="s">
        <v>259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266</v>
      </c>
      <c r="S67" s="87" t="s">
        <v>56</v>
      </c>
      <c r="T67" s="3" t="s">
        <v>259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5">
      <c r="E68" s="87" t="s">
        <v>59</v>
      </c>
      <c r="F68" s="3" t="s">
        <v>259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59</v>
      </c>
      <c r="T68" s="3" t="s">
        <v>259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5">
      <c r="D69" s="87" t="s">
        <v>267</v>
      </c>
      <c r="E69" s="87" t="s">
        <v>56</v>
      </c>
      <c r="F69" s="3" t="s">
        <v>259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267</v>
      </c>
      <c r="S69" s="87" t="s">
        <v>56</v>
      </c>
      <c r="T69" s="3" t="s">
        <v>259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5">
      <c r="E70" s="87" t="s">
        <v>63</v>
      </c>
      <c r="F70" s="3" t="s">
        <v>259</v>
      </c>
      <c r="G70" s="90"/>
      <c r="H70" s="90"/>
      <c r="I70" s="90"/>
      <c r="J70" s="90"/>
      <c r="K70" s="90"/>
      <c r="L70" s="90"/>
      <c r="M70" s="90"/>
      <c r="S70" s="87" t="s">
        <v>63</v>
      </c>
      <c r="T70" s="3" t="s">
        <v>259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5">
      <c r="F74" s="74" t="s">
        <v>222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143</v>
      </c>
      <c r="H75" s="3" t="s">
        <v>144</v>
      </c>
      <c r="I75" s="3" t="s">
        <v>145</v>
      </c>
      <c r="J75" s="3" t="s">
        <v>146</v>
      </c>
      <c r="K75" s="3" t="s">
        <v>147</v>
      </c>
      <c r="L75" s="3" t="s">
        <v>148</v>
      </c>
      <c r="M75" s="3" t="s">
        <v>149</v>
      </c>
    </row>
    <row r="76" spans="4:27" ht="15">
      <c r="D76" s="3" t="s">
        <v>404</v>
      </c>
      <c r="E76" s="3" t="s">
        <v>63</v>
      </c>
      <c r="F76" s="3" t="s">
        <v>259</v>
      </c>
      <c r="G76" s="79">
        <f>G53*U53</f>
        <v>1.1821200242744103</v>
      </c>
      <c r="H76" s="79">
        <f t="shared" ref="H76:M91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</row>
    <row r="77" spans="4:27" ht="15">
      <c r="D77" s="3" t="s">
        <v>405</v>
      </c>
      <c r="E77" s="3" t="s">
        <v>63</v>
      </c>
      <c r="F77" s="3" t="s">
        <v>259</v>
      </c>
      <c r="G77" s="79">
        <f t="shared" ref="G77:M92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</row>
    <row r="78" spans="4:27" ht="15">
      <c r="D78" s="3" t="s">
        <v>406</v>
      </c>
      <c r="E78" s="3" t="s">
        <v>63</v>
      </c>
      <c r="F78" s="3" t="s">
        <v>259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</row>
    <row r="79" spans="4:27" ht="15">
      <c r="D79" s="3" t="s">
        <v>407</v>
      </c>
      <c r="E79" s="3" t="s">
        <v>59</v>
      </c>
      <c r="F79" s="3" t="s">
        <v>259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</row>
    <row r="80" spans="4:27" ht="15">
      <c r="D80" s="3" t="s">
        <v>408</v>
      </c>
      <c r="E80" s="3" t="s">
        <v>59</v>
      </c>
      <c r="F80" s="3" t="s">
        <v>259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</row>
    <row r="81" spans="4:13" ht="15">
      <c r="D81" s="3" t="s">
        <v>409</v>
      </c>
      <c r="E81" s="3" t="s">
        <v>59</v>
      </c>
      <c r="F81" s="3" t="s">
        <v>259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</row>
    <row r="82" spans="4:13" ht="15">
      <c r="D82" s="3" t="s">
        <v>260</v>
      </c>
      <c r="E82" s="3" t="s">
        <v>56</v>
      </c>
      <c r="F82" s="3" t="s">
        <v>259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</row>
    <row r="83" spans="4:13" ht="15">
      <c r="D83" s="3" t="s">
        <v>261</v>
      </c>
      <c r="E83" s="3" t="s">
        <v>62</v>
      </c>
      <c r="F83" s="3" t="s">
        <v>259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262</v>
      </c>
      <c r="E84" s="3" t="s">
        <v>223</v>
      </c>
      <c r="F84" s="3" t="s">
        <v>259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</row>
    <row r="85" spans="4:13" ht="15">
      <c r="D85" s="3" t="s">
        <v>263</v>
      </c>
      <c r="E85" s="3" t="s">
        <v>224</v>
      </c>
      <c r="F85" s="3" t="s">
        <v>259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</row>
    <row r="86" spans="4:13" ht="15">
      <c r="D86" s="87" t="s">
        <v>264</v>
      </c>
      <c r="E86" s="87" t="s">
        <v>56</v>
      </c>
      <c r="F86" s="3" t="s">
        <v>259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224</v>
      </c>
      <c r="F87" s="3" t="s">
        <v>259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265</v>
      </c>
      <c r="E88" s="87" t="s">
        <v>63</v>
      </c>
      <c r="F88" s="3" t="s">
        <v>259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224</v>
      </c>
      <c r="F89" s="3" t="s">
        <v>259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266</v>
      </c>
      <c r="E90" s="87" t="s">
        <v>56</v>
      </c>
      <c r="F90" s="3" t="s">
        <v>259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59</v>
      </c>
      <c r="F91" s="3" t="s">
        <v>259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267</v>
      </c>
      <c r="E92" s="87" t="s">
        <v>56</v>
      </c>
      <c r="F92" s="3" t="s">
        <v>259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63</v>
      </c>
      <c r="F93" s="3" t="s">
        <v>259</v>
      </c>
      <c r="G93" s="79"/>
      <c r="H93" s="79"/>
      <c r="I93" s="79"/>
      <c r="J93" s="79"/>
      <c r="K93" s="79"/>
      <c r="L93" s="79"/>
      <c r="M93" s="79"/>
    </row>
    <row r="100" spans="4:6" ht="15">
      <c r="D100" s="166" cm="1">
        <f t="array" aca="1" ref="D100" ca="1">D100:F118</f>
        <v>0</v>
      </c>
      <c r="E100" s="166"/>
      <c r="F100" s="162" t="s">
        <v>434</v>
      </c>
    </row>
    <row r="101" spans="4:6" ht="15.75" thickBot="1">
      <c r="D101" s="163" t="s">
        <v>1</v>
      </c>
      <c r="E101" s="163" t="s">
        <v>2</v>
      </c>
      <c r="F101" s="163" t="s">
        <v>3</v>
      </c>
    </row>
    <row r="102" spans="4:6">
      <c r="D102" s="164" t="s">
        <v>404</v>
      </c>
      <c r="E102" s="164" t="s">
        <v>63</v>
      </c>
      <c r="F102" s="164" t="s">
        <v>259</v>
      </c>
    </row>
    <row r="103" spans="4:6">
      <c r="D103" s="164" t="s">
        <v>405</v>
      </c>
      <c r="E103" s="164" t="s">
        <v>63</v>
      </c>
      <c r="F103" s="164" t="s">
        <v>259</v>
      </c>
    </row>
    <row r="104" spans="4:6">
      <c r="D104" s="164"/>
      <c r="E104" s="164" t="s">
        <v>63</v>
      </c>
      <c r="F104" s="164" t="s">
        <v>259</v>
      </c>
    </row>
    <row r="105" spans="4:6">
      <c r="D105" s="164" t="s">
        <v>407</v>
      </c>
      <c r="E105" s="164" t="s">
        <v>59</v>
      </c>
      <c r="F105" s="164" t="s">
        <v>259</v>
      </c>
    </row>
    <row r="106" spans="4:6">
      <c r="D106" s="164" t="s">
        <v>408</v>
      </c>
      <c r="E106" s="164" t="s">
        <v>59</v>
      </c>
      <c r="F106" s="164" t="s">
        <v>259</v>
      </c>
    </row>
    <row r="107" spans="4:6">
      <c r="D107" s="164" t="s">
        <v>409</v>
      </c>
      <c r="E107" s="164" t="s">
        <v>59</v>
      </c>
      <c r="F107" s="164" t="s">
        <v>259</v>
      </c>
    </row>
    <row r="108" spans="4:6">
      <c r="D108" s="164" t="s">
        <v>260</v>
      </c>
      <c r="E108" s="164" t="s">
        <v>56</v>
      </c>
      <c r="F108" s="164" t="s">
        <v>259</v>
      </c>
    </row>
    <row r="109" spans="4:6">
      <c r="D109" s="164" t="s">
        <v>261</v>
      </c>
      <c r="E109" s="164" t="s">
        <v>62</v>
      </c>
      <c r="F109" s="164" t="s">
        <v>259</v>
      </c>
    </row>
    <row r="110" spans="4:6">
      <c r="D110" s="164" t="s">
        <v>262</v>
      </c>
      <c r="E110" s="164" t="s">
        <v>223</v>
      </c>
      <c r="F110" s="164" t="s">
        <v>259</v>
      </c>
    </row>
    <row r="111" spans="4:6">
      <c r="D111" s="164" t="s">
        <v>263</v>
      </c>
      <c r="E111" s="164" t="s">
        <v>224</v>
      </c>
      <c r="F111" s="164" t="s">
        <v>259</v>
      </c>
    </row>
    <row r="112" spans="4:6">
      <c r="D112" s="165" t="s">
        <v>264</v>
      </c>
      <c r="E112" s="165" t="s">
        <v>56</v>
      </c>
      <c r="F112" s="164" t="s">
        <v>259</v>
      </c>
    </row>
    <row r="113" spans="4:13">
      <c r="D113" s="164"/>
      <c r="E113" s="165" t="s">
        <v>224</v>
      </c>
      <c r="F113" s="164" t="s">
        <v>259</v>
      </c>
    </row>
    <row r="114" spans="4:13">
      <c r="D114" s="165" t="s">
        <v>265</v>
      </c>
      <c r="E114" s="165" t="s">
        <v>63</v>
      </c>
      <c r="F114" s="164" t="s">
        <v>259</v>
      </c>
    </row>
    <row r="115" spans="4:13">
      <c r="D115" s="164"/>
      <c r="E115" s="165" t="s">
        <v>224</v>
      </c>
      <c r="F115" s="164" t="s">
        <v>259</v>
      </c>
    </row>
    <row r="116" spans="4:13">
      <c r="D116" s="165" t="s">
        <v>266</v>
      </c>
      <c r="E116" s="165" t="s">
        <v>56</v>
      </c>
      <c r="F116" s="164" t="s">
        <v>259</v>
      </c>
    </row>
    <row r="117" spans="4:13">
      <c r="D117" s="164"/>
      <c r="E117" s="165" t="s">
        <v>59</v>
      </c>
      <c r="F117" s="164" t="s">
        <v>259</v>
      </c>
    </row>
    <row r="118" spans="4:13">
      <c r="D118" s="165" t="s">
        <v>267</v>
      </c>
      <c r="E118" s="165" t="s">
        <v>56</v>
      </c>
      <c r="F118" s="164" t="s">
        <v>259</v>
      </c>
    </row>
    <row r="119" spans="4:13">
      <c r="D119" s="164"/>
      <c r="E119" s="165" t="s">
        <v>63</v>
      </c>
      <c r="F119" s="164" t="s">
        <v>259</v>
      </c>
    </row>
    <row r="124" spans="4:13" ht="15">
      <c r="F124" s="74" t="s">
        <v>435</v>
      </c>
    </row>
    <row r="125" spans="4:13" ht="15.75" thickBot="1">
      <c r="D125" s="75" t="s">
        <v>1</v>
      </c>
      <c r="E125" s="75" t="s">
        <v>2</v>
      </c>
      <c r="F125" s="75" t="s">
        <v>3</v>
      </c>
      <c r="G125" s="3" t="s">
        <v>143</v>
      </c>
      <c r="H125" s="3" t="s">
        <v>144</v>
      </c>
      <c r="I125" s="3" t="s">
        <v>145</v>
      </c>
      <c r="J125" s="3" t="s">
        <v>146</v>
      </c>
      <c r="K125" s="3" t="s">
        <v>147</v>
      </c>
      <c r="L125" s="3" t="s">
        <v>148</v>
      </c>
      <c r="M125" s="3" t="s">
        <v>149</v>
      </c>
    </row>
    <row r="126" spans="4:13" ht="15">
      <c r="D126" s="170" t="s">
        <v>264</v>
      </c>
      <c r="E126" s="170" t="s">
        <v>56</v>
      </c>
      <c r="F126" s="138" t="s">
        <v>259</v>
      </c>
      <c r="G126" s="169">
        <v>0.5</v>
      </c>
      <c r="H126" s="169">
        <v>0.5</v>
      </c>
      <c r="I126" s="169">
        <v>0.5</v>
      </c>
      <c r="J126" s="169">
        <v>0.5</v>
      </c>
      <c r="K126" s="169">
        <v>0.5</v>
      </c>
      <c r="L126" s="169">
        <v>0.5</v>
      </c>
      <c r="M126" s="169">
        <v>0.5</v>
      </c>
    </row>
    <row r="127" spans="4:13" ht="15">
      <c r="D127" s="138"/>
      <c r="E127" s="170" t="s">
        <v>224</v>
      </c>
      <c r="F127" s="138"/>
      <c r="G127" s="169">
        <v>0.5</v>
      </c>
      <c r="H127" s="169">
        <v>0.5</v>
      </c>
      <c r="I127" s="169">
        <v>0.5</v>
      </c>
      <c r="J127" s="169">
        <v>0.5</v>
      </c>
      <c r="K127" s="169">
        <v>0.5</v>
      </c>
      <c r="L127" s="169">
        <v>0.5</v>
      </c>
      <c r="M127" s="169">
        <v>0.5</v>
      </c>
    </row>
    <row r="128" spans="4:13" ht="15">
      <c r="D128" s="170" t="s">
        <v>265</v>
      </c>
      <c r="E128" s="170" t="s">
        <v>63</v>
      </c>
      <c r="F128" s="138" t="s">
        <v>259</v>
      </c>
      <c r="G128" s="169">
        <v>0.5</v>
      </c>
      <c r="H128" s="169">
        <v>0.5</v>
      </c>
      <c r="I128" s="169">
        <v>0.5</v>
      </c>
      <c r="J128" s="169">
        <v>0.5</v>
      </c>
      <c r="K128" s="169">
        <v>0.5</v>
      </c>
      <c r="L128" s="169">
        <v>0.5</v>
      </c>
      <c r="M128" s="169">
        <v>0.5</v>
      </c>
    </row>
    <row r="129" spans="4:13" ht="15">
      <c r="D129" s="138"/>
      <c r="E129" s="170" t="s">
        <v>224</v>
      </c>
      <c r="F129" s="138"/>
      <c r="G129" s="169">
        <v>0.5</v>
      </c>
      <c r="H129" s="169">
        <v>0.5</v>
      </c>
      <c r="I129" s="169">
        <v>0.5</v>
      </c>
      <c r="J129" s="169">
        <v>0.5</v>
      </c>
      <c r="K129" s="169">
        <v>0.5</v>
      </c>
      <c r="L129" s="169">
        <v>0.5</v>
      </c>
      <c r="M129" s="169">
        <v>0.5</v>
      </c>
    </row>
    <row r="130" spans="4:13" ht="15">
      <c r="D130" s="170" t="s">
        <v>266</v>
      </c>
      <c r="E130" s="170" t="s">
        <v>56</v>
      </c>
      <c r="F130" s="138" t="s">
        <v>259</v>
      </c>
      <c r="G130" s="169">
        <v>0.5</v>
      </c>
      <c r="H130" s="169">
        <v>0.5</v>
      </c>
      <c r="I130" s="169">
        <v>0.5</v>
      </c>
      <c r="J130" s="169">
        <v>0.5</v>
      </c>
      <c r="K130" s="169">
        <v>0.5</v>
      </c>
      <c r="L130" s="169">
        <v>0.5</v>
      </c>
      <c r="M130" s="169">
        <v>0.5</v>
      </c>
    </row>
    <row r="131" spans="4:13" ht="15">
      <c r="D131" s="138"/>
      <c r="E131" s="170" t="s">
        <v>59</v>
      </c>
      <c r="F131" s="138"/>
      <c r="G131" s="169">
        <v>0.5</v>
      </c>
      <c r="H131" s="169">
        <v>0.5</v>
      </c>
      <c r="I131" s="169">
        <v>0.5</v>
      </c>
      <c r="J131" s="169">
        <v>0.5</v>
      </c>
      <c r="K131" s="169">
        <v>0.5</v>
      </c>
      <c r="L131" s="169">
        <v>0.5</v>
      </c>
      <c r="M131" s="169">
        <v>0.5</v>
      </c>
    </row>
    <row r="132" spans="4:13" ht="15">
      <c r="D132" s="170" t="s">
        <v>267</v>
      </c>
      <c r="E132" s="170" t="s">
        <v>56</v>
      </c>
      <c r="F132" s="138" t="s">
        <v>259</v>
      </c>
      <c r="G132" s="169">
        <v>0.5</v>
      </c>
      <c r="H132" s="169">
        <v>0.5</v>
      </c>
      <c r="I132" s="169">
        <v>0.5</v>
      </c>
      <c r="J132" s="169">
        <v>0.5</v>
      </c>
      <c r="K132" s="169">
        <v>0.5</v>
      </c>
      <c r="L132" s="169">
        <v>0.5</v>
      </c>
      <c r="M132" s="169">
        <v>0.5</v>
      </c>
    </row>
    <row r="133" spans="4:13" ht="15">
      <c r="D133" s="138"/>
      <c r="E133" s="170" t="s">
        <v>63</v>
      </c>
      <c r="F133" s="138"/>
      <c r="G133" s="169">
        <v>0.5</v>
      </c>
      <c r="H133" s="169">
        <v>0.5</v>
      </c>
      <c r="I133" s="169">
        <v>0.5</v>
      </c>
      <c r="J133" s="169">
        <v>0.5</v>
      </c>
      <c r="K133" s="169">
        <v>0.5</v>
      </c>
      <c r="L133" s="169">
        <v>0.5</v>
      </c>
      <c r="M133" s="169">
        <v>0.5</v>
      </c>
    </row>
    <row r="134" spans="4:13">
      <c r="D134" s="138"/>
      <c r="E134" s="138"/>
      <c r="F134" s="138"/>
    </row>
    <row r="139" spans="4:13" ht="15">
      <c r="F139" s="74" t="s">
        <v>377</v>
      </c>
    </row>
    <row r="140" spans="4:13" ht="15.75" thickBot="1">
      <c r="D140" s="75" t="s">
        <v>1</v>
      </c>
      <c r="E140" s="75" t="s">
        <v>2</v>
      </c>
      <c r="F140" s="75" t="s">
        <v>3</v>
      </c>
      <c r="G140" s="3" t="s">
        <v>143</v>
      </c>
      <c r="H140" s="3" t="s">
        <v>144</v>
      </c>
      <c r="I140" s="3" t="s">
        <v>145</v>
      </c>
      <c r="J140" s="3" t="s">
        <v>146</v>
      </c>
      <c r="K140" s="3" t="s">
        <v>147</v>
      </c>
      <c r="L140" s="3" t="s">
        <v>148</v>
      </c>
      <c r="M140" s="3" t="s">
        <v>149</v>
      </c>
    </row>
    <row r="141" spans="4:13" ht="15">
      <c r="D141" s="3" t="s">
        <v>404</v>
      </c>
      <c r="E141" s="3" t="s">
        <v>63</v>
      </c>
      <c r="F141" s="3" t="s">
        <v>259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405</v>
      </c>
      <c r="E142" s="3" t="s">
        <v>63</v>
      </c>
      <c r="F142" s="3" t="s">
        <v>259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406</v>
      </c>
      <c r="E143" s="3" t="s">
        <v>63</v>
      </c>
      <c r="F143" s="3" t="s">
        <v>259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407</v>
      </c>
      <c r="E144" s="3" t="s">
        <v>59</v>
      </c>
      <c r="F144" s="3" t="s">
        <v>259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408</v>
      </c>
      <c r="E145" s="3" t="s">
        <v>59</v>
      </c>
      <c r="F145" s="3" t="s">
        <v>259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409</v>
      </c>
      <c r="E146" s="3" t="s">
        <v>59</v>
      </c>
      <c r="F146" s="3" t="s">
        <v>259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260</v>
      </c>
      <c r="E147" s="3" t="s">
        <v>56</v>
      </c>
      <c r="F147" s="3" t="s">
        <v>259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261</v>
      </c>
      <c r="E148" s="3" t="s">
        <v>62</v>
      </c>
      <c r="F148" s="3" t="s">
        <v>259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3" t="s">
        <v>262</v>
      </c>
      <c r="E149" s="3" t="s">
        <v>223</v>
      </c>
      <c r="F149" s="3" t="s">
        <v>259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D150" s="3" t="s">
        <v>263</v>
      </c>
      <c r="E150" s="3" t="s">
        <v>224</v>
      </c>
      <c r="F150" s="3" t="s">
        <v>259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5">
      <c r="D151" s="153" t="s">
        <v>264</v>
      </c>
      <c r="E151" s="153" t="s">
        <v>56</v>
      </c>
      <c r="F151" s="3" t="s">
        <v>259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224</v>
      </c>
      <c r="F152" s="3" t="s">
        <v>259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265</v>
      </c>
      <c r="E153" s="153" t="s">
        <v>63</v>
      </c>
      <c r="F153" s="3" t="s">
        <v>259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224</v>
      </c>
      <c r="F154" s="3" t="s">
        <v>259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266</v>
      </c>
      <c r="E155" s="153" t="s">
        <v>56</v>
      </c>
      <c r="F155" s="3" t="s">
        <v>259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59</v>
      </c>
      <c r="F156" s="3" t="s">
        <v>259</v>
      </c>
      <c r="G156" s="79"/>
      <c r="H156" s="79"/>
      <c r="I156" s="79"/>
      <c r="J156" s="79"/>
      <c r="K156" s="79"/>
      <c r="L156" s="79"/>
      <c r="M156" s="79"/>
    </row>
    <row r="157" spans="4:13" ht="15">
      <c r="D157" s="153" t="s">
        <v>267</v>
      </c>
      <c r="E157" s="153" t="s">
        <v>56</v>
      </c>
      <c r="F157" s="3" t="s">
        <v>259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5">
      <c r="E158" s="153" t="s">
        <v>63</v>
      </c>
      <c r="F158" s="3" t="s">
        <v>259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174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174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174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174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174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174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174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175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179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179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179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179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179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175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156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156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156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156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156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156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156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157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157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157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157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157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157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157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158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158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158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158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158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158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158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159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159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159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159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159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159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159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160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160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160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160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160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160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160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161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161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161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161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161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161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161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162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162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162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162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162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162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162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163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178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178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178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178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178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163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164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164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164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164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164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164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164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165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165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165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165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165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165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165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167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167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167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167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167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167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167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168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168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168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168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168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168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168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169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169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169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169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169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169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169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170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170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170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170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170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170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170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55"/>
      <c r="B30" s="15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55"/>
      <c r="Z30" s="155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55"/>
      <c r="AX30" s="155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55"/>
      <c r="BV30" s="155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55"/>
      <c r="CT30" s="155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55"/>
      <c r="DR30" s="155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55"/>
      <c r="EP30" s="155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157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157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157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157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157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157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157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158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158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158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158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158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158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158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159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159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159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159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159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159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159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160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160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160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160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160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160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160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161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161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161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161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161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161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161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162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162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162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162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162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162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162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163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178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178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178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178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178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163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164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164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164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164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164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164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164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165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165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165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165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165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165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165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166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166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166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166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166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166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166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167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167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167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167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167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167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167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168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168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168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168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168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168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168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169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169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169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169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169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169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169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170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170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170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170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170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170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170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55"/>
      <c r="B47" s="155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55"/>
      <c r="EP47" s="155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57" t="s">
        <v>171</v>
      </c>
      <c r="B48" s="15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57" t="s">
        <v>171</v>
      </c>
      <c r="Z48" s="15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7" t="s">
        <v>171</v>
      </c>
      <c r="AX48" s="15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7" t="s">
        <v>171</v>
      </c>
      <c r="BV48" s="15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7" t="s">
        <v>171</v>
      </c>
      <c r="CT48" s="15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7" t="s">
        <v>171</v>
      </c>
      <c r="DR48" s="15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7" t="s">
        <v>171</v>
      </c>
      <c r="EP48" s="157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55"/>
      <c r="B49" s="155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55"/>
      <c r="EP49" s="155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55"/>
      <c r="B50" s="155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55"/>
      <c r="EP50" s="155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55"/>
      <c r="B52" s="15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55"/>
      <c r="EP52" s="155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55"/>
      <c r="B53" s="155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55"/>
      <c r="EP53" s="155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55"/>
      <c r="B54" s="15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55"/>
      <c r="EP54" s="155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55"/>
      <c r="B55" s="155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55"/>
      <c r="EP55" s="155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55"/>
      <c r="B56" s="15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55"/>
      <c r="EP56" s="155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55"/>
      <c r="B57" s="15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55"/>
      <c r="EP57" s="15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55"/>
      <c r="B58" s="155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55"/>
      <c r="Z58" s="155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55"/>
      <c r="AX58" s="155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55"/>
      <c r="BV58" s="155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55"/>
      <c r="CT58" s="155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55"/>
      <c r="DR58" s="155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55"/>
      <c r="EP58" s="155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55"/>
      <c r="B59" s="155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55"/>
      <c r="Z59" s="155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55"/>
      <c r="AX59" s="155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55"/>
      <c r="BV59" s="155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55"/>
      <c r="CT59" s="155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55"/>
      <c r="DR59" s="155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55"/>
      <c r="EP59" s="155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55"/>
      <c r="B60" s="155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55"/>
      <c r="Z60" s="155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55"/>
      <c r="AX60" s="155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55"/>
      <c r="BV60" s="155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55"/>
      <c r="CT60" s="155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55"/>
      <c r="DR60" s="155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55"/>
      <c r="EP60" s="155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55"/>
      <c r="B61" s="155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55"/>
      <c r="Z61" s="155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55"/>
      <c r="AX61" s="155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55"/>
      <c r="BV61" s="155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55"/>
      <c r="CT61" s="155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55"/>
      <c r="DR61" s="155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55"/>
      <c r="EP61" s="155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55"/>
      <c r="B62" s="155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55"/>
      <c r="Z62" s="155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55"/>
      <c r="AX62" s="155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55"/>
      <c r="BV62" s="155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55"/>
      <c r="CT62" s="155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55"/>
      <c r="DR62" s="155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55"/>
      <c r="EP62" s="155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55"/>
      <c r="Z72" s="155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55"/>
      <c r="AX72" s="155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55"/>
      <c r="BV72" s="155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55"/>
      <c r="CT72" s="155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55"/>
      <c r="DR72" s="155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55"/>
      <c r="Z73" s="155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55"/>
      <c r="AX73" s="155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55"/>
      <c r="BV73" s="155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55"/>
      <c r="CT73" s="155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55"/>
      <c r="DR73" s="155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55"/>
      <c r="Z74" s="155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55"/>
      <c r="AX74" s="155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55"/>
      <c r="BV74" s="155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55"/>
      <c r="CT74" s="155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55"/>
      <c r="DR74" s="155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55"/>
      <c r="B103" s="155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55"/>
      <c r="B104" s="155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55"/>
      <c r="B105" s="155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55"/>
      <c r="B106" s="155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55"/>
      <c r="B107" s="155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55"/>
      <c r="B108" s="155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55"/>
      <c r="B109" s="155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55"/>
      <c r="B110" s="155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55"/>
      <c r="B111" s="155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55"/>
      <c r="B112" s="155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55"/>
      <c r="B113" s="155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55"/>
      <c r="B114" s="15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55"/>
      <c r="B115" s="155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55"/>
      <c r="B116" s="15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55"/>
      <c r="B117" s="15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55"/>
      <c r="B118" s="15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55"/>
      <c r="B119" s="15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55"/>
      <c r="B120" s="15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55"/>
      <c r="B121" s="155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55"/>
      <c r="B122" s="155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55"/>
      <c r="B123" s="155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55"/>
      <c r="B124" s="155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55"/>
      <c r="B125" s="155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55"/>
      <c r="B126" s="155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55"/>
      <c r="B127" s="155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55"/>
      <c r="B128" s="155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55"/>
      <c r="B129" s="155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55"/>
      <c r="B130" s="155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55"/>
      <c r="B131" s="155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55"/>
      <c r="B132" s="155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55"/>
      <c r="B133" s="155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55"/>
      <c r="B134" s="155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55"/>
      <c r="B135" s="155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55"/>
      <c r="B136" s="155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55"/>
      <c r="B137" s="155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55"/>
      <c r="B138" s="155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55"/>
      <c r="B139" s="155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55"/>
      <c r="B140" s="155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55"/>
      <c r="B141" s="155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55"/>
      <c r="B142" s="155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55"/>
      <c r="B143" s="155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55"/>
      <c r="B144" s="155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55"/>
      <c r="B145" s="155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55"/>
      <c r="B146" s="155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55"/>
      <c r="B147" s="15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55"/>
      <c r="B148" s="155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55"/>
      <c r="B149" s="15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55"/>
      <c r="B150" s="15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55"/>
      <c r="B151" s="15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55"/>
      <c r="B152" s="15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55"/>
      <c r="B153" s="15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55"/>
      <c r="B154" s="155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55"/>
      <c r="B155" s="155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55"/>
      <c r="B156" s="155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55"/>
      <c r="B157" s="155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55"/>
      <c r="B158" s="155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55"/>
      <c r="B159" s="155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55"/>
      <c r="B160" s="155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55"/>
      <c r="B161" s="155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55"/>
      <c r="B162" s="155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D46" workbookViewId="0">
      <selection activeCell="H47" sqref="H47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9" width="8.7109375" style="3"/>
    <col min="20" max="20" width="17" style="3" bestFit="1" customWidth="1"/>
    <col min="21" max="16384" width="8.7109375" style="3"/>
  </cols>
  <sheetData>
    <row r="1" spans="2:18" ht="15">
      <c r="D1" s="72"/>
      <c r="E1" s="72"/>
      <c r="F1" s="74" t="s">
        <v>221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O2" s="89" t="s">
        <v>357</v>
      </c>
      <c r="R2" s="87" t="s">
        <v>358</v>
      </c>
    </row>
    <row r="3" spans="2:18">
      <c r="B3" s="154" t="s">
        <v>225</v>
      </c>
      <c r="C3" s="78" t="str">
        <f>attached_heating_EFF!B14</f>
        <v>Heating Oil – Normal Efficiency</v>
      </c>
      <c r="D3" s="3" t="s">
        <v>410</v>
      </c>
      <c r="E3" s="3" t="s">
        <v>63</v>
      </c>
      <c r="F3" s="3" t="s">
        <v>268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154"/>
      <c r="C4" s="78" t="str">
        <f>attached_heating_EFF!B15</f>
        <v>Heating Oil – Medium Efficiency</v>
      </c>
      <c r="D4" s="3" t="s">
        <v>411</v>
      </c>
      <c r="E4" s="3" t="s">
        <v>63</v>
      </c>
      <c r="F4" s="3" t="s">
        <v>268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154"/>
      <c r="C5" s="78" t="str">
        <f>attached_heating_EFF!B16</f>
        <v>Heating Oil – High Efficiency</v>
      </c>
      <c r="D5" s="3" t="s">
        <v>412</v>
      </c>
      <c r="E5" s="3" t="s">
        <v>63</v>
      </c>
      <c r="F5" s="3" t="s">
        <v>268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154"/>
      <c r="C6" s="78" t="str">
        <f>attached_heating_EFF!B17</f>
        <v>Natural Gas – Normal Efficiency</v>
      </c>
      <c r="D6" s="3" t="s">
        <v>413</v>
      </c>
      <c r="E6" s="3" t="s">
        <v>59</v>
      </c>
      <c r="F6" s="3" t="s">
        <v>268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154"/>
      <c r="C7" s="78" t="str">
        <f>attached_heating_EFF!B18</f>
        <v>Natural Gas – Medium Efficiency</v>
      </c>
      <c r="D7" s="3" t="s">
        <v>414</v>
      </c>
      <c r="E7" s="3" t="s">
        <v>59</v>
      </c>
      <c r="F7" s="3" t="s">
        <v>268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154"/>
      <c r="C8" s="78" t="str">
        <f>attached_heating_EFF!B19</f>
        <v>Natural Gas – High Efficiency</v>
      </c>
      <c r="D8" s="3" t="s">
        <v>415</v>
      </c>
      <c r="E8" s="3" t="s">
        <v>59</v>
      </c>
      <c r="F8" s="3" t="s">
        <v>268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154"/>
      <c r="C9" s="78" t="str">
        <f>attached_heating_EFF!B20</f>
        <v xml:space="preserve">Electric </v>
      </c>
      <c r="D9" s="3" t="s">
        <v>269</v>
      </c>
      <c r="E9" s="3" t="s">
        <v>56</v>
      </c>
      <c r="F9" s="3" t="s">
        <v>268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154"/>
      <c r="C10" s="78" t="str">
        <f>attached_heating_EFF!B21</f>
        <v>Heat Pump</v>
      </c>
      <c r="D10" s="3" t="s">
        <v>270</v>
      </c>
      <c r="E10" s="3" t="s">
        <v>62</v>
      </c>
      <c r="F10" s="3" t="s">
        <v>268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154"/>
      <c r="C11" s="78" t="str">
        <f>attached_heating_EFF!B22</f>
        <v>Other1</v>
      </c>
      <c r="D11" s="3" t="s">
        <v>271</v>
      </c>
      <c r="E11" s="3" t="s">
        <v>223</v>
      </c>
      <c r="F11" s="3" t="s">
        <v>268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154"/>
      <c r="C12" s="78" t="str">
        <f>attached_heating_EFF!B23</f>
        <v>Wood</v>
      </c>
      <c r="D12" s="3" t="s">
        <v>272</v>
      </c>
      <c r="E12" s="3" t="s">
        <v>224</v>
      </c>
      <c r="F12" s="3" t="s">
        <v>268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154"/>
      <c r="C13" s="36" t="s">
        <v>167</v>
      </c>
      <c r="D13" s="87" t="s">
        <v>273</v>
      </c>
      <c r="E13" s="87" t="s">
        <v>56</v>
      </c>
      <c r="F13" s="3" t="s">
        <v>268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154"/>
      <c r="E14" s="87" t="s">
        <v>224</v>
      </c>
      <c r="F14" s="3" t="s">
        <v>268</v>
      </c>
      <c r="O14" s="3">
        <v>1E-3</v>
      </c>
    </row>
    <row r="15" spans="2:18" ht="15">
      <c r="B15" s="154"/>
      <c r="C15" s="36" t="s">
        <v>168</v>
      </c>
      <c r="D15" s="87" t="s">
        <v>274</v>
      </c>
      <c r="E15" s="87" t="s">
        <v>63</v>
      </c>
      <c r="F15" s="3" t="s">
        <v>268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154"/>
      <c r="E16" s="87" t="s">
        <v>224</v>
      </c>
      <c r="F16" s="3" t="s">
        <v>268</v>
      </c>
      <c r="O16" s="3">
        <v>1E-3</v>
      </c>
    </row>
    <row r="17" spans="2:33" ht="15">
      <c r="B17" s="154"/>
      <c r="C17" s="36" t="s">
        <v>169</v>
      </c>
      <c r="D17" s="87" t="s">
        <v>275</v>
      </c>
      <c r="E17" s="87" t="s">
        <v>56</v>
      </c>
      <c r="F17" s="3" t="s">
        <v>268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154"/>
      <c r="E18" s="87" t="s">
        <v>59</v>
      </c>
      <c r="F18" s="3" t="s">
        <v>268</v>
      </c>
      <c r="O18" s="3">
        <v>1E-3</v>
      </c>
    </row>
    <row r="19" spans="2:33" ht="15">
      <c r="B19" s="154"/>
      <c r="C19" s="36" t="s">
        <v>170</v>
      </c>
      <c r="D19" s="87" t="s">
        <v>276</v>
      </c>
      <c r="E19" s="87" t="s">
        <v>56</v>
      </c>
      <c r="F19" s="3" t="s">
        <v>268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154"/>
      <c r="E20" s="87" t="s">
        <v>63</v>
      </c>
      <c r="F20" s="3" t="s">
        <v>268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214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143</v>
      </c>
      <c r="H26" s="3" t="s">
        <v>144</v>
      </c>
      <c r="I26" s="3" t="s">
        <v>145</v>
      </c>
      <c r="J26" s="3" t="s">
        <v>146</v>
      </c>
      <c r="K26" s="3" t="s">
        <v>147</v>
      </c>
      <c r="L26" s="3" t="s">
        <v>148</v>
      </c>
      <c r="M26" s="3" t="s">
        <v>149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410</v>
      </c>
      <c r="E27" s="3" t="s">
        <v>63</v>
      </c>
      <c r="F27" s="3" t="s">
        <v>268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411</v>
      </c>
      <c r="E28" s="3" t="s">
        <v>63</v>
      </c>
      <c r="F28" s="3" t="s">
        <v>268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412</v>
      </c>
      <c r="E29" s="3" t="s">
        <v>63</v>
      </c>
      <c r="F29" s="3" t="s">
        <v>268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413</v>
      </c>
      <c r="E30" s="3" t="s">
        <v>59</v>
      </c>
      <c r="F30" s="3" t="s">
        <v>268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414</v>
      </c>
      <c r="E31" s="3" t="s">
        <v>59</v>
      </c>
      <c r="F31" s="3" t="s">
        <v>268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415</v>
      </c>
      <c r="E32" s="3" t="s">
        <v>59</v>
      </c>
      <c r="F32" s="3" t="s">
        <v>268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269</v>
      </c>
      <c r="E33" s="3" t="s">
        <v>56</v>
      </c>
      <c r="F33" s="3" t="s">
        <v>268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270</v>
      </c>
      <c r="E34" s="3" t="s">
        <v>62</v>
      </c>
      <c r="F34" s="3" t="s">
        <v>268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271</v>
      </c>
      <c r="E35" s="3" t="s">
        <v>223</v>
      </c>
      <c r="F35" s="3" t="s">
        <v>268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272</v>
      </c>
      <c r="E36" s="3" t="s">
        <v>224</v>
      </c>
      <c r="F36" s="3" t="s">
        <v>268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273</v>
      </c>
      <c r="E37" s="87" t="s">
        <v>56</v>
      </c>
      <c r="F37" s="3" t="s">
        <v>268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224</v>
      </c>
      <c r="F38" s="3" t="s">
        <v>268</v>
      </c>
      <c r="G38" s="81"/>
      <c r="H38" s="81"/>
      <c r="I38" s="81"/>
      <c r="J38" s="81"/>
      <c r="K38" s="81"/>
      <c r="L38" s="81"/>
      <c r="M38" s="81"/>
    </row>
    <row r="39" spans="1:13" ht="15">
      <c r="A39" s="72"/>
      <c r="B39" s="72"/>
      <c r="C39" s="72"/>
      <c r="D39" s="87" t="s">
        <v>274</v>
      </c>
      <c r="E39" s="87" t="s">
        <v>63</v>
      </c>
      <c r="F39" s="3" t="s">
        <v>268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5">
      <c r="A40" s="72"/>
      <c r="B40" s="72"/>
      <c r="C40" s="72"/>
      <c r="E40" s="87" t="s">
        <v>224</v>
      </c>
      <c r="F40" s="3" t="s">
        <v>268</v>
      </c>
      <c r="G40" s="81"/>
      <c r="H40" s="81"/>
      <c r="I40" s="81"/>
      <c r="J40" s="81"/>
      <c r="K40" s="81"/>
      <c r="L40" s="81"/>
      <c r="M40" s="81"/>
    </row>
    <row r="41" spans="1:13" ht="15">
      <c r="A41" s="72"/>
      <c r="B41" s="72"/>
      <c r="C41" s="72"/>
      <c r="D41" s="87" t="s">
        <v>275</v>
      </c>
      <c r="E41" s="87" t="s">
        <v>56</v>
      </c>
      <c r="F41" s="3" t="s">
        <v>268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5">
      <c r="A42" s="83"/>
      <c r="B42" s="83"/>
      <c r="C42" s="72"/>
      <c r="E42" s="87" t="s">
        <v>59</v>
      </c>
      <c r="F42" s="3" t="s">
        <v>268</v>
      </c>
      <c r="G42" s="81"/>
      <c r="H42" s="81"/>
      <c r="I42" s="81"/>
      <c r="J42" s="81"/>
      <c r="K42" s="81"/>
      <c r="L42" s="81"/>
      <c r="M42" s="81"/>
    </row>
    <row r="43" spans="1:13" ht="15">
      <c r="A43" s="83"/>
      <c r="B43" s="83"/>
      <c r="C43" s="72"/>
      <c r="D43" s="87" t="s">
        <v>276</v>
      </c>
      <c r="E43" s="87" t="s">
        <v>56</v>
      </c>
      <c r="F43" s="3" t="s">
        <v>268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5">
      <c r="A44" s="72"/>
      <c r="B44" s="72"/>
      <c r="C44" s="72"/>
      <c r="E44" s="87" t="s">
        <v>63</v>
      </c>
      <c r="F44" s="3" t="s">
        <v>268</v>
      </c>
      <c r="G44" s="81"/>
      <c r="H44" s="81"/>
      <c r="I44" s="81"/>
      <c r="J44" s="81"/>
      <c r="K44" s="81"/>
      <c r="L44" s="81"/>
      <c r="M44" s="81"/>
    </row>
    <row r="45" spans="1:13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233</v>
      </c>
      <c r="R50" s="87" t="s">
        <v>247</v>
      </c>
    </row>
    <row r="51" spans="1:27" ht="15">
      <c r="A51" s="72"/>
      <c r="B51" s="72"/>
      <c r="C51" s="72"/>
      <c r="D51" s="72"/>
      <c r="E51" s="72"/>
      <c r="F51" s="74" t="s">
        <v>249</v>
      </c>
      <c r="G51" s="72"/>
      <c r="H51" s="72"/>
      <c r="I51" s="72"/>
      <c r="J51" s="72"/>
      <c r="K51" s="72"/>
      <c r="L51" s="72"/>
      <c r="R51" s="87" t="s">
        <v>248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143</v>
      </c>
      <c r="H52" s="3" t="s">
        <v>144</v>
      </c>
      <c r="I52" s="3" t="s">
        <v>145</v>
      </c>
      <c r="J52" s="3" t="s">
        <v>146</v>
      </c>
      <c r="K52" s="3" t="s">
        <v>147</v>
      </c>
      <c r="L52" s="3" t="s">
        <v>148</v>
      </c>
      <c r="M52" s="3" t="s">
        <v>149</v>
      </c>
      <c r="R52" s="75" t="s">
        <v>1</v>
      </c>
      <c r="S52" s="75" t="s">
        <v>4</v>
      </c>
      <c r="T52" s="75" t="s">
        <v>0</v>
      </c>
      <c r="U52" s="3" t="s">
        <v>143</v>
      </c>
      <c r="V52" s="3" t="s">
        <v>144</v>
      </c>
      <c r="W52" s="3" t="s">
        <v>145</v>
      </c>
      <c r="X52" s="3" t="s">
        <v>146</v>
      </c>
      <c r="Y52" s="3" t="s">
        <v>147</v>
      </c>
      <c r="Z52" s="3" t="s">
        <v>148</v>
      </c>
      <c r="AA52" s="3" t="s">
        <v>149</v>
      </c>
    </row>
    <row r="53" spans="1:27" ht="15">
      <c r="A53" s="72"/>
      <c r="B53" s="72"/>
      <c r="C53" s="72"/>
      <c r="D53" s="3" t="s">
        <v>410</v>
      </c>
      <c r="E53" s="3" t="s">
        <v>63</v>
      </c>
      <c r="F53" s="3" t="s">
        <v>268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410</v>
      </c>
      <c r="S53" s="3" t="s">
        <v>63</v>
      </c>
      <c r="T53" s="3" t="s">
        <v>268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5">
      <c r="A54" s="83"/>
      <c r="B54" s="83"/>
      <c r="C54" s="72"/>
      <c r="D54" s="3" t="s">
        <v>411</v>
      </c>
      <c r="E54" s="3" t="s">
        <v>63</v>
      </c>
      <c r="F54" s="3" t="s">
        <v>268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411</v>
      </c>
      <c r="S54" s="3" t="s">
        <v>63</v>
      </c>
      <c r="T54" s="3" t="s">
        <v>268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5">
      <c r="A55" s="83"/>
      <c r="B55" s="83"/>
      <c r="C55" s="72"/>
      <c r="D55" s="3" t="s">
        <v>412</v>
      </c>
      <c r="E55" s="3" t="s">
        <v>63</v>
      </c>
      <c r="F55" s="3" t="s">
        <v>268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412</v>
      </c>
      <c r="S55" s="3" t="s">
        <v>63</v>
      </c>
      <c r="T55" s="3" t="s">
        <v>268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5">
      <c r="A56" s="72"/>
      <c r="B56" s="72"/>
      <c r="C56" s="72"/>
      <c r="D56" s="3" t="s">
        <v>413</v>
      </c>
      <c r="E56" s="3" t="s">
        <v>59</v>
      </c>
      <c r="F56" s="3" t="s">
        <v>268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413</v>
      </c>
      <c r="S56" s="3" t="s">
        <v>59</v>
      </c>
      <c r="T56" s="3" t="s">
        <v>268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5">
      <c r="A57" s="72"/>
      <c r="B57" s="72"/>
      <c r="C57" s="72"/>
      <c r="D57" s="3" t="s">
        <v>414</v>
      </c>
      <c r="E57" s="3" t="s">
        <v>59</v>
      </c>
      <c r="F57" s="3" t="s">
        <v>268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414</v>
      </c>
      <c r="S57" s="3" t="s">
        <v>59</v>
      </c>
      <c r="T57" s="3" t="s">
        <v>268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5">
      <c r="A58" s="72"/>
      <c r="B58" s="72"/>
      <c r="C58" s="72"/>
      <c r="D58" s="3" t="s">
        <v>415</v>
      </c>
      <c r="E58" s="3" t="s">
        <v>59</v>
      </c>
      <c r="F58" s="3" t="s">
        <v>268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415</v>
      </c>
      <c r="S58" s="3" t="s">
        <v>59</v>
      </c>
      <c r="T58" s="3" t="s">
        <v>268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5">
      <c r="A59" s="72"/>
      <c r="B59" s="72"/>
      <c r="C59" s="72"/>
      <c r="D59" s="3" t="s">
        <v>269</v>
      </c>
      <c r="E59" s="3" t="s">
        <v>56</v>
      </c>
      <c r="F59" s="3" t="s">
        <v>268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269</v>
      </c>
      <c r="S59" s="3" t="s">
        <v>56</v>
      </c>
      <c r="T59" s="3" t="s">
        <v>268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5">
      <c r="A60" s="72"/>
      <c r="B60" s="72"/>
      <c r="C60" s="72"/>
      <c r="D60" s="3" t="s">
        <v>270</v>
      </c>
      <c r="E60" s="3" t="s">
        <v>62</v>
      </c>
      <c r="F60" s="3" t="s">
        <v>268</v>
      </c>
      <c r="G60" s="79"/>
      <c r="H60" s="79"/>
      <c r="I60" s="79"/>
      <c r="J60" s="79"/>
      <c r="K60" s="79"/>
      <c r="L60" s="79"/>
      <c r="M60" s="79"/>
      <c r="R60" s="3" t="s">
        <v>270</v>
      </c>
      <c r="S60" s="3" t="s">
        <v>62</v>
      </c>
      <c r="T60" s="3" t="s">
        <v>268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5">
      <c r="A61" s="72"/>
      <c r="B61" s="72"/>
      <c r="C61" s="72"/>
      <c r="D61" s="3" t="s">
        <v>271</v>
      </c>
      <c r="E61" s="3" t="s">
        <v>223</v>
      </c>
      <c r="F61" s="3" t="s">
        <v>268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271</v>
      </c>
      <c r="S61" s="3" t="s">
        <v>223</v>
      </c>
      <c r="T61" s="3" t="s">
        <v>268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5">
      <c r="D62" s="3" t="s">
        <v>272</v>
      </c>
      <c r="E62" s="3" t="s">
        <v>224</v>
      </c>
      <c r="F62" s="3" t="s">
        <v>268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272</v>
      </c>
      <c r="S62" s="3" t="s">
        <v>224</v>
      </c>
      <c r="T62" s="3" t="s">
        <v>268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5">
      <c r="D63" s="87" t="s">
        <v>273</v>
      </c>
      <c r="E63" s="87" t="s">
        <v>56</v>
      </c>
      <c r="F63" s="3" t="s">
        <v>268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273</v>
      </c>
      <c r="S63" s="87" t="s">
        <v>56</v>
      </c>
      <c r="T63" s="3" t="s">
        <v>268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5">
      <c r="E64" s="87" t="s">
        <v>224</v>
      </c>
      <c r="F64" s="3" t="s">
        <v>268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224</v>
      </c>
      <c r="T64" s="3" t="s">
        <v>268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5">
      <c r="D65" s="87" t="s">
        <v>274</v>
      </c>
      <c r="E65" s="87" t="s">
        <v>63</v>
      </c>
      <c r="F65" s="3" t="s">
        <v>268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274</v>
      </c>
      <c r="S65" s="87" t="s">
        <v>63</v>
      </c>
      <c r="T65" s="3" t="s">
        <v>268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5">
      <c r="E66" s="87" t="s">
        <v>224</v>
      </c>
      <c r="F66" s="3" t="s">
        <v>268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224</v>
      </c>
      <c r="T66" s="3" t="s">
        <v>268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5">
      <c r="D67" s="87" t="s">
        <v>275</v>
      </c>
      <c r="E67" s="87" t="s">
        <v>56</v>
      </c>
      <c r="F67" s="3" t="s">
        <v>268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275</v>
      </c>
      <c r="S67" s="87" t="s">
        <v>56</v>
      </c>
      <c r="T67" s="3" t="s">
        <v>268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5">
      <c r="E68" s="87" t="s">
        <v>59</v>
      </c>
      <c r="F68" s="3" t="s">
        <v>268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59</v>
      </c>
      <c r="T68" s="3" t="s">
        <v>268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>
        <v>276</v>
      </c>
      <c r="E69" s="87" t="s">
        <v>56</v>
      </c>
      <c r="F69" s="3" t="s">
        <v>268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276</v>
      </c>
      <c r="S69" s="87" t="s">
        <v>56</v>
      </c>
      <c r="T69" s="3" t="s">
        <v>268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5">
      <c r="E70" s="87" t="s">
        <v>63</v>
      </c>
      <c r="F70" s="3" t="s">
        <v>268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63</v>
      </c>
      <c r="T70" s="3" t="s">
        <v>268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5">
      <c r="F74" s="74" t="s">
        <v>222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143</v>
      </c>
      <c r="H75" s="3" t="s">
        <v>144</v>
      </c>
      <c r="I75" s="3" t="s">
        <v>145</v>
      </c>
      <c r="J75" s="3" t="s">
        <v>146</v>
      </c>
      <c r="K75" s="3" t="s">
        <v>147</v>
      </c>
      <c r="L75" s="3" t="s">
        <v>148</v>
      </c>
      <c r="M75" s="3" t="s">
        <v>149</v>
      </c>
    </row>
    <row r="76" spans="4:27" ht="15">
      <c r="D76" s="3" t="s">
        <v>410</v>
      </c>
      <c r="E76" s="3" t="s">
        <v>63</v>
      </c>
      <c r="F76" s="3" t="s">
        <v>268</v>
      </c>
      <c r="G76" s="79">
        <f>G53*U53</f>
        <v>3.0703769240974546</v>
      </c>
      <c r="H76" s="79">
        <f t="shared" ref="H76:M91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</row>
    <row r="77" spans="4:27" ht="15">
      <c r="D77" s="3" t="s">
        <v>411</v>
      </c>
      <c r="E77" s="3" t="s">
        <v>63</v>
      </c>
      <c r="F77" s="3" t="s">
        <v>268</v>
      </c>
      <c r="G77" s="79">
        <f t="shared" ref="G77:M92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</row>
    <row r="78" spans="4:27" ht="15">
      <c r="D78" s="3" t="s">
        <v>412</v>
      </c>
      <c r="E78" s="3" t="s">
        <v>63</v>
      </c>
      <c r="F78" s="3" t="s">
        <v>268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</row>
    <row r="79" spans="4:27" ht="15">
      <c r="D79" s="3" t="s">
        <v>413</v>
      </c>
      <c r="E79" s="3" t="s">
        <v>59</v>
      </c>
      <c r="F79" s="3" t="s">
        <v>268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</row>
    <row r="80" spans="4:27" ht="15">
      <c r="D80" s="3" t="s">
        <v>414</v>
      </c>
      <c r="E80" s="3" t="s">
        <v>59</v>
      </c>
      <c r="F80" s="3" t="s">
        <v>268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</row>
    <row r="81" spans="4:13" ht="15">
      <c r="D81" s="3" t="s">
        <v>415</v>
      </c>
      <c r="E81" s="3" t="s">
        <v>59</v>
      </c>
      <c r="F81" s="3" t="s">
        <v>268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</row>
    <row r="82" spans="4:13" ht="15">
      <c r="D82" s="3" t="s">
        <v>269</v>
      </c>
      <c r="E82" s="3" t="s">
        <v>56</v>
      </c>
      <c r="F82" s="3" t="s">
        <v>268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</row>
    <row r="83" spans="4:13" ht="15">
      <c r="D83" s="3" t="s">
        <v>270</v>
      </c>
      <c r="E83" s="3" t="s">
        <v>62</v>
      </c>
      <c r="F83" s="3" t="s">
        <v>268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</row>
    <row r="84" spans="4:13" ht="15">
      <c r="D84" s="3" t="s">
        <v>271</v>
      </c>
      <c r="E84" s="3" t="s">
        <v>223</v>
      </c>
      <c r="F84" s="3" t="s">
        <v>268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</row>
    <row r="85" spans="4:13" ht="15">
      <c r="D85" s="3" t="s">
        <v>272</v>
      </c>
      <c r="E85" s="3" t="s">
        <v>224</v>
      </c>
      <c r="F85" s="3" t="s">
        <v>268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</row>
    <row r="86" spans="4:13" ht="15">
      <c r="D86" s="87" t="s">
        <v>273</v>
      </c>
      <c r="E86" s="87" t="s">
        <v>56</v>
      </c>
      <c r="F86" s="3" t="s">
        <v>268</v>
      </c>
      <c r="G86" s="79">
        <f t="shared" si="7"/>
        <v>0</v>
      </c>
      <c r="H86" s="79">
        <f t="shared" si="6"/>
        <v>0</v>
      </c>
      <c r="I86" s="79">
        <f t="shared" si="6"/>
        <v>0</v>
      </c>
      <c r="J86" s="79">
        <f t="shared" si="6"/>
        <v>0</v>
      </c>
      <c r="K86" s="79">
        <f t="shared" si="6"/>
        <v>0</v>
      </c>
      <c r="L86" s="79">
        <f t="shared" si="6"/>
        <v>0</v>
      </c>
      <c r="M86" s="79">
        <f t="shared" si="6"/>
        <v>0</v>
      </c>
    </row>
    <row r="87" spans="4:13" ht="15">
      <c r="E87" s="87" t="s">
        <v>224</v>
      </c>
      <c r="F87" s="3" t="s">
        <v>268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274</v>
      </c>
      <c r="E88" s="87" t="s">
        <v>63</v>
      </c>
      <c r="F88" s="3" t="s">
        <v>268</v>
      </c>
      <c r="G88" s="79">
        <f t="shared" si="7"/>
        <v>0</v>
      </c>
      <c r="H88" s="79">
        <f t="shared" si="6"/>
        <v>0</v>
      </c>
      <c r="I88" s="79">
        <f t="shared" si="6"/>
        <v>0</v>
      </c>
      <c r="J88" s="79">
        <f t="shared" si="6"/>
        <v>0</v>
      </c>
      <c r="K88" s="79">
        <f t="shared" si="6"/>
        <v>0</v>
      </c>
      <c r="L88" s="79">
        <f t="shared" si="6"/>
        <v>0</v>
      </c>
      <c r="M88" s="79">
        <f t="shared" si="6"/>
        <v>0</v>
      </c>
    </row>
    <row r="89" spans="4:13" ht="15">
      <c r="E89" s="87" t="s">
        <v>224</v>
      </c>
      <c r="F89" s="3" t="s">
        <v>268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275</v>
      </c>
      <c r="E90" s="87" t="s">
        <v>56</v>
      </c>
      <c r="F90" s="3" t="s">
        <v>268</v>
      </c>
      <c r="G90" s="79">
        <f t="shared" si="7"/>
        <v>0</v>
      </c>
      <c r="H90" s="79">
        <f t="shared" si="6"/>
        <v>0</v>
      </c>
      <c r="I90" s="79">
        <f t="shared" si="6"/>
        <v>0</v>
      </c>
      <c r="J90" s="79">
        <f t="shared" si="6"/>
        <v>0</v>
      </c>
      <c r="K90" s="79">
        <f t="shared" si="6"/>
        <v>0</v>
      </c>
      <c r="L90" s="79">
        <f t="shared" si="6"/>
        <v>0</v>
      </c>
      <c r="M90" s="79">
        <f t="shared" si="6"/>
        <v>0</v>
      </c>
    </row>
    <row r="91" spans="4:13" ht="15">
      <c r="E91" s="87" t="s">
        <v>59</v>
      </c>
      <c r="F91" s="3" t="s">
        <v>268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276</v>
      </c>
      <c r="E92" s="87" t="s">
        <v>56</v>
      </c>
      <c r="F92" s="3" t="s">
        <v>268</v>
      </c>
      <c r="G92" s="79">
        <f t="shared" si="7"/>
        <v>0</v>
      </c>
      <c r="H92" s="79">
        <f t="shared" si="7"/>
        <v>0</v>
      </c>
      <c r="I92" s="79">
        <f t="shared" si="7"/>
        <v>0</v>
      </c>
      <c r="J92" s="79">
        <f t="shared" si="7"/>
        <v>0</v>
      </c>
      <c r="K92" s="79">
        <f t="shared" si="7"/>
        <v>0</v>
      </c>
      <c r="L92" s="79">
        <f t="shared" si="7"/>
        <v>0</v>
      </c>
      <c r="M92" s="79">
        <f t="shared" si="7"/>
        <v>0</v>
      </c>
    </row>
    <row r="93" spans="4:13" ht="15">
      <c r="E93" s="87" t="s">
        <v>63</v>
      </c>
      <c r="F93" s="3" t="s">
        <v>268</v>
      </c>
      <c r="G93" s="79"/>
      <c r="H93" s="79"/>
      <c r="I93" s="79"/>
      <c r="J93" s="79"/>
      <c r="K93" s="79"/>
      <c r="L93" s="79"/>
      <c r="M93" s="79"/>
    </row>
    <row r="99" spans="4:6" ht="15">
      <c r="D99" s="166"/>
      <c r="E99" s="166"/>
      <c r="F99" s="162" t="s">
        <v>434</v>
      </c>
    </row>
    <row r="100" spans="4:6" ht="15.75" thickBot="1">
      <c r="D100" s="163" t="s">
        <v>1</v>
      </c>
      <c r="E100" s="163" t="s">
        <v>2</v>
      </c>
      <c r="F100" s="163" t="s">
        <v>3</v>
      </c>
    </row>
    <row r="101" spans="4:6">
      <c r="D101" s="164" t="s">
        <v>410</v>
      </c>
      <c r="E101" s="164" t="s">
        <v>63</v>
      </c>
      <c r="F101" s="164" t="s">
        <v>268</v>
      </c>
    </row>
    <row r="102" spans="4:6">
      <c r="D102" s="164" t="s">
        <v>411</v>
      </c>
      <c r="E102" s="164" t="s">
        <v>63</v>
      </c>
      <c r="F102" s="164" t="s">
        <v>268</v>
      </c>
    </row>
    <row r="103" spans="4:6">
      <c r="D103" s="164" t="s">
        <v>412</v>
      </c>
      <c r="E103" s="164" t="s">
        <v>63</v>
      </c>
      <c r="F103" s="164" t="s">
        <v>268</v>
      </c>
    </row>
    <row r="104" spans="4:6">
      <c r="D104" s="164" t="s">
        <v>413</v>
      </c>
      <c r="E104" s="164" t="s">
        <v>59</v>
      </c>
      <c r="F104" s="164" t="s">
        <v>268</v>
      </c>
    </row>
    <row r="105" spans="4:6">
      <c r="D105" s="164" t="s">
        <v>414</v>
      </c>
      <c r="E105" s="164" t="s">
        <v>59</v>
      </c>
      <c r="F105" s="164" t="s">
        <v>268</v>
      </c>
    </row>
    <row r="106" spans="4:6">
      <c r="D106" s="164" t="s">
        <v>415</v>
      </c>
      <c r="E106" s="164" t="s">
        <v>59</v>
      </c>
      <c r="F106" s="164" t="s">
        <v>268</v>
      </c>
    </row>
    <row r="107" spans="4:6">
      <c r="D107" s="164" t="s">
        <v>269</v>
      </c>
      <c r="E107" s="164" t="s">
        <v>56</v>
      </c>
      <c r="F107" s="164" t="s">
        <v>268</v>
      </c>
    </row>
    <row r="108" spans="4:6">
      <c r="D108" s="164" t="s">
        <v>270</v>
      </c>
      <c r="E108" s="164" t="s">
        <v>62</v>
      </c>
      <c r="F108" s="164" t="s">
        <v>268</v>
      </c>
    </row>
    <row r="109" spans="4:6">
      <c r="D109" s="164" t="s">
        <v>271</v>
      </c>
      <c r="E109" s="164" t="s">
        <v>223</v>
      </c>
      <c r="F109" s="164" t="s">
        <v>268</v>
      </c>
    </row>
    <row r="110" spans="4:6">
      <c r="D110" s="164" t="s">
        <v>272</v>
      </c>
      <c r="E110" s="164" t="s">
        <v>224</v>
      </c>
      <c r="F110" s="164" t="s">
        <v>268</v>
      </c>
    </row>
    <row r="111" spans="4:6">
      <c r="D111" s="165" t="s">
        <v>273</v>
      </c>
      <c r="E111" s="165" t="s">
        <v>56</v>
      </c>
      <c r="F111" s="164" t="s">
        <v>268</v>
      </c>
    </row>
    <row r="112" spans="4:6">
      <c r="D112" s="164"/>
      <c r="E112" s="165" t="s">
        <v>224</v>
      </c>
      <c r="F112" s="164" t="s">
        <v>268</v>
      </c>
    </row>
    <row r="113" spans="4:13">
      <c r="D113" s="165" t="s">
        <v>274</v>
      </c>
      <c r="E113" s="165" t="s">
        <v>63</v>
      </c>
      <c r="F113" s="164" t="s">
        <v>268</v>
      </c>
    </row>
    <row r="114" spans="4:13">
      <c r="D114" s="164"/>
      <c r="E114" s="165" t="s">
        <v>224</v>
      </c>
      <c r="F114" s="164" t="s">
        <v>268</v>
      </c>
    </row>
    <row r="115" spans="4:13">
      <c r="D115" s="165" t="s">
        <v>275</v>
      </c>
      <c r="E115" s="165" t="s">
        <v>56</v>
      </c>
      <c r="F115" s="164" t="s">
        <v>268</v>
      </c>
    </row>
    <row r="116" spans="4:13">
      <c r="D116" s="164"/>
      <c r="E116" s="165" t="s">
        <v>59</v>
      </c>
      <c r="F116" s="164" t="s">
        <v>268</v>
      </c>
    </row>
    <row r="117" spans="4:13">
      <c r="D117" s="165" t="s">
        <v>276</v>
      </c>
      <c r="E117" s="165" t="s">
        <v>56</v>
      </c>
      <c r="F117" s="164" t="s">
        <v>268</v>
      </c>
    </row>
    <row r="118" spans="4:13">
      <c r="D118" s="164"/>
      <c r="E118" s="165" t="s">
        <v>63</v>
      </c>
      <c r="F118" s="164" t="s">
        <v>268</v>
      </c>
    </row>
    <row r="123" spans="4:13" ht="15">
      <c r="F123" s="74" t="s">
        <v>435</v>
      </c>
    </row>
    <row r="124" spans="4:13" ht="15.75" thickBot="1">
      <c r="D124" s="75" t="s">
        <v>1</v>
      </c>
      <c r="E124" s="75" t="s">
        <v>2</v>
      </c>
      <c r="F124" s="75" t="s">
        <v>3</v>
      </c>
      <c r="G124" s="3" t="s">
        <v>143</v>
      </c>
      <c r="H124" s="3" t="s">
        <v>144</v>
      </c>
      <c r="I124" s="3" t="s">
        <v>145</v>
      </c>
      <c r="J124" s="3" t="s">
        <v>146</v>
      </c>
      <c r="K124" s="3" t="s">
        <v>147</v>
      </c>
      <c r="L124" s="3" t="s">
        <v>148</v>
      </c>
      <c r="M124" s="3" t="s">
        <v>149</v>
      </c>
    </row>
    <row r="125" spans="4:13" ht="15">
      <c r="D125" s="170" t="s">
        <v>273</v>
      </c>
      <c r="E125" s="170" t="s">
        <v>56</v>
      </c>
      <c r="F125" s="138" t="s">
        <v>268</v>
      </c>
      <c r="G125" s="169">
        <v>0.5</v>
      </c>
      <c r="H125" s="169">
        <v>0.5</v>
      </c>
      <c r="I125" s="169">
        <v>0.5</v>
      </c>
      <c r="J125" s="169">
        <v>0.5</v>
      </c>
      <c r="K125" s="169">
        <v>0.5</v>
      </c>
      <c r="L125" s="169">
        <v>0.5</v>
      </c>
      <c r="M125" s="169">
        <v>0.5</v>
      </c>
    </row>
    <row r="126" spans="4:13" ht="15">
      <c r="D126" s="138"/>
      <c r="E126" s="170" t="s">
        <v>224</v>
      </c>
      <c r="F126" s="138"/>
      <c r="G126" s="169">
        <v>0.5</v>
      </c>
      <c r="H126" s="169">
        <v>0.5</v>
      </c>
      <c r="I126" s="169">
        <v>0.5</v>
      </c>
      <c r="J126" s="169">
        <v>0.5</v>
      </c>
      <c r="K126" s="169">
        <v>0.5</v>
      </c>
      <c r="L126" s="169">
        <v>0.5</v>
      </c>
      <c r="M126" s="169">
        <v>0.5</v>
      </c>
    </row>
    <row r="127" spans="4:13" ht="15">
      <c r="D127" s="170" t="s">
        <v>274</v>
      </c>
      <c r="E127" s="170" t="s">
        <v>63</v>
      </c>
      <c r="F127" s="138" t="s">
        <v>268</v>
      </c>
      <c r="G127" s="169">
        <v>0.5</v>
      </c>
      <c r="H127" s="169">
        <v>0.5</v>
      </c>
      <c r="I127" s="169">
        <v>0.5</v>
      </c>
      <c r="J127" s="169">
        <v>0.5</v>
      </c>
      <c r="K127" s="169">
        <v>0.5</v>
      </c>
      <c r="L127" s="169">
        <v>0.5</v>
      </c>
      <c r="M127" s="169">
        <v>0.5</v>
      </c>
    </row>
    <row r="128" spans="4:13" ht="15">
      <c r="D128" s="138"/>
      <c r="E128" s="170" t="s">
        <v>224</v>
      </c>
      <c r="F128" s="138"/>
      <c r="G128" s="169">
        <v>0.5</v>
      </c>
      <c r="H128" s="169">
        <v>0.5</v>
      </c>
      <c r="I128" s="169">
        <v>0.5</v>
      </c>
      <c r="J128" s="169">
        <v>0.5</v>
      </c>
      <c r="K128" s="169">
        <v>0.5</v>
      </c>
      <c r="L128" s="169">
        <v>0.5</v>
      </c>
      <c r="M128" s="169">
        <v>0.5</v>
      </c>
    </row>
    <row r="129" spans="4:13" ht="15">
      <c r="D129" s="170" t="s">
        <v>275</v>
      </c>
      <c r="E129" s="170" t="s">
        <v>56</v>
      </c>
      <c r="F129" s="138" t="s">
        <v>268</v>
      </c>
      <c r="G129" s="169">
        <v>0.5</v>
      </c>
      <c r="H129" s="169">
        <v>0.5</v>
      </c>
      <c r="I129" s="169">
        <v>0.5</v>
      </c>
      <c r="J129" s="169">
        <v>0.5</v>
      </c>
      <c r="K129" s="169">
        <v>0.5</v>
      </c>
      <c r="L129" s="169">
        <v>0.5</v>
      </c>
      <c r="M129" s="169">
        <v>0.5</v>
      </c>
    </row>
    <row r="130" spans="4:13" ht="15">
      <c r="D130" s="138"/>
      <c r="E130" s="170" t="s">
        <v>59</v>
      </c>
      <c r="F130" s="138"/>
      <c r="G130" s="169">
        <v>0.5</v>
      </c>
      <c r="H130" s="169">
        <v>0.5</v>
      </c>
      <c r="I130" s="169">
        <v>0.5</v>
      </c>
      <c r="J130" s="169">
        <v>0.5</v>
      </c>
      <c r="K130" s="169">
        <v>0.5</v>
      </c>
      <c r="L130" s="169">
        <v>0.5</v>
      </c>
      <c r="M130" s="169">
        <v>0.5</v>
      </c>
    </row>
    <row r="131" spans="4:13" ht="15">
      <c r="D131" s="170" t="s">
        <v>276</v>
      </c>
      <c r="E131" s="170" t="s">
        <v>56</v>
      </c>
      <c r="F131" s="138" t="s">
        <v>268</v>
      </c>
      <c r="G131" s="169">
        <v>0.5</v>
      </c>
      <c r="H131" s="169">
        <v>0.5</v>
      </c>
      <c r="I131" s="169">
        <v>0.5</v>
      </c>
      <c r="J131" s="169">
        <v>0.5</v>
      </c>
      <c r="K131" s="169">
        <v>0.5</v>
      </c>
      <c r="L131" s="169">
        <v>0.5</v>
      </c>
      <c r="M131" s="169">
        <v>0.5</v>
      </c>
    </row>
    <row r="132" spans="4:13" ht="15">
      <c r="D132" s="138"/>
      <c r="E132" s="170" t="s">
        <v>63</v>
      </c>
      <c r="F132" s="138"/>
      <c r="G132" s="169">
        <v>0.5</v>
      </c>
      <c r="H132" s="169">
        <v>0.5</v>
      </c>
      <c r="I132" s="169">
        <v>0.5</v>
      </c>
      <c r="J132" s="169">
        <v>0.5</v>
      </c>
      <c r="K132" s="169">
        <v>0.5</v>
      </c>
      <c r="L132" s="169">
        <v>0.5</v>
      </c>
      <c r="M132" s="169">
        <v>0.5</v>
      </c>
    </row>
    <row r="137" spans="4:13" ht="15">
      <c r="F137" s="74" t="s">
        <v>377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143</v>
      </c>
      <c r="H138" s="3" t="s">
        <v>144</v>
      </c>
      <c r="I138" s="3" t="s">
        <v>145</v>
      </c>
      <c r="J138" s="3" t="s">
        <v>146</v>
      </c>
      <c r="K138" s="3" t="s">
        <v>147</v>
      </c>
      <c r="L138" s="3" t="s">
        <v>148</v>
      </c>
      <c r="M138" s="3" t="s">
        <v>149</v>
      </c>
    </row>
    <row r="139" spans="4:13" ht="15">
      <c r="D139" s="3" t="s">
        <v>410</v>
      </c>
      <c r="E139" s="3" t="s">
        <v>63</v>
      </c>
      <c r="F139" s="3" t="s">
        <v>268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411</v>
      </c>
      <c r="E140" s="3" t="s">
        <v>63</v>
      </c>
      <c r="F140" s="3" t="s">
        <v>268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412</v>
      </c>
      <c r="E141" s="3" t="s">
        <v>63</v>
      </c>
      <c r="F141" s="3" t="s">
        <v>268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413</v>
      </c>
      <c r="E142" s="3" t="s">
        <v>59</v>
      </c>
      <c r="F142" s="3" t="s">
        <v>268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414</v>
      </c>
      <c r="E143" s="3" t="s">
        <v>59</v>
      </c>
      <c r="F143" s="3" t="s">
        <v>268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415</v>
      </c>
      <c r="E144" s="3" t="s">
        <v>59</v>
      </c>
      <c r="F144" s="3" t="s">
        <v>268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269</v>
      </c>
      <c r="E145" s="3" t="s">
        <v>56</v>
      </c>
      <c r="F145" s="3" t="s">
        <v>268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270</v>
      </c>
      <c r="E146" s="3" t="s">
        <v>62</v>
      </c>
      <c r="F146" s="3" t="s">
        <v>268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271</v>
      </c>
      <c r="E147" s="3" t="s">
        <v>223</v>
      </c>
      <c r="F147" s="3" t="s">
        <v>268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272</v>
      </c>
      <c r="E148" s="3" t="s">
        <v>224</v>
      </c>
      <c r="F148" s="3" t="s">
        <v>268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273</v>
      </c>
      <c r="E149" s="153" t="s">
        <v>56</v>
      </c>
      <c r="F149" s="3" t="s">
        <v>268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224</v>
      </c>
      <c r="F150" s="3" t="s">
        <v>268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274</v>
      </c>
      <c r="E151" s="153" t="s">
        <v>63</v>
      </c>
      <c r="F151" s="3" t="s">
        <v>268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224</v>
      </c>
      <c r="F152" s="3" t="s">
        <v>268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275</v>
      </c>
      <c r="E153" s="153" t="s">
        <v>56</v>
      </c>
      <c r="F153" s="3" t="s">
        <v>268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59</v>
      </c>
      <c r="F154" s="3" t="s">
        <v>268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276</v>
      </c>
      <c r="E155" s="153" t="s">
        <v>56</v>
      </c>
      <c r="F155" s="3" t="s">
        <v>268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63</v>
      </c>
      <c r="F156" s="3" t="s">
        <v>268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176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176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176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176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176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176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176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177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177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177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177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177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177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177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156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156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156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156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156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156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156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157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157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157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157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157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157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157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158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158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158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158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158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158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158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159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159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159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159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159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159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159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160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160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160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160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160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160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160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161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161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161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161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161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161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161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162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162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162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162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162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162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162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163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178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178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178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178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178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163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164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164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164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164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164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164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164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165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165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165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165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165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165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165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167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167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167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167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167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167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167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168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168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168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168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168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168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168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169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169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169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169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169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169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169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170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170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170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170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170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170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170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155"/>
      <c r="B30" s="15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55"/>
      <c r="Z30" s="155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55"/>
      <c r="AX30" s="155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55"/>
      <c r="BV30" s="155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55"/>
      <c r="CT30" s="155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55"/>
      <c r="DR30" s="155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55"/>
      <c r="EP30" s="155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157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157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157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157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157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157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157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158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158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158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158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158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158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158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159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159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159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159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159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159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159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160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160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160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160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160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160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160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161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161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161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161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161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161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161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162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162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162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162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162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162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162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163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178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178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178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178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178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163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164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164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164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164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164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164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164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165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165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165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165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165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165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165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166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166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166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166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166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166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166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167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167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167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167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167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167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167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168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168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168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168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168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168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168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169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169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169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169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169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169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169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170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170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170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170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170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170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170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155"/>
      <c r="B47" s="155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55"/>
      <c r="EP47" s="155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57" t="s">
        <v>171</v>
      </c>
      <c r="B48" s="15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57" t="s">
        <v>171</v>
      </c>
      <c r="Z48" s="15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7" t="s">
        <v>171</v>
      </c>
      <c r="AX48" s="15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7" t="s">
        <v>171</v>
      </c>
      <c r="BV48" s="15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7" t="s">
        <v>171</v>
      </c>
      <c r="CT48" s="15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7" t="s">
        <v>171</v>
      </c>
      <c r="DR48" s="15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7" t="s">
        <v>171</v>
      </c>
      <c r="EP48" s="157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55"/>
      <c r="B49" s="155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55"/>
      <c r="EP49" s="155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55"/>
      <c r="B50" s="155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55"/>
      <c r="EP50" s="155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55"/>
      <c r="B52" s="15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55"/>
      <c r="EP52" s="155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55"/>
      <c r="B53" s="155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55"/>
      <c r="EP53" s="155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55"/>
      <c r="B54" s="15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55"/>
      <c r="EP54" s="155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55"/>
      <c r="B55" s="155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55"/>
      <c r="EP55" s="155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55"/>
      <c r="B56" s="15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55"/>
      <c r="EP56" s="155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55"/>
      <c r="B57" s="15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55"/>
      <c r="EP57" s="15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55"/>
      <c r="B58" s="155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55"/>
      <c r="Z58" s="155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55"/>
      <c r="AX58" s="155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55"/>
      <c r="BV58" s="155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55"/>
      <c r="CT58" s="155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55"/>
      <c r="DR58" s="155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55"/>
      <c r="EP58" s="155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55"/>
      <c r="B59" s="155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55"/>
      <c r="Z59" s="155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55"/>
      <c r="AX59" s="155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55"/>
      <c r="BV59" s="155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55"/>
      <c r="CT59" s="155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55"/>
      <c r="DR59" s="155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55"/>
      <c r="EP59" s="155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55"/>
      <c r="B60" s="155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55"/>
      <c r="Z60" s="155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55"/>
      <c r="AX60" s="155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55"/>
      <c r="BV60" s="155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55"/>
      <c r="CT60" s="155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55"/>
      <c r="DR60" s="155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55"/>
      <c r="EP60" s="155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55"/>
      <c r="B61" s="155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55"/>
      <c r="Z61" s="155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55"/>
      <c r="AX61" s="155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55"/>
      <c r="BV61" s="155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55"/>
      <c r="CT61" s="155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55"/>
      <c r="DR61" s="155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55"/>
      <c r="EP61" s="155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55"/>
      <c r="B62" s="155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55"/>
      <c r="Z62" s="155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55"/>
      <c r="AX62" s="155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55"/>
      <c r="BV62" s="155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55"/>
      <c r="CT62" s="155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55"/>
      <c r="DR62" s="155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55"/>
      <c r="EP62" s="155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55"/>
      <c r="Z72" s="155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55"/>
      <c r="AX72" s="155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55"/>
      <c r="BV72" s="155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55"/>
      <c r="CT72" s="155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55"/>
      <c r="DR72" s="155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55"/>
      <c r="Z73" s="155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55"/>
      <c r="AX73" s="155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55"/>
      <c r="BV73" s="155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55"/>
      <c r="CT73" s="155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55"/>
      <c r="DR73" s="155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55"/>
      <c r="Z74" s="155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55"/>
      <c r="AX74" s="155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55"/>
      <c r="BV74" s="155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55"/>
      <c r="CT74" s="155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55"/>
      <c r="DR74" s="155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55"/>
      <c r="B103" s="155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55"/>
      <c r="B104" s="155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55"/>
      <c r="B105" s="155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55"/>
      <c r="B106" s="155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55"/>
      <c r="B107" s="155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55"/>
      <c r="B108" s="155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55"/>
      <c r="B109" s="155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55"/>
      <c r="B110" s="155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55"/>
      <c r="B111" s="155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55"/>
      <c r="B112" s="155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55"/>
      <c r="B113" s="155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55"/>
      <c r="B114" s="15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55"/>
      <c r="B115" s="155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55"/>
      <c r="B116" s="15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55"/>
      <c r="B117" s="15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55"/>
      <c r="B118" s="15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55"/>
      <c r="B119" s="15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55"/>
      <c r="B120" s="15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55"/>
      <c r="B121" s="155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55"/>
      <c r="B122" s="155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55"/>
      <c r="B123" s="155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55"/>
      <c r="B124" s="155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55"/>
      <c r="B125" s="155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55"/>
      <c r="B126" s="155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55"/>
      <c r="B127" s="155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55"/>
      <c r="B128" s="155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55"/>
      <c r="B129" s="155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55"/>
      <c r="B130" s="155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55"/>
      <c r="B131" s="155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55"/>
      <c r="B132" s="155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55"/>
      <c r="B133" s="155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55"/>
      <c r="B134" s="155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55"/>
      <c r="B135" s="155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55"/>
      <c r="B136" s="155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55"/>
      <c r="B137" s="155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55"/>
      <c r="B138" s="155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55"/>
      <c r="B139" s="155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55"/>
      <c r="B140" s="155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55"/>
      <c r="B141" s="155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55"/>
      <c r="B142" s="155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55"/>
      <c r="B143" s="155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55"/>
      <c r="B144" s="155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55"/>
      <c r="B145" s="155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55"/>
      <c r="B146" s="155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55"/>
      <c r="B147" s="15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55"/>
      <c r="B148" s="155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55"/>
      <c r="B149" s="15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55"/>
      <c r="B150" s="15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55"/>
      <c r="B151" s="15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55"/>
      <c r="B152" s="15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55"/>
      <c r="B153" s="15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55"/>
      <c r="B154" s="155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55"/>
      <c r="B155" s="155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55"/>
      <c r="B156" s="155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55"/>
      <c r="B157" s="155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55"/>
      <c r="B158" s="155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55"/>
      <c r="B159" s="155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55"/>
      <c r="B160" s="155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55"/>
      <c r="B161" s="155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55"/>
      <c r="B162" s="155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Z86"/>
  <sheetViews>
    <sheetView topLeftCell="A67" workbookViewId="0">
      <selection activeCell="F51" sqref="F51"/>
    </sheetView>
  </sheetViews>
  <sheetFormatPr defaultRowHeight="12.75"/>
  <cols>
    <col min="1" max="1" width="8.7109375" style="3"/>
    <col min="2" max="2" width="44.140625" style="3" bestFit="1" customWidth="1"/>
    <col min="3" max="3" width="27.42578125" style="3" bestFit="1" customWidth="1"/>
    <col min="4" max="4" width="17.42578125" style="3" bestFit="1" customWidth="1"/>
    <col min="5" max="5" width="48" style="3" bestFit="1" customWidth="1"/>
    <col min="6" max="6" width="27.28515625" style="3" bestFit="1" customWidth="1"/>
    <col min="7" max="7" width="17" style="3" bestFit="1" customWidth="1"/>
    <col min="8" max="13" width="8.7109375" style="3"/>
    <col min="15" max="15" width="27.42578125" bestFit="1" customWidth="1"/>
    <col min="17" max="17" width="27.42578125" bestFit="1" customWidth="1"/>
    <col min="19" max="19" width="46" bestFit="1" customWidth="1"/>
  </cols>
  <sheetData>
    <row r="1" spans="2:26" ht="23.25">
      <c r="C1" s="72"/>
      <c r="D1" s="72"/>
      <c r="E1" s="74" t="s">
        <v>291</v>
      </c>
      <c r="F1" s="72"/>
      <c r="G1" s="72"/>
      <c r="H1" s="72"/>
      <c r="I1" s="72"/>
      <c r="J1" s="72"/>
      <c r="K1" s="72"/>
      <c r="L1" s="72"/>
      <c r="Q1" s="72"/>
      <c r="R1" s="72"/>
      <c r="S1" s="74" t="s">
        <v>292</v>
      </c>
      <c r="T1" s="72"/>
      <c r="U1" s="168" t="s">
        <v>439</v>
      </c>
      <c r="V1" s="72"/>
      <c r="W1" s="72"/>
      <c r="X1" s="72"/>
      <c r="Y1" s="72"/>
      <c r="Z1" s="72"/>
    </row>
    <row r="2" spans="2:26" ht="15.75" thickBot="1">
      <c r="C2" s="75" t="s">
        <v>1</v>
      </c>
      <c r="D2" s="75" t="s">
        <v>2</v>
      </c>
      <c r="E2" s="75" t="s">
        <v>3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147</v>
      </c>
      <c r="K2" s="3" t="s">
        <v>148</v>
      </c>
      <c r="L2" s="3" t="s">
        <v>149</v>
      </c>
      <c r="Q2" s="75" t="s">
        <v>1</v>
      </c>
      <c r="R2" s="75" t="s">
        <v>2</v>
      </c>
      <c r="S2" s="75" t="s">
        <v>3</v>
      </c>
      <c r="T2" s="3" t="s">
        <v>143</v>
      </c>
      <c r="U2" s="3" t="s">
        <v>144</v>
      </c>
      <c r="V2" s="3" t="s">
        <v>145</v>
      </c>
      <c r="W2" s="3" t="s">
        <v>146</v>
      </c>
      <c r="X2" s="3" t="s">
        <v>147</v>
      </c>
      <c r="Y2" s="3" t="s">
        <v>148</v>
      </c>
      <c r="Z2" s="3" t="s">
        <v>149</v>
      </c>
    </row>
    <row r="3" spans="2:26">
      <c r="B3" s="87" t="s">
        <v>280</v>
      </c>
      <c r="C3" s="87" t="s">
        <v>278</v>
      </c>
      <c r="D3" s="87" t="s">
        <v>56</v>
      </c>
      <c r="E3" s="87" t="s">
        <v>54</v>
      </c>
      <c r="F3" s="3">
        <f>attached_CoolingStock!W15</f>
        <v>194</v>
      </c>
      <c r="G3" s="3">
        <f>attached_CoolingStock!AU15</f>
        <v>980.9</v>
      </c>
      <c r="H3" s="3">
        <f>attached_CoolingStock!BS15</f>
        <v>479.1</v>
      </c>
      <c r="I3" s="3">
        <f>attached_CoolingStock!CQ15</f>
        <v>82.1</v>
      </c>
      <c r="J3" s="3">
        <f>attached_CoolingStock!DO15</f>
        <v>130.4</v>
      </c>
      <c r="K3" s="3">
        <f>attached_CoolingStock!EM15</f>
        <v>180.8</v>
      </c>
      <c r="L3" s="3">
        <f>attached_CoolingStock!FK15</f>
        <v>392.2</v>
      </c>
      <c r="Q3" s="87" t="s">
        <v>278</v>
      </c>
      <c r="R3" s="87" t="s">
        <v>56</v>
      </c>
      <c r="S3" s="87" t="s">
        <v>54</v>
      </c>
      <c r="T3" s="3">
        <f>attached_HousingStock!W21/100</f>
        <v>0.68708955999999999</v>
      </c>
      <c r="U3" s="3">
        <f>attached_HousingStock!AU21/100</f>
        <v>0.43659379999999998</v>
      </c>
      <c r="V3" s="3">
        <f>attached_HousingStock!BS21/100</f>
        <v>0.54420382</v>
      </c>
      <c r="W3" s="3">
        <f>attached_HousingStock!CQ21/100</f>
        <v>0.65278267000000001</v>
      </c>
      <c r="X3" s="3">
        <f>attached_HousingStock!DO21/100</f>
        <v>0.69881246000000008</v>
      </c>
      <c r="Y3" s="3">
        <f>attached_HousingStock!EM21/100</f>
        <v>0.59384022999999997</v>
      </c>
      <c r="Z3" s="3">
        <f>attached_HousingStock!FK21/100</f>
        <v>0.47315421999999996</v>
      </c>
    </row>
    <row r="4" spans="2:26">
      <c r="C4" s="87" t="s">
        <v>279</v>
      </c>
      <c r="D4" s="87" t="s">
        <v>56</v>
      </c>
      <c r="E4" s="87" t="s">
        <v>54</v>
      </c>
      <c r="F4" s="3">
        <f>attached_CoolingStock!W16</f>
        <v>77.8</v>
      </c>
      <c r="G4" s="3">
        <f>attached_CoolingStock!AU16</f>
        <v>518.70000000000005</v>
      </c>
      <c r="H4" s="3">
        <f>attached_CoolingStock!BS16</f>
        <v>4028.5</v>
      </c>
      <c r="I4" s="3">
        <f>attached_CoolingStock!CQ16</f>
        <v>387.1</v>
      </c>
      <c r="J4" s="3">
        <f>attached_CoolingStock!DO16</f>
        <v>320.39999999999998</v>
      </c>
      <c r="K4" s="3">
        <f>attached_CoolingStock!EM16</f>
        <v>325.5</v>
      </c>
      <c r="L4" s="3">
        <f>attached_CoolingStock!FK16</f>
        <v>246.3</v>
      </c>
      <c r="Q4" s="87" t="s">
        <v>279</v>
      </c>
      <c r="R4" s="87" t="s">
        <v>56</v>
      </c>
      <c r="S4" s="87" t="s">
        <v>54</v>
      </c>
      <c r="T4" s="3">
        <f>T3</f>
        <v>0.68708955999999999</v>
      </c>
      <c r="U4" s="3">
        <f t="shared" ref="U4:Z4" si="0">U3</f>
        <v>0.43659379999999998</v>
      </c>
      <c r="V4" s="3">
        <f t="shared" si="0"/>
        <v>0.54420382</v>
      </c>
      <c r="W4" s="3">
        <f t="shared" si="0"/>
        <v>0.65278267000000001</v>
      </c>
      <c r="X4" s="3">
        <f t="shared" si="0"/>
        <v>0.69881246000000008</v>
      </c>
      <c r="Y4" s="3">
        <f t="shared" si="0"/>
        <v>0.59384022999999997</v>
      </c>
      <c r="Z4" s="3">
        <f t="shared" si="0"/>
        <v>0.47315421999999996</v>
      </c>
    </row>
    <row r="5" spans="2:26">
      <c r="C5" s="87" t="s">
        <v>284</v>
      </c>
      <c r="D5" s="87" t="s">
        <v>56</v>
      </c>
      <c r="E5" s="87" t="s">
        <v>277</v>
      </c>
      <c r="F5" s="3">
        <f>F3</f>
        <v>194</v>
      </c>
      <c r="G5" s="3">
        <f>G3</f>
        <v>980.9</v>
      </c>
      <c r="H5" s="3">
        <f t="shared" ref="H5:L5" si="1">H3</f>
        <v>479.1</v>
      </c>
      <c r="I5" s="3">
        <f t="shared" si="1"/>
        <v>82.1</v>
      </c>
      <c r="J5" s="3">
        <f t="shared" si="1"/>
        <v>130.4</v>
      </c>
      <c r="K5" s="3">
        <f t="shared" si="1"/>
        <v>180.8</v>
      </c>
      <c r="L5" s="3">
        <f t="shared" si="1"/>
        <v>392.2</v>
      </c>
      <c r="Q5" s="87" t="s">
        <v>284</v>
      </c>
      <c r="R5" s="87" t="s">
        <v>56</v>
      </c>
      <c r="S5" s="87" t="s">
        <v>277</v>
      </c>
      <c r="T5" s="3">
        <f>attached_HousingStock!W22/100</f>
        <v>7.8017719999999999E-2</v>
      </c>
      <c r="U5" s="3">
        <f>attached_HousingStock!AU22/100</f>
        <v>8.3749389999999993E-2</v>
      </c>
      <c r="V5" s="3">
        <f>attached_HousingStock!BS22/100</f>
        <v>0.15700240000000001</v>
      </c>
      <c r="W5" s="3">
        <f>attached_HousingStock!CQ22/100</f>
        <v>7.5102330000000009E-2</v>
      </c>
      <c r="X5" s="3">
        <f>attached_HousingStock!DO22/100</f>
        <v>7.5979870000000005E-2</v>
      </c>
      <c r="Y5" s="3">
        <f>attached_HousingStock!EM22/100</f>
        <v>0.1440835</v>
      </c>
      <c r="Z5" s="3">
        <f>attached_HousingStock!FK22/100</f>
        <v>0.12498263</v>
      </c>
    </row>
    <row r="6" spans="2:26">
      <c r="C6" s="87" t="s">
        <v>281</v>
      </c>
      <c r="D6" s="87" t="s">
        <v>56</v>
      </c>
      <c r="E6" s="87" t="s">
        <v>277</v>
      </c>
      <c r="F6" s="3">
        <f>F4</f>
        <v>77.8</v>
      </c>
      <c r="G6" s="3">
        <f>G4</f>
        <v>518.70000000000005</v>
      </c>
      <c r="H6" s="3">
        <f t="shared" ref="H6:L6" si="2">H4</f>
        <v>4028.5</v>
      </c>
      <c r="I6" s="3">
        <f t="shared" si="2"/>
        <v>387.1</v>
      </c>
      <c r="J6" s="3">
        <f t="shared" si="2"/>
        <v>320.39999999999998</v>
      </c>
      <c r="K6" s="3">
        <f t="shared" si="2"/>
        <v>325.5</v>
      </c>
      <c r="L6" s="3">
        <f t="shared" si="2"/>
        <v>246.3</v>
      </c>
      <c r="Q6" s="87" t="s">
        <v>281</v>
      </c>
      <c r="R6" s="87" t="s">
        <v>56</v>
      </c>
      <c r="S6" s="87" t="s">
        <v>277</v>
      </c>
      <c r="T6" s="3">
        <f>T5</f>
        <v>7.8017719999999999E-2</v>
      </c>
      <c r="U6" s="3">
        <f t="shared" ref="U6:Z6" si="3">U5</f>
        <v>8.3749389999999993E-2</v>
      </c>
      <c r="V6" s="3">
        <f t="shared" si="3"/>
        <v>0.15700240000000001</v>
      </c>
      <c r="W6" s="3">
        <f t="shared" si="3"/>
        <v>7.5102330000000009E-2</v>
      </c>
      <c r="X6" s="3">
        <f t="shared" si="3"/>
        <v>7.5979870000000005E-2</v>
      </c>
      <c r="Y6" s="3">
        <f t="shared" si="3"/>
        <v>0.1440835</v>
      </c>
      <c r="Z6" s="3">
        <f t="shared" si="3"/>
        <v>0.12498263</v>
      </c>
    </row>
    <row r="7" spans="2:26">
      <c r="C7" s="87" t="s">
        <v>285</v>
      </c>
      <c r="D7" s="87" t="s">
        <v>56</v>
      </c>
      <c r="E7" s="87" t="s">
        <v>293</v>
      </c>
      <c r="F7" s="3">
        <f>F3</f>
        <v>194</v>
      </c>
      <c r="G7" s="3">
        <f>G3</f>
        <v>980.9</v>
      </c>
      <c r="H7" s="3">
        <f t="shared" ref="H7:L7" si="4">H3</f>
        <v>479.1</v>
      </c>
      <c r="I7" s="3">
        <f t="shared" si="4"/>
        <v>82.1</v>
      </c>
      <c r="J7" s="3">
        <f t="shared" si="4"/>
        <v>130.4</v>
      </c>
      <c r="K7" s="3">
        <f t="shared" si="4"/>
        <v>180.8</v>
      </c>
      <c r="L7" s="3">
        <f t="shared" si="4"/>
        <v>392.2</v>
      </c>
      <c r="Q7" s="87" t="s">
        <v>285</v>
      </c>
      <c r="R7" s="87" t="s">
        <v>56</v>
      </c>
      <c r="S7" s="87" t="s">
        <v>293</v>
      </c>
      <c r="T7" s="3">
        <f>attached_HousingStock!W23/100</f>
        <v>0.19824542999999997</v>
      </c>
      <c r="U7" s="3">
        <f>attached_HousingStock!AU23/100</f>
        <v>0.46820792999999999</v>
      </c>
      <c r="V7" s="3">
        <f>attached_HousingStock!BS23/100</f>
        <v>0.29420731999999999</v>
      </c>
      <c r="W7" s="3">
        <f>attached_HousingStock!CQ23/100</f>
        <v>0.25056414999999999</v>
      </c>
      <c r="X7" s="3">
        <f>attached_HousingStock!DO23/100</f>
        <v>0.19821479</v>
      </c>
      <c r="Y7" s="3">
        <f>attached_HousingStock!EM23/100</f>
        <v>0.22380060000000002</v>
      </c>
      <c r="Z7" s="3">
        <f>attached_HousingStock!FK23/100</f>
        <v>0.36574095000000001</v>
      </c>
    </row>
    <row r="8" spans="2:26">
      <c r="C8" s="87" t="s">
        <v>282</v>
      </c>
      <c r="D8" s="87" t="s">
        <v>56</v>
      </c>
      <c r="E8" s="87" t="s">
        <v>293</v>
      </c>
      <c r="F8" s="3">
        <f>F4</f>
        <v>77.8</v>
      </c>
      <c r="G8" s="3">
        <f>G4</f>
        <v>518.70000000000005</v>
      </c>
      <c r="H8" s="3">
        <f t="shared" ref="H8:L8" si="5">H4</f>
        <v>4028.5</v>
      </c>
      <c r="I8" s="3">
        <f t="shared" si="5"/>
        <v>387.1</v>
      </c>
      <c r="J8" s="3">
        <f t="shared" si="5"/>
        <v>320.39999999999998</v>
      </c>
      <c r="K8" s="3">
        <f t="shared" si="5"/>
        <v>325.5</v>
      </c>
      <c r="L8" s="3">
        <f t="shared" si="5"/>
        <v>246.3</v>
      </c>
      <c r="Q8" s="87" t="s">
        <v>285</v>
      </c>
      <c r="R8" s="87" t="s">
        <v>56</v>
      </c>
      <c r="S8" s="87" t="s">
        <v>293</v>
      </c>
      <c r="T8" s="3">
        <f>T7</f>
        <v>0.19824542999999997</v>
      </c>
      <c r="U8" s="3">
        <f t="shared" ref="U8:Z8" si="6">U7</f>
        <v>0.46820792999999999</v>
      </c>
      <c r="V8" s="3">
        <f t="shared" si="6"/>
        <v>0.29420731999999999</v>
      </c>
      <c r="W8" s="3">
        <f t="shared" si="6"/>
        <v>0.25056414999999999</v>
      </c>
      <c r="X8" s="3">
        <f t="shared" si="6"/>
        <v>0.19821479</v>
      </c>
      <c r="Y8" s="3">
        <f t="shared" si="6"/>
        <v>0.22380060000000002</v>
      </c>
      <c r="Z8" s="3">
        <f t="shared" si="6"/>
        <v>0.36574095000000001</v>
      </c>
    </row>
    <row r="9" spans="2:26">
      <c r="C9" s="87" t="s">
        <v>286</v>
      </c>
      <c r="D9" s="87" t="s">
        <v>56</v>
      </c>
      <c r="E9" s="87" t="s">
        <v>294</v>
      </c>
      <c r="F9" s="3">
        <f>F3</f>
        <v>194</v>
      </c>
      <c r="G9" s="3">
        <f>G3</f>
        <v>980.9</v>
      </c>
      <c r="H9" s="3">
        <f t="shared" ref="H9:L9" si="7">H3</f>
        <v>479.1</v>
      </c>
      <c r="I9" s="3">
        <f t="shared" si="7"/>
        <v>82.1</v>
      </c>
      <c r="J9" s="3">
        <f t="shared" si="7"/>
        <v>130.4</v>
      </c>
      <c r="K9" s="3">
        <f t="shared" si="7"/>
        <v>180.8</v>
      </c>
      <c r="L9" s="3">
        <f t="shared" si="7"/>
        <v>392.2</v>
      </c>
      <c r="Q9" s="87" t="s">
        <v>286</v>
      </c>
      <c r="R9" s="87" t="s">
        <v>56</v>
      </c>
      <c r="S9" s="87" t="s">
        <v>294</v>
      </c>
      <c r="T9" s="3">
        <f>attached_HousingStock!W24/100</f>
        <v>3.6647289999999999E-2</v>
      </c>
      <c r="U9" s="3">
        <f>attached_HousingStock!AU24/100</f>
        <v>1.144888E-2</v>
      </c>
      <c r="V9" s="3">
        <f>attached_HousingStock!BS24/100</f>
        <v>4.5864599999999997E-3</v>
      </c>
      <c r="W9" s="3">
        <f>attached_HousingStock!CQ24/100</f>
        <v>2.155085E-2</v>
      </c>
      <c r="X9" s="3">
        <f>attached_HousingStock!DO24/100</f>
        <v>2.699288E-2</v>
      </c>
      <c r="Y9" s="3">
        <f>attached_HousingStock!EM24/100</f>
        <v>3.8275670000000005E-2</v>
      </c>
      <c r="Z9" s="3">
        <f>attached_HousingStock!FK24/100</f>
        <v>3.61222E-2</v>
      </c>
    </row>
    <row r="10" spans="2:26">
      <c r="C10" s="87" t="s">
        <v>283</v>
      </c>
      <c r="D10" s="87" t="s">
        <v>56</v>
      </c>
      <c r="E10" s="87" t="s">
        <v>294</v>
      </c>
      <c r="F10" s="3">
        <f>F4</f>
        <v>77.8</v>
      </c>
      <c r="G10" s="3">
        <f>G4</f>
        <v>518.70000000000005</v>
      </c>
      <c r="H10" s="3">
        <f t="shared" ref="H10:L10" si="8">H4</f>
        <v>4028.5</v>
      </c>
      <c r="I10" s="3">
        <f t="shared" si="8"/>
        <v>387.1</v>
      </c>
      <c r="J10" s="3">
        <f t="shared" si="8"/>
        <v>320.39999999999998</v>
      </c>
      <c r="K10" s="3">
        <f t="shared" si="8"/>
        <v>325.5</v>
      </c>
      <c r="L10" s="3">
        <f t="shared" si="8"/>
        <v>246.3</v>
      </c>
      <c r="Q10" s="87" t="s">
        <v>283</v>
      </c>
      <c r="R10" s="87" t="s">
        <v>56</v>
      </c>
      <c r="S10" s="87" t="s">
        <v>294</v>
      </c>
      <c r="T10" s="3">
        <f>T9</f>
        <v>3.6647289999999999E-2</v>
      </c>
      <c r="U10" s="3">
        <f t="shared" ref="U10:Z10" si="9">U9</f>
        <v>1.144888E-2</v>
      </c>
      <c r="V10" s="3">
        <f t="shared" si="9"/>
        <v>4.5864599999999997E-3</v>
      </c>
      <c r="W10" s="3">
        <f t="shared" si="9"/>
        <v>2.155085E-2</v>
      </c>
      <c r="X10" s="3">
        <f t="shared" si="9"/>
        <v>2.699288E-2</v>
      </c>
      <c r="Y10" s="3">
        <f t="shared" si="9"/>
        <v>3.8275670000000005E-2</v>
      </c>
      <c r="Z10" s="3">
        <f t="shared" si="9"/>
        <v>3.61222E-2</v>
      </c>
    </row>
    <row r="14" spans="2:26" s="3" customFormat="1" ht="15">
      <c r="C14" s="72"/>
      <c r="D14" s="72"/>
      <c r="E14" s="74" t="s">
        <v>221</v>
      </c>
      <c r="F14" s="72"/>
      <c r="G14" s="72"/>
      <c r="H14" s="72"/>
      <c r="I14" s="72"/>
      <c r="J14" s="72"/>
      <c r="K14" s="72"/>
      <c r="L14" s="72"/>
      <c r="Q14" s="100" t="s">
        <v>298</v>
      </c>
      <c r="R14" s="72"/>
      <c r="S14" s="74"/>
      <c r="T14" s="72"/>
      <c r="U14" s="72"/>
      <c r="V14" s="72"/>
      <c r="W14" s="72"/>
      <c r="X14" s="72"/>
      <c r="Y14" s="72"/>
      <c r="Z14" s="72"/>
    </row>
    <row r="15" spans="2:26" s="3" customFormat="1" ht="15.75" thickBot="1">
      <c r="C15" s="75" t="s">
        <v>1</v>
      </c>
      <c r="D15" s="75" t="s">
        <v>2</v>
      </c>
      <c r="E15" s="75" t="s">
        <v>3</v>
      </c>
      <c r="F15" s="3" t="s">
        <v>143</v>
      </c>
      <c r="G15" s="3" t="s">
        <v>144</v>
      </c>
      <c r="H15" s="3" t="s">
        <v>145</v>
      </c>
      <c r="I15" s="3" t="s">
        <v>146</v>
      </c>
      <c r="J15" s="3" t="s">
        <v>147</v>
      </c>
      <c r="K15" s="3" t="s">
        <v>148</v>
      </c>
      <c r="L15" s="3" t="s">
        <v>149</v>
      </c>
      <c r="Q15" s="75"/>
      <c r="R15" s="75"/>
      <c r="S15" s="75"/>
    </row>
    <row r="16" spans="2:26" s="3" customFormat="1">
      <c r="B16" s="87" t="s">
        <v>280</v>
      </c>
      <c r="C16" s="87" t="s">
        <v>278</v>
      </c>
      <c r="D16" s="87" t="s">
        <v>56</v>
      </c>
      <c r="E16" s="87" t="s">
        <v>54</v>
      </c>
      <c r="F16" s="3">
        <f>F3*T3*T16</f>
        <v>0.26659074928000004</v>
      </c>
      <c r="G16" s="3">
        <f t="shared" ref="G16:L16" si="10">G3*U3*U16</f>
        <v>0.85650971683999988</v>
      </c>
      <c r="H16" s="3">
        <f t="shared" si="10"/>
        <v>0.52145610032400003</v>
      </c>
      <c r="I16" s="3">
        <f t="shared" si="10"/>
        <v>0.10718691441400001</v>
      </c>
      <c r="J16" s="3">
        <f t="shared" si="10"/>
        <v>0.18225028956800002</v>
      </c>
      <c r="K16" s="3">
        <f t="shared" si="10"/>
        <v>0.21473262716799998</v>
      </c>
      <c r="L16" s="3">
        <f t="shared" si="10"/>
        <v>0.37114217016799994</v>
      </c>
      <c r="Q16" s="87"/>
      <c r="R16" s="87"/>
      <c r="S16" s="87"/>
      <c r="T16" s="3">
        <v>2E-3</v>
      </c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</row>
    <row r="17" spans="3:26" s="3" customFormat="1">
      <c r="C17" s="87" t="s">
        <v>279</v>
      </c>
      <c r="D17" s="87" t="s">
        <v>56</v>
      </c>
      <c r="E17" s="87" t="s">
        <v>54</v>
      </c>
      <c r="F17" s="3">
        <f t="shared" ref="F17:F23" si="11">F4*T4*T17</f>
        <v>0.26727783884</v>
      </c>
      <c r="G17" s="3">
        <f t="shared" ref="G17:G23" si="12">G4*U4*U17</f>
        <v>1.1323060202999999</v>
      </c>
      <c r="H17" s="3">
        <f t="shared" ref="H17:H23" si="13">H4*V4*V17</f>
        <v>10.96162544435</v>
      </c>
      <c r="I17" s="3">
        <f t="shared" ref="I17:I23" si="14">I4*W4*W17</f>
        <v>1.2634608577850002</v>
      </c>
      <c r="J17" s="3">
        <f t="shared" ref="J17:J23" si="15">J4*X4*X17</f>
        <v>1.11949756092</v>
      </c>
      <c r="K17" s="3">
        <f t="shared" ref="K17:K23" si="16">K4*Y4*Y17</f>
        <v>0.96647497432499996</v>
      </c>
      <c r="L17" s="3">
        <f t="shared" ref="L17:L23" si="17">L4*Z4*Z17</f>
        <v>0.58268942193000006</v>
      </c>
      <c r="Q17" s="87"/>
      <c r="R17" s="87"/>
      <c r="S17" s="87"/>
      <c r="T17" s="3">
        <v>5.0000000000000001E-3</v>
      </c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</row>
    <row r="18" spans="3:26" s="3" customFormat="1">
      <c r="C18" s="87" t="s">
        <v>284</v>
      </c>
      <c r="D18" s="87" t="s">
        <v>56</v>
      </c>
      <c r="E18" s="87" t="s">
        <v>277</v>
      </c>
      <c r="F18" s="3">
        <f t="shared" si="11"/>
        <v>3.0270875359999998E-2</v>
      </c>
      <c r="G18" s="3">
        <f t="shared" si="12"/>
        <v>0.164299553302</v>
      </c>
      <c r="H18" s="3">
        <f t="shared" si="13"/>
        <v>0.15043969968000001</v>
      </c>
      <c r="I18" s="3">
        <f t="shared" si="14"/>
        <v>1.2331802586000001E-2</v>
      </c>
      <c r="J18" s="3">
        <f t="shared" si="15"/>
        <v>1.9815550096000004E-2</v>
      </c>
      <c r="K18" s="3">
        <f t="shared" si="16"/>
        <v>5.2100593600000002E-2</v>
      </c>
      <c r="L18" s="3">
        <f t="shared" si="17"/>
        <v>9.803637497199999E-2</v>
      </c>
      <c r="Q18" s="87"/>
      <c r="R18" s="87"/>
      <c r="S18" s="87"/>
      <c r="T18" s="3">
        <v>2E-3</v>
      </c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</row>
    <row r="19" spans="3:26" s="3" customFormat="1">
      <c r="C19" s="87" t="s">
        <v>281</v>
      </c>
      <c r="D19" s="87" t="s">
        <v>56</v>
      </c>
      <c r="E19" s="87" t="s">
        <v>277</v>
      </c>
      <c r="F19" s="3">
        <f t="shared" si="11"/>
        <v>3.0348893079999998E-2</v>
      </c>
      <c r="G19" s="3">
        <f t="shared" si="12"/>
        <v>0.21720404296500001</v>
      </c>
      <c r="H19" s="3">
        <f t="shared" si="13"/>
        <v>3.1624208420000004</v>
      </c>
      <c r="I19" s="3">
        <f t="shared" si="14"/>
        <v>0.14536055971500003</v>
      </c>
      <c r="J19" s="3">
        <f t="shared" si="15"/>
        <v>0.12171975174000001</v>
      </c>
      <c r="K19" s="3">
        <f t="shared" si="16"/>
        <v>0.23449589625000003</v>
      </c>
      <c r="L19" s="3">
        <f t="shared" si="17"/>
        <v>0.15391610884500001</v>
      </c>
      <c r="Q19" s="87"/>
      <c r="R19" s="87"/>
      <c r="S19" s="87"/>
      <c r="T19" s="3">
        <v>5.0000000000000001E-3</v>
      </c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</row>
    <row r="20" spans="3:26" s="3" customFormat="1">
      <c r="C20" s="87" t="s">
        <v>285</v>
      </c>
      <c r="D20" s="87" t="s">
        <v>56</v>
      </c>
      <c r="E20" s="87" t="s">
        <v>293</v>
      </c>
      <c r="F20" s="3">
        <f t="shared" si="11"/>
        <v>7.6919226839999993E-2</v>
      </c>
      <c r="G20" s="3">
        <f t="shared" si="12"/>
        <v>0.91853031707400001</v>
      </c>
      <c r="H20" s="3">
        <f t="shared" si="13"/>
        <v>0.28190945402400003</v>
      </c>
      <c r="I20" s="3">
        <f t="shared" si="14"/>
        <v>4.1142633429999999E-2</v>
      </c>
      <c r="J20" s="3">
        <f t="shared" si="15"/>
        <v>5.1694417232000002E-2</v>
      </c>
      <c r="K20" s="3">
        <f t="shared" si="16"/>
        <v>8.0926296960000019E-2</v>
      </c>
      <c r="L20" s="3">
        <f t="shared" si="17"/>
        <v>0.28688720118</v>
      </c>
      <c r="Q20" s="87"/>
      <c r="R20" s="87"/>
      <c r="S20" s="87"/>
      <c r="T20" s="3">
        <v>2E-3</v>
      </c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</row>
    <row r="21" spans="3:26" s="3" customFormat="1">
      <c r="C21" s="87" t="s">
        <v>282</v>
      </c>
      <c r="D21" s="87" t="s">
        <v>56</v>
      </c>
      <c r="E21" s="87" t="s">
        <v>293</v>
      </c>
      <c r="F21" s="3">
        <f t="shared" si="11"/>
        <v>7.7117472269999987E-2</v>
      </c>
      <c r="G21" s="3">
        <f t="shared" si="12"/>
        <v>1.2142972664550002</v>
      </c>
      <c r="H21" s="3">
        <f t="shared" si="13"/>
        <v>5.9260709431</v>
      </c>
      <c r="I21" s="3">
        <f t="shared" si="14"/>
        <v>0.484966912325</v>
      </c>
      <c r="J21" s="3">
        <f t="shared" si="15"/>
        <v>0.31754009357999996</v>
      </c>
      <c r="K21" s="3">
        <f t="shared" si="16"/>
        <v>0.36423547650000004</v>
      </c>
      <c r="L21" s="3">
        <f t="shared" si="17"/>
        <v>0.45040997992500004</v>
      </c>
      <c r="Q21" s="87"/>
      <c r="R21" s="87"/>
      <c r="S21" s="87"/>
      <c r="T21" s="3">
        <v>5.0000000000000001E-3</v>
      </c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</row>
    <row r="22" spans="3:26" s="3" customFormat="1">
      <c r="C22" s="87" t="s">
        <v>286</v>
      </c>
      <c r="D22" s="87" t="s">
        <v>56</v>
      </c>
      <c r="E22" s="87" t="s">
        <v>294</v>
      </c>
      <c r="F22" s="3">
        <f t="shared" si="11"/>
        <v>1.4219148519999999E-2</v>
      </c>
      <c r="G22" s="3">
        <f t="shared" si="12"/>
        <v>2.2460412783999999E-2</v>
      </c>
      <c r="H22" s="3">
        <f t="shared" si="13"/>
        <v>4.3947459719999998E-3</v>
      </c>
      <c r="I22" s="3">
        <f t="shared" si="14"/>
        <v>3.5386495699999995E-3</v>
      </c>
      <c r="J22" s="3">
        <f t="shared" si="15"/>
        <v>7.0397431040000007E-3</v>
      </c>
      <c r="K22" s="3">
        <f t="shared" si="16"/>
        <v>1.3840482272000004E-2</v>
      </c>
      <c r="L22" s="3">
        <f t="shared" si="17"/>
        <v>2.8334253680000001E-2</v>
      </c>
      <c r="Q22" s="87"/>
      <c r="R22" s="87"/>
      <c r="S22" s="87"/>
      <c r="T22" s="3">
        <v>2E-3</v>
      </c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</row>
    <row r="23" spans="3:26" s="3" customFormat="1">
      <c r="C23" s="87" t="s">
        <v>283</v>
      </c>
      <c r="D23" s="87" t="s">
        <v>56</v>
      </c>
      <c r="E23" s="87" t="s">
        <v>294</v>
      </c>
      <c r="F23" s="3">
        <f t="shared" si="11"/>
        <v>1.4255795809999999E-2</v>
      </c>
      <c r="G23" s="3">
        <f t="shared" si="12"/>
        <v>2.9692670280000003E-2</v>
      </c>
      <c r="H23" s="3">
        <f t="shared" si="13"/>
        <v>9.2382770549999993E-2</v>
      </c>
      <c r="I23" s="3">
        <f t="shared" si="14"/>
        <v>4.1711670175E-2</v>
      </c>
      <c r="J23" s="3">
        <f t="shared" si="15"/>
        <v>4.3242593759999996E-2</v>
      </c>
      <c r="K23" s="3">
        <f t="shared" si="16"/>
        <v>6.2293652925000005E-2</v>
      </c>
      <c r="L23" s="3">
        <f t="shared" si="17"/>
        <v>4.4484489300000006E-2</v>
      </c>
      <c r="Q23" s="87"/>
      <c r="R23" s="87"/>
      <c r="S23" s="87"/>
      <c r="T23" s="3">
        <v>5.0000000000000001E-3</v>
      </c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</row>
    <row r="31" spans="3:26" ht="15">
      <c r="C31" s="78"/>
      <c r="D31" s="78"/>
      <c r="E31" s="74" t="s">
        <v>214</v>
      </c>
      <c r="F31" s="77"/>
      <c r="G31" s="77"/>
      <c r="H31" s="77"/>
      <c r="I31" s="77"/>
      <c r="J31" s="77"/>
      <c r="K31" s="77"/>
      <c r="L31" s="77"/>
      <c r="M31"/>
    </row>
    <row r="32" spans="3:26" ht="15.75" thickBot="1">
      <c r="C32" s="75" t="s">
        <v>1</v>
      </c>
      <c r="D32" s="75" t="s">
        <v>2</v>
      </c>
      <c r="E32" s="75" t="s">
        <v>3</v>
      </c>
      <c r="F32" s="3" t="s">
        <v>143</v>
      </c>
      <c r="G32" s="3" t="s">
        <v>144</v>
      </c>
      <c r="H32" s="3" t="s">
        <v>145</v>
      </c>
      <c r="I32" s="3" t="s">
        <v>146</v>
      </c>
      <c r="J32" s="3" t="s">
        <v>147</v>
      </c>
      <c r="K32" s="3" t="s">
        <v>148</v>
      </c>
      <c r="L32" s="3" t="s">
        <v>149</v>
      </c>
      <c r="M32"/>
    </row>
    <row r="33" spans="1:16">
      <c r="C33" s="87" t="s">
        <v>278</v>
      </c>
      <c r="D33" s="87" t="s">
        <v>56</v>
      </c>
      <c r="E33" s="87" t="s">
        <v>54</v>
      </c>
      <c r="F33" s="81">
        <f>AVERAGE(attached_CoolingStock!W23,attached_CoolingStock!W27)/100</f>
        <v>0.11900000000000001</v>
      </c>
      <c r="G33" s="81">
        <f>AVERAGE(attached_CoolingStock!AU23,attached_CoolingStock!AU27)/100</f>
        <v>0.11900000000000001</v>
      </c>
      <c r="H33" s="81">
        <f>AVERAGE(attached_CoolingStock!BS23,attached_CoolingStock!BS27)/100</f>
        <v>0.11900000000000001</v>
      </c>
      <c r="I33" s="81">
        <f>AVERAGE(attached_CoolingStock!CQ23,attached_CoolingStock!CQ27)/100</f>
        <v>0.11900000000000001</v>
      </c>
      <c r="J33" s="81">
        <f>AVERAGE(attached_CoolingStock!DO23,attached_CoolingStock!DO27)/100</f>
        <v>0.11900000000000001</v>
      </c>
      <c r="K33" s="81">
        <f>AVERAGE(attached_CoolingStock!EM23,attached_CoolingStock!EM27)/100</f>
        <v>0.11900000000000001</v>
      </c>
      <c r="L33" s="81">
        <f>AVERAGE(attached_CoolingStock!FK23,attached_CoolingStock!FK27)/100</f>
        <v>0.11900000000000001</v>
      </c>
      <c r="M33"/>
    </row>
    <row r="34" spans="1:16">
      <c r="C34" s="87" t="s">
        <v>279</v>
      </c>
      <c r="D34" s="87" t="s">
        <v>56</v>
      </c>
      <c r="E34" s="87" t="s">
        <v>54</v>
      </c>
      <c r="F34" s="81">
        <f>AVERAGE(attached_CoolingStock!W24,attached_CoolingStock!W28)/100</f>
        <v>0.129</v>
      </c>
      <c r="G34" s="81">
        <f>AVERAGE(attached_CoolingStock!AU24,attached_CoolingStock!AU28)/100</f>
        <v>0.129</v>
      </c>
      <c r="H34" s="81">
        <f>AVERAGE(attached_CoolingStock!BS24,attached_CoolingStock!BS28)/100</f>
        <v>0.129</v>
      </c>
      <c r="I34" s="81">
        <f>AVERAGE(attached_CoolingStock!CQ24,attached_CoolingStock!CQ28)/100</f>
        <v>0.129</v>
      </c>
      <c r="J34" s="81">
        <f>AVERAGE(attached_CoolingStock!DO24,attached_CoolingStock!DO28)/100</f>
        <v>0.129</v>
      </c>
      <c r="K34" s="81">
        <f>AVERAGE(attached_CoolingStock!EM24,attached_CoolingStock!EM28)/100</f>
        <v>0.129</v>
      </c>
      <c r="L34" s="81">
        <f>AVERAGE(attached_CoolingStock!FK24,attached_CoolingStock!FK28)/100</f>
        <v>0.129</v>
      </c>
      <c r="M34"/>
    </row>
    <row r="35" spans="1:16">
      <c r="C35" s="87" t="s">
        <v>284</v>
      </c>
      <c r="D35" s="87" t="s">
        <v>56</v>
      </c>
      <c r="E35" s="87" t="s">
        <v>277</v>
      </c>
      <c r="F35" s="81">
        <f>F33</f>
        <v>0.11900000000000001</v>
      </c>
      <c r="G35" s="81">
        <f t="shared" ref="G35:L35" si="18">G33</f>
        <v>0.11900000000000001</v>
      </c>
      <c r="H35" s="81">
        <f t="shared" si="18"/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/>
    </row>
    <row r="36" spans="1:16">
      <c r="C36" s="87" t="s">
        <v>281</v>
      </c>
      <c r="D36" s="87" t="s">
        <v>56</v>
      </c>
      <c r="E36" s="87" t="s">
        <v>277</v>
      </c>
      <c r="F36" s="81">
        <f>F34</f>
        <v>0.129</v>
      </c>
      <c r="G36" s="81">
        <f t="shared" ref="G36:L36" si="19">G34</f>
        <v>0.129</v>
      </c>
      <c r="H36" s="81">
        <f t="shared" si="19"/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/>
    </row>
    <row r="37" spans="1:16">
      <c r="C37" s="87" t="s">
        <v>285</v>
      </c>
      <c r="D37" s="87" t="s">
        <v>56</v>
      </c>
      <c r="E37" s="87" t="s">
        <v>293</v>
      </c>
      <c r="F37" s="81">
        <f>F33</f>
        <v>0.11900000000000001</v>
      </c>
      <c r="G37" s="81">
        <f t="shared" ref="G37:L37" si="20">G33</f>
        <v>0.11900000000000001</v>
      </c>
      <c r="H37" s="81">
        <f t="shared" si="20"/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/>
    </row>
    <row r="38" spans="1:16">
      <c r="C38" s="87" t="s">
        <v>282</v>
      </c>
      <c r="D38" s="87" t="s">
        <v>56</v>
      </c>
      <c r="E38" s="87" t="s">
        <v>293</v>
      </c>
      <c r="F38" s="81">
        <f>F34</f>
        <v>0.129</v>
      </c>
      <c r="G38" s="81">
        <f t="shared" ref="G38:L38" si="21">G34</f>
        <v>0.129</v>
      </c>
      <c r="H38" s="81">
        <f t="shared" si="21"/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/>
    </row>
    <row r="39" spans="1:16">
      <c r="C39" s="87" t="s">
        <v>286</v>
      </c>
      <c r="D39" s="87" t="s">
        <v>56</v>
      </c>
      <c r="E39" s="87" t="s">
        <v>294</v>
      </c>
      <c r="F39" s="81">
        <f>F33</f>
        <v>0.11900000000000001</v>
      </c>
      <c r="G39" s="81">
        <f t="shared" ref="G39:L39" si="22">G33</f>
        <v>0.11900000000000001</v>
      </c>
      <c r="H39" s="81">
        <f t="shared" si="22"/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/>
    </row>
    <row r="40" spans="1:16">
      <c r="C40" s="87" t="s">
        <v>283</v>
      </c>
      <c r="D40" s="87" t="s">
        <v>56</v>
      </c>
      <c r="E40" s="87" t="s">
        <v>294</v>
      </c>
      <c r="F40" s="81">
        <f>F34</f>
        <v>0.129</v>
      </c>
      <c r="G40" s="81">
        <f t="shared" ref="G40:L40" si="23">G34</f>
        <v>0.129</v>
      </c>
      <c r="H40" s="81">
        <f t="shared" si="23"/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/>
    </row>
    <row r="41" spans="1:16">
      <c r="F41" s="80"/>
      <c r="G41" s="81"/>
      <c r="H41" s="81"/>
      <c r="I41" s="81"/>
      <c r="J41" s="81"/>
      <c r="K41" s="81"/>
      <c r="L41" s="81"/>
      <c r="M41" s="81"/>
    </row>
    <row r="42" spans="1:16">
      <c r="F42" s="80"/>
      <c r="G42" s="81"/>
      <c r="H42" s="81"/>
      <c r="I42" s="81"/>
      <c r="J42" s="81"/>
      <c r="K42" s="81"/>
      <c r="L42" s="81"/>
      <c r="M42" s="81"/>
    </row>
    <row r="44" spans="1:16" ht="15">
      <c r="A44" s="72"/>
      <c r="B44" s="72"/>
      <c r="C44" s="72"/>
      <c r="D44" s="72"/>
      <c r="E44" s="72"/>
      <c r="F44" s="73"/>
      <c r="G44" s="73"/>
      <c r="H44" s="73"/>
      <c r="I44" s="73"/>
      <c r="J44" s="73"/>
      <c r="K44" s="73"/>
    </row>
    <row r="45" spans="1:16" ht="15">
      <c r="A45" s="72"/>
      <c r="B45" s="72"/>
      <c r="C45" s="72"/>
      <c r="D45" s="72"/>
      <c r="E45" s="72"/>
      <c r="F45" s="73"/>
      <c r="G45" s="73"/>
      <c r="H45" s="73"/>
      <c r="I45" s="73"/>
      <c r="J45" s="73"/>
      <c r="K45" s="73"/>
    </row>
    <row r="48" spans="1:16">
      <c r="P48" s="87" t="s">
        <v>299</v>
      </c>
    </row>
    <row r="49" spans="1:22" ht="15">
      <c r="A49" s="72"/>
      <c r="B49" s="72"/>
      <c r="C49" s="72"/>
      <c r="D49" s="72"/>
      <c r="E49" s="74" t="s">
        <v>222</v>
      </c>
      <c r="F49" s="72"/>
      <c r="G49" s="72"/>
      <c r="H49" s="72"/>
      <c r="I49" s="72"/>
      <c r="J49" s="72"/>
      <c r="K49" s="72"/>
    </row>
    <row r="50" spans="1:22" ht="15.75" thickBot="1">
      <c r="A50" s="72"/>
      <c r="B50" s="72"/>
      <c r="C50" s="75" t="s">
        <v>1</v>
      </c>
      <c r="D50" s="75" t="s">
        <v>2</v>
      </c>
      <c r="E50" s="75" t="s">
        <v>3</v>
      </c>
      <c r="F50" s="3" t="s">
        <v>143</v>
      </c>
      <c r="G50" s="3" t="s">
        <v>144</v>
      </c>
      <c r="H50" s="3" t="s">
        <v>145</v>
      </c>
      <c r="I50" s="3" t="s">
        <v>146</v>
      </c>
      <c r="J50" s="3" t="s">
        <v>147</v>
      </c>
      <c r="K50" s="3" t="s">
        <v>148</v>
      </c>
      <c r="L50" s="3" t="s">
        <v>149</v>
      </c>
    </row>
    <row r="51" spans="1:22" ht="15">
      <c r="A51" s="72"/>
      <c r="B51" s="72"/>
      <c r="C51" s="87" t="s">
        <v>278</v>
      </c>
      <c r="D51" s="87" t="s">
        <v>56</v>
      </c>
      <c r="E51" s="87" t="s">
        <v>54</v>
      </c>
      <c r="F51" s="79">
        <f>P51/'TechCooling-RES'!F16/31.54*T3</f>
        <v>1.926762938896116E-2</v>
      </c>
      <c r="G51" s="79">
        <f>Q51/'TechCooling-RES'!G16/31.54*U3</f>
        <v>4.0311807133239168E-2</v>
      </c>
      <c r="H51" s="79">
        <f>R51/'TechCooling-RES'!H16/31.54*V3</f>
        <v>3.6034723212131387E-2</v>
      </c>
      <c r="I51" s="79">
        <f>S51/'TechCooling-RES'!I16/31.54*W3</f>
        <v>3.3801788344479909E-2</v>
      </c>
      <c r="J51" s="79">
        <f>T51/'TechCooling-RES'!J16/31.54*X3</f>
        <v>1.1334569793542916E-2</v>
      </c>
      <c r="K51" s="79">
        <f>U51/'TechCooling-RES'!K16/31.54*Y3</f>
        <v>4.8360068125319171E-3</v>
      </c>
      <c r="L51" s="79">
        <f>V51/'TechCooling-RES'!L16/31.54*Z3</f>
        <v>1.0682710444019835E-2</v>
      </c>
      <c r="O51" s="98" t="s">
        <v>278</v>
      </c>
      <c r="P51">
        <f>attached_coolingsecuse!W15</f>
        <v>0.235788</v>
      </c>
      <c r="Q51">
        <f>attached_coolingsecuse!AU15</f>
        <v>2.4943</v>
      </c>
      <c r="R51">
        <f>attached_coolingsecuse!BS15</f>
        <v>1.0890280000000001</v>
      </c>
      <c r="S51">
        <f>attached_coolingsecuse!CQ15</f>
        <v>0.17505499999999999</v>
      </c>
      <c r="T51">
        <f>attached_coolingsecuse!DO15</f>
        <v>9.3233999999999997E-2</v>
      </c>
      <c r="U51">
        <f>attached_coolingsecuse!EM15</f>
        <v>5.5154000000000002E-2</v>
      </c>
      <c r="V51">
        <f>attached_coolingsecuse!FK15</f>
        <v>0.26429000000000002</v>
      </c>
    </row>
    <row r="52" spans="1:22" ht="15">
      <c r="A52" s="83"/>
      <c r="B52" s="72"/>
      <c r="C52" s="87" t="s">
        <v>279</v>
      </c>
      <c r="D52" s="87" t="s">
        <v>56</v>
      </c>
      <c r="E52" s="87" t="s">
        <v>54</v>
      </c>
      <c r="F52" s="79">
        <f>P52/'TechCooling-RES'!F17/31.54*T4</f>
        <v>1.9082717013365329E-2</v>
      </c>
      <c r="G52" s="79">
        <f>Q52/'TechCooling-RES'!G17/31.54*U4</f>
        <v>4.1380462032599666E-2</v>
      </c>
      <c r="H52" s="79">
        <f>R52/'TechCooling-RES'!H17/31.54*V4</f>
        <v>3.7921916364923383E-2</v>
      </c>
      <c r="I52" s="79">
        <f>S52/'TechCooling-RES'!I17/31.54*W4</f>
        <v>3.9472480193926934E-2</v>
      </c>
      <c r="J52" s="79">
        <f>T52/'TechCooling-RES'!J17/31.54*X4</f>
        <v>1.168211184972494E-2</v>
      </c>
      <c r="K52" s="79">
        <f>U52/'TechCooling-RES'!K17/31.54*Y4</f>
        <v>4.667927104975809E-3</v>
      </c>
      <c r="L52" s="79">
        <f>V52/'TechCooling-RES'!L17/31.54*Z4</f>
        <v>1.3080644907986324E-2</v>
      </c>
      <c r="O52" s="98" t="s">
        <v>279</v>
      </c>
      <c r="P52" s="3">
        <f>attached_coolingsecuse!W16</f>
        <v>0.234127</v>
      </c>
      <c r="Q52" s="3">
        <f>attached_coolingsecuse!AU16</f>
        <v>3.3848799999999999</v>
      </c>
      <c r="R52" s="3">
        <f>attached_coolingsecuse!BS16</f>
        <v>24.091583</v>
      </c>
      <c r="S52" s="3">
        <f>attached_coolingsecuse!CQ16</f>
        <v>2.409624</v>
      </c>
      <c r="T52" s="3">
        <f>attached_coolingsecuse!DO16</f>
        <v>0.59026299999999998</v>
      </c>
      <c r="U52" s="3">
        <f>attached_coolingsecuse!EM16</f>
        <v>0.23961099999999999</v>
      </c>
      <c r="V52" s="3">
        <f>attached_coolingsecuse!FK16</f>
        <v>0.50807199999999997</v>
      </c>
    </row>
    <row r="53" spans="1:22" ht="15">
      <c r="A53" s="83"/>
      <c r="B53" s="72"/>
      <c r="C53" s="87" t="s">
        <v>284</v>
      </c>
      <c r="D53" s="87" t="s">
        <v>56</v>
      </c>
      <c r="E53" s="87" t="s">
        <v>277</v>
      </c>
      <c r="F53" s="79">
        <f>P53/'TechCooling-RES'!F18/31.54*T5</f>
        <v>1.9267629388961163E-2</v>
      </c>
      <c r="G53" s="79">
        <f>Q53/'TechCooling-RES'!G18/31.54*U5</f>
        <v>4.0311807133239161E-2</v>
      </c>
      <c r="H53" s="79">
        <f>R53/'TechCooling-RES'!H18/31.54*V5</f>
        <v>3.6034723212131393E-2</v>
      </c>
      <c r="I53" s="79">
        <f>S53/'TechCooling-RES'!I18/31.54*W5</f>
        <v>3.3801788344479916E-2</v>
      </c>
      <c r="J53" s="79">
        <f>T53/'TechCooling-RES'!J18/31.54*X5</f>
        <v>1.1334569793542913E-2</v>
      </c>
      <c r="K53" s="79">
        <f>U53/'TechCooling-RES'!K18/31.54*Y5</f>
        <v>4.8360068125319171E-3</v>
      </c>
      <c r="L53" s="79">
        <f>V53/'TechCooling-RES'!L18/31.54*Z5</f>
        <v>1.0682710444019833E-2</v>
      </c>
      <c r="O53" s="98" t="s">
        <v>284</v>
      </c>
      <c r="P53">
        <f>P51</f>
        <v>0.235788</v>
      </c>
      <c r="Q53" s="3">
        <f t="shared" ref="Q53:V53" si="24">Q51</f>
        <v>2.4943</v>
      </c>
      <c r="R53" s="3">
        <f t="shared" si="24"/>
        <v>1.0890280000000001</v>
      </c>
      <c r="S53" s="3">
        <f t="shared" si="24"/>
        <v>0.17505499999999999</v>
      </c>
      <c r="T53" s="3">
        <f t="shared" si="24"/>
        <v>9.3233999999999997E-2</v>
      </c>
      <c r="U53" s="3">
        <f t="shared" si="24"/>
        <v>5.5154000000000002E-2</v>
      </c>
      <c r="V53" s="3">
        <f t="shared" si="24"/>
        <v>0.26429000000000002</v>
      </c>
    </row>
    <row r="54" spans="1:22" ht="15">
      <c r="A54" s="72"/>
      <c r="B54" s="72"/>
      <c r="C54" s="87" t="s">
        <v>281</v>
      </c>
      <c r="D54" s="87" t="s">
        <v>56</v>
      </c>
      <c r="E54" s="87" t="s">
        <v>277</v>
      </c>
      <c r="F54" s="79">
        <f>P54/'TechCooling-RES'!F19/31.54*T6</f>
        <v>1.9082717013365329E-2</v>
      </c>
      <c r="G54" s="79">
        <f>Q54/'TechCooling-RES'!G19/31.54*U6</f>
        <v>4.1380462032599659E-2</v>
      </c>
      <c r="H54" s="79">
        <f>R54/'TechCooling-RES'!H19/31.54*V6</f>
        <v>3.7921916364923383E-2</v>
      </c>
      <c r="I54" s="79">
        <f>S54/'TechCooling-RES'!I19/31.54*W6</f>
        <v>3.9472480193926941E-2</v>
      </c>
      <c r="J54" s="79">
        <f>T54/'TechCooling-RES'!J19/31.54*X6</f>
        <v>1.168211184972494E-2</v>
      </c>
      <c r="K54" s="79">
        <f>U54/'TechCooling-RES'!K19/31.54*Y6</f>
        <v>4.667927104975809E-3</v>
      </c>
      <c r="L54" s="79">
        <f>V54/'TechCooling-RES'!L19/31.54*Z6</f>
        <v>1.3080644907986326E-2</v>
      </c>
      <c r="O54" s="98" t="s">
        <v>281</v>
      </c>
      <c r="P54" s="3">
        <f>P52</f>
        <v>0.234127</v>
      </c>
      <c r="Q54" s="3">
        <f t="shared" ref="Q54:V54" si="25">Q52</f>
        <v>3.3848799999999999</v>
      </c>
      <c r="R54" s="3">
        <f t="shared" si="25"/>
        <v>24.091583</v>
      </c>
      <c r="S54" s="3">
        <f t="shared" si="25"/>
        <v>2.409624</v>
      </c>
      <c r="T54" s="3">
        <f t="shared" si="25"/>
        <v>0.59026299999999998</v>
      </c>
      <c r="U54" s="3">
        <f t="shared" si="25"/>
        <v>0.23961099999999999</v>
      </c>
      <c r="V54" s="3">
        <f t="shared" si="25"/>
        <v>0.50807199999999997</v>
      </c>
    </row>
    <row r="55" spans="1:22" ht="15">
      <c r="A55" s="72"/>
      <c r="B55" s="72"/>
      <c r="C55" s="87" t="s">
        <v>285</v>
      </c>
      <c r="D55" s="87" t="s">
        <v>56</v>
      </c>
      <c r="E55" s="87" t="s">
        <v>293</v>
      </c>
      <c r="F55" s="79">
        <f>P55/'TechCooling-RES'!F20/31.54*T7</f>
        <v>1.9267629388961163E-2</v>
      </c>
      <c r="G55" s="79">
        <f>Q55/'TechCooling-RES'!G20/31.54*U7</f>
        <v>4.0311807133239161E-2</v>
      </c>
      <c r="H55" s="79">
        <f>R55/'TechCooling-RES'!H20/31.54*V7</f>
        <v>3.6034723212131393E-2</v>
      </c>
      <c r="I55" s="79">
        <f>S55/'TechCooling-RES'!I20/31.54*W7</f>
        <v>3.3801788344479916E-2</v>
      </c>
      <c r="J55" s="79">
        <f>T55/'TechCooling-RES'!J20/31.54*X7</f>
        <v>1.1334569793542915E-2</v>
      </c>
      <c r="K55" s="79">
        <f>U55/'TechCooling-RES'!K20/31.54*Y7</f>
        <v>4.8360068125319162E-3</v>
      </c>
      <c r="L55" s="79">
        <f>V55/'TechCooling-RES'!L20/31.54*Z7</f>
        <v>1.0682710444019835E-2</v>
      </c>
      <c r="O55" s="98" t="s">
        <v>285</v>
      </c>
      <c r="P55">
        <f>P51</f>
        <v>0.235788</v>
      </c>
      <c r="Q55" s="3">
        <f t="shared" ref="Q55:V55" si="26">Q51</f>
        <v>2.4943</v>
      </c>
      <c r="R55" s="3">
        <f t="shared" si="26"/>
        <v>1.0890280000000001</v>
      </c>
      <c r="S55" s="3">
        <f t="shared" si="26"/>
        <v>0.17505499999999999</v>
      </c>
      <c r="T55" s="3">
        <f t="shared" si="26"/>
        <v>9.3233999999999997E-2</v>
      </c>
      <c r="U55" s="3">
        <f t="shared" si="26"/>
        <v>5.5154000000000002E-2</v>
      </c>
      <c r="V55" s="3">
        <f t="shared" si="26"/>
        <v>0.26429000000000002</v>
      </c>
    </row>
    <row r="56" spans="1:22" ht="15">
      <c r="A56" s="72"/>
      <c r="B56" s="72"/>
      <c r="C56" s="87" t="s">
        <v>282</v>
      </c>
      <c r="D56" s="87" t="s">
        <v>56</v>
      </c>
      <c r="E56" s="87" t="s">
        <v>293</v>
      </c>
      <c r="F56" s="79">
        <f>P56/'TechCooling-RES'!F21/31.54*T8</f>
        <v>1.9082717013365329E-2</v>
      </c>
      <c r="G56" s="79">
        <f>Q56/'TechCooling-RES'!G21/31.54*U8</f>
        <v>4.1380462032599659E-2</v>
      </c>
      <c r="H56" s="79">
        <f>R56/'TechCooling-RES'!H21/31.54*V8</f>
        <v>3.7921916364923383E-2</v>
      </c>
      <c r="I56" s="79">
        <f>S56/'TechCooling-RES'!I21/31.54*W8</f>
        <v>3.9472480193926941E-2</v>
      </c>
      <c r="J56" s="79">
        <f>T56/'TechCooling-RES'!J21/31.54*X8</f>
        <v>1.1682111849724942E-2</v>
      </c>
      <c r="K56" s="79">
        <f>U56/'TechCooling-RES'!K21/31.54*Y8</f>
        <v>4.667927104975809E-3</v>
      </c>
      <c r="L56" s="79">
        <f>V56/'TechCooling-RES'!L21/31.54*Z8</f>
        <v>1.3080644907986326E-2</v>
      </c>
      <c r="O56" s="98" t="s">
        <v>282</v>
      </c>
      <c r="P56">
        <f>P52</f>
        <v>0.234127</v>
      </c>
      <c r="Q56" s="3">
        <f t="shared" ref="Q56:V56" si="27">Q52</f>
        <v>3.3848799999999999</v>
      </c>
      <c r="R56" s="3">
        <f t="shared" si="27"/>
        <v>24.091583</v>
      </c>
      <c r="S56" s="3">
        <f t="shared" si="27"/>
        <v>2.409624</v>
      </c>
      <c r="T56" s="3">
        <f t="shared" si="27"/>
        <v>0.59026299999999998</v>
      </c>
      <c r="U56" s="3">
        <f t="shared" si="27"/>
        <v>0.23961099999999999</v>
      </c>
      <c r="V56" s="3">
        <f t="shared" si="27"/>
        <v>0.50807199999999997</v>
      </c>
    </row>
    <row r="57" spans="1:22" ht="15">
      <c r="A57" s="72"/>
      <c r="B57" s="72"/>
      <c r="C57" s="87" t="s">
        <v>286</v>
      </c>
      <c r="D57" s="87" t="s">
        <v>56</v>
      </c>
      <c r="E57" s="87" t="s">
        <v>294</v>
      </c>
      <c r="F57" s="79">
        <f>P57/'TechCooling-RES'!F22/31.54*T9</f>
        <v>1.926762938896116E-2</v>
      </c>
      <c r="G57" s="79">
        <f>Q57/'TechCooling-RES'!G22/31.54*U9</f>
        <v>4.0311807133239161E-2</v>
      </c>
      <c r="H57" s="79">
        <f>R57/'TechCooling-RES'!H22/31.54*V9</f>
        <v>3.6034723212131393E-2</v>
      </c>
      <c r="I57" s="79">
        <f>S57/'TechCooling-RES'!I22/31.54*W9</f>
        <v>3.3801788344479916E-2</v>
      </c>
      <c r="J57" s="79">
        <f>T57/'TechCooling-RES'!J22/31.54*X9</f>
        <v>1.1334569793542915E-2</v>
      </c>
      <c r="K57" s="79">
        <f>U57/'TechCooling-RES'!K22/31.54*Y9</f>
        <v>4.8360068125319153E-3</v>
      </c>
      <c r="L57" s="79">
        <f>V57/'TechCooling-RES'!L22/31.54*Z9</f>
        <v>1.0682710444019833E-2</v>
      </c>
      <c r="O57" s="98" t="s">
        <v>286</v>
      </c>
      <c r="P57">
        <f>P51</f>
        <v>0.235788</v>
      </c>
      <c r="Q57" s="3">
        <f t="shared" ref="Q57:V57" si="28">Q51</f>
        <v>2.4943</v>
      </c>
      <c r="R57" s="3">
        <f t="shared" si="28"/>
        <v>1.0890280000000001</v>
      </c>
      <c r="S57" s="3">
        <f t="shared" si="28"/>
        <v>0.17505499999999999</v>
      </c>
      <c r="T57" s="3">
        <f t="shared" si="28"/>
        <v>9.3233999999999997E-2</v>
      </c>
      <c r="U57" s="3">
        <f t="shared" si="28"/>
        <v>5.5154000000000002E-2</v>
      </c>
      <c r="V57" s="3">
        <f t="shared" si="28"/>
        <v>0.26429000000000002</v>
      </c>
    </row>
    <row r="58" spans="1:22" ht="15">
      <c r="A58" s="72"/>
      <c r="B58" s="72"/>
      <c r="C58" s="87" t="s">
        <v>283</v>
      </c>
      <c r="D58" s="87" t="s">
        <v>56</v>
      </c>
      <c r="E58" s="87" t="s">
        <v>294</v>
      </c>
      <c r="F58" s="79">
        <f>P58/'TechCooling-RES'!F23/31.54*T10</f>
        <v>1.9082717013365329E-2</v>
      </c>
      <c r="G58" s="79">
        <f>Q58/'TechCooling-RES'!G23/31.54*U10</f>
        <v>4.1380462032599659E-2</v>
      </c>
      <c r="H58" s="79">
        <f>R58/'TechCooling-RES'!H23/31.54*V10</f>
        <v>3.7921916364923383E-2</v>
      </c>
      <c r="I58" s="79">
        <f>S58/'TechCooling-RES'!I23/31.54*W10</f>
        <v>3.9472480193926941E-2</v>
      </c>
      <c r="J58" s="79">
        <f>T58/'TechCooling-RES'!J23/31.54*X10</f>
        <v>1.168211184972494E-2</v>
      </c>
      <c r="K58" s="79">
        <f>U58/'TechCooling-RES'!K23/31.54*Y10</f>
        <v>4.667927104975809E-3</v>
      </c>
      <c r="L58" s="79">
        <f>V58/'TechCooling-RES'!L23/31.54*Z10</f>
        <v>1.3080644907986324E-2</v>
      </c>
      <c r="O58" s="98" t="s">
        <v>283</v>
      </c>
      <c r="P58">
        <f>P52</f>
        <v>0.234127</v>
      </c>
      <c r="Q58" s="3">
        <f t="shared" ref="Q58:V58" si="29">Q52</f>
        <v>3.3848799999999999</v>
      </c>
      <c r="R58" s="3">
        <f t="shared" si="29"/>
        <v>24.091583</v>
      </c>
      <c r="S58" s="3">
        <f t="shared" si="29"/>
        <v>2.409624</v>
      </c>
      <c r="T58" s="3">
        <f t="shared" si="29"/>
        <v>0.59026299999999998</v>
      </c>
      <c r="U58" s="3">
        <f t="shared" si="29"/>
        <v>0.23961099999999999</v>
      </c>
      <c r="V58" s="3">
        <f t="shared" si="29"/>
        <v>0.50807199999999997</v>
      </c>
    </row>
    <row r="59" spans="1:22" ht="15">
      <c r="A59" s="72"/>
      <c r="B59" s="72"/>
      <c r="C59" s="72"/>
      <c r="D59" s="72"/>
      <c r="E59" s="72"/>
      <c r="F59" s="79"/>
      <c r="G59" s="73"/>
      <c r="H59" s="73"/>
      <c r="I59" s="73"/>
      <c r="J59" s="73"/>
      <c r="K59" s="73"/>
    </row>
    <row r="63" spans="1:22" ht="15">
      <c r="C63" s="161"/>
      <c r="D63" s="161"/>
      <c r="E63" s="162" t="s">
        <v>434</v>
      </c>
    </row>
    <row r="64" spans="1:22" ht="15.75" thickBot="1">
      <c r="C64" s="163" t="s">
        <v>1</v>
      </c>
      <c r="D64" s="163" t="s">
        <v>2</v>
      </c>
      <c r="E64" s="163" t="s">
        <v>3</v>
      </c>
    </row>
    <row r="65" spans="3:12">
      <c r="C65" s="165" t="s">
        <v>278</v>
      </c>
      <c r="D65" s="165" t="s">
        <v>56</v>
      </c>
      <c r="E65" s="165" t="s">
        <v>54</v>
      </c>
    </row>
    <row r="66" spans="3:12">
      <c r="C66" s="165" t="s">
        <v>279</v>
      </c>
      <c r="D66" s="165" t="s">
        <v>56</v>
      </c>
      <c r="E66" s="165" t="s">
        <v>54</v>
      </c>
    </row>
    <row r="67" spans="3:12">
      <c r="C67" s="165" t="s">
        <v>284</v>
      </c>
      <c r="D67" s="165" t="s">
        <v>56</v>
      </c>
      <c r="E67" s="165" t="s">
        <v>277</v>
      </c>
    </row>
    <row r="68" spans="3:12">
      <c r="C68" s="165" t="s">
        <v>281</v>
      </c>
      <c r="D68" s="165" t="s">
        <v>56</v>
      </c>
      <c r="E68" s="165" t="s">
        <v>277</v>
      </c>
    </row>
    <row r="69" spans="3:12">
      <c r="C69" s="165" t="s">
        <v>285</v>
      </c>
      <c r="D69" s="165" t="s">
        <v>56</v>
      </c>
      <c r="E69" s="165" t="s">
        <v>293</v>
      </c>
    </row>
    <row r="70" spans="3:12">
      <c r="C70" s="165" t="s">
        <v>282</v>
      </c>
      <c r="D70" s="165" t="s">
        <v>56</v>
      </c>
      <c r="E70" s="165" t="s">
        <v>293</v>
      </c>
    </row>
    <row r="71" spans="3:12">
      <c r="C71" s="165" t="s">
        <v>286</v>
      </c>
      <c r="D71" s="165" t="s">
        <v>56</v>
      </c>
      <c r="E71" s="165" t="s">
        <v>294</v>
      </c>
    </row>
    <row r="72" spans="3:12">
      <c r="C72" s="165" t="s">
        <v>283</v>
      </c>
      <c r="D72" s="165" t="s">
        <v>56</v>
      </c>
      <c r="E72" s="165" t="s">
        <v>294</v>
      </c>
    </row>
    <row r="77" spans="3:12" ht="15">
      <c r="C77" s="72"/>
      <c r="D77" s="72"/>
      <c r="E77" s="74" t="s">
        <v>222</v>
      </c>
      <c r="F77" s="72"/>
      <c r="G77" s="72"/>
      <c r="H77" s="72"/>
      <c r="I77" s="72"/>
      <c r="J77" s="72"/>
      <c r="K77" s="72"/>
    </row>
    <row r="78" spans="3:12" ht="15.75" thickBot="1">
      <c r="C78" s="75" t="s">
        <v>1</v>
      </c>
      <c r="D78" s="75" t="s">
        <v>2</v>
      </c>
      <c r="E78" s="75" t="s">
        <v>3</v>
      </c>
      <c r="F78" s="3" t="s">
        <v>143</v>
      </c>
      <c r="G78" s="3" t="s">
        <v>144</v>
      </c>
      <c r="H78" s="3" t="s">
        <v>145</v>
      </c>
      <c r="I78" s="3" t="s">
        <v>146</v>
      </c>
      <c r="J78" s="3" t="s">
        <v>147</v>
      </c>
      <c r="K78" s="3" t="s">
        <v>148</v>
      </c>
      <c r="L78" s="3" t="s">
        <v>149</v>
      </c>
    </row>
    <row r="79" spans="3:12" ht="15">
      <c r="C79" s="153" t="s">
        <v>278</v>
      </c>
      <c r="D79" s="153" t="s">
        <v>56</v>
      </c>
      <c r="E79" s="153" t="s">
        <v>54</v>
      </c>
      <c r="F79" s="79">
        <v>31.54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</row>
    <row r="80" spans="3:12" ht="15">
      <c r="C80" s="153" t="s">
        <v>279</v>
      </c>
      <c r="D80" s="153" t="s">
        <v>56</v>
      </c>
      <c r="E80" s="153" t="s">
        <v>54</v>
      </c>
      <c r="F80" s="79">
        <v>31.54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</row>
    <row r="81" spans="3:12" ht="15">
      <c r="C81" s="153" t="s">
        <v>284</v>
      </c>
      <c r="D81" s="153" t="s">
        <v>56</v>
      </c>
      <c r="E81" s="153" t="s">
        <v>277</v>
      </c>
      <c r="F81" s="79">
        <v>31.54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</row>
    <row r="82" spans="3:12" ht="15">
      <c r="C82" s="153" t="s">
        <v>281</v>
      </c>
      <c r="D82" s="153" t="s">
        <v>56</v>
      </c>
      <c r="E82" s="153" t="s">
        <v>277</v>
      </c>
      <c r="F82" s="79">
        <v>31.54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</row>
    <row r="83" spans="3:12" ht="15">
      <c r="C83" s="153" t="s">
        <v>285</v>
      </c>
      <c r="D83" s="153" t="s">
        <v>56</v>
      </c>
      <c r="E83" s="153" t="s">
        <v>293</v>
      </c>
      <c r="F83" s="79">
        <v>31.54</v>
      </c>
      <c r="G83" s="79">
        <v>31.54</v>
      </c>
      <c r="H83" s="79">
        <v>31.54</v>
      </c>
      <c r="I83" s="79">
        <v>31.54</v>
      </c>
      <c r="J83" s="79">
        <v>31.54</v>
      </c>
      <c r="K83" s="79">
        <v>31.54</v>
      </c>
      <c r="L83" s="79">
        <v>31.54</v>
      </c>
    </row>
    <row r="84" spans="3:12" ht="15">
      <c r="C84" s="153" t="s">
        <v>282</v>
      </c>
      <c r="D84" s="153" t="s">
        <v>56</v>
      </c>
      <c r="E84" s="153" t="s">
        <v>293</v>
      </c>
      <c r="F84" s="79">
        <v>31.54</v>
      </c>
      <c r="G84" s="79">
        <v>31.54</v>
      </c>
      <c r="H84" s="79">
        <v>31.54</v>
      </c>
      <c r="I84" s="79">
        <v>31.54</v>
      </c>
      <c r="J84" s="79">
        <v>31.54</v>
      </c>
      <c r="K84" s="79">
        <v>31.54</v>
      </c>
      <c r="L84" s="79">
        <v>31.54</v>
      </c>
    </row>
    <row r="85" spans="3:12" ht="15">
      <c r="C85" s="153" t="s">
        <v>286</v>
      </c>
      <c r="D85" s="153" t="s">
        <v>56</v>
      </c>
      <c r="E85" s="153" t="s">
        <v>294</v>
      </c>
      <c r="F85" s="79">
        <v>31.54</v>
      </c>
      <c r="G85" s="79">
        <v>31.54</v>
      </c>
      <c r="H85" s="79">
        <v>31.54</v>
      </c>
      <c r="I85" s="79">
        <v>31.54</v>
      </c>
      <c r="J85" s="79">
        <v>31.54</v>
      </c>
      <c r="K85" s="79">
        <v>31.54</v>
      </c>
      <c r="L85" s="79">
        <v>31.54</v>
      </c>
    </row>
    <row r="86" spans="3:12" ht="15">
      <c r="C86" s="153" t="s">
        <v>283</v>
      </c>
      <c r="D86" s="153" t="s">
        <v>56</v>
      </c>
      <c r="E86" s="153" t="s">
        <v>294</v>
      </c>
      <c r="F86" s="79">
        <v>31.54</v>
      </c>
      <c r="G86" s="79">
        <v>31.54</v>
      </c>
      <c r="H86" s="79">
        <v>31.54</v>
      </c>
      <c r="I86" s="79">
        <v>31.54</v>
      </c>
      <c r="J86" s="79">
        <v>31.54</v>
      </c>
      <c r="K86" s="79">
        <v>31.54</v>
      </c>
      <c r="L86" s="79">
        <v>31.54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180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180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180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180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180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180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180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8"/>
      <c r="Z9" s="158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8"/>
      <c r="AX9" s="158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8"/>
      <c r="BV9" s="158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8"/>
      <c r="CT9" s="158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8"/>
      <c r="DR9" s="158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55"/>
      <c r="AX12" s="155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55"/>
      <c r="BV12" s="155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55"/>
      <c r="CT12" s="155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55"/>
      <c r="DR12" s="155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181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181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181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181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181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181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181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182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182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182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182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182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182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182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155"/>
      <c r="B17" s="155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155"/>
      <c r="Z17" s="155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155"/>
      <c r="AX17" s="155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155"/>
      <c r="BV17" s="155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155"/>
      <c r="CT17" s="155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155"/>
      <c r="DR17" s="155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155"/>
      <c r="EP17" s="155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155"/>
      <c r="B21" s="155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55"/>
      <c r="Z21" s="155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55"/>
      <c r="AX21" s="155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55"/>
      <c r="BV21" s="155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55"/>
      <c r="CT21" s="155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55"/>
      <c r="DR21" s="155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55"/>
      <c r="EP21" s="155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183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183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183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183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183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183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183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184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184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184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184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184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184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184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185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185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185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185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185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185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185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155"/>
      <c r="B25" s="155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55"/>
      <c r="Z25" s="155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55"/>
      <c r="AX25" s="155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55"/>
      <c r="BV25" s="155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55"/>
      <c r="CT25" s="155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55"/>
      <c r="DR25" s="155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55"/>
      <c r="EP25" s="155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184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184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184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184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184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184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184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185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185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185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185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185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185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185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155"/>
      <c r="B29" s="155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55"/>
      <c r="Z29" s="155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55"/>
      <c r="AX29" s="155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55"/>
      <c r="BV29" s="155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55"/>
      <c r="CT29" s="155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55"/>
      <c r="DR29" s="155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55"/>
      <c r="EP29" s="155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187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187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187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187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187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187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187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155"/>
      <c r="B33" s="155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155"/>
      <c r="Z33" s="155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155"/>
      <c r="AX33" s="155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155"/>
      <c r="BV33" s="155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155"/>
      <c r="CT33" s="155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155"/>
      <c r="DR33" s="155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155"/>
      <c r="EP33" s="155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155" t="s">
        <v>188</v>
      </c>
      <c r="B34" s="155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155" t="s">
        <v>188</v>
      </c>
      <c r="Z34" s="155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155" t="s">
        <v>188</v>
      </c>
      <c r="AX34" s="155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155" t="s">
        <v>188</v>
      </c>
      <c r="BV34" s="155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155" t="s">
        <v>188</v>
      </c>
      <c r="CT34" s="155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155" t="s">
        <v>188</v>
      </c>
      <c r="DR34" s="155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155" t="s">
        <v>188</v>
      </c>
      <c r="EP34" s="155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155" t="s">
        <v>189</v>
      </c>
      <c r="B35" s="155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155" t="s">
        <v>189</v>
      </c>
      <c r="Z35" s="155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155" t="s">
        <v>189</v>
      </c>
      <c r="AX35" s="155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155" t="s">
        <v>189</v>
      </c>
      <c r="BV35" s="155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155" t="s">
        <v>189</v>
      </c>
      <c r="CT35" s="155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155" t="s">
        <v>189</v>
      </c>
      <c r="DR35" s="155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155" t="s">
        <v>189</v>
      </c>
      <c r="EP35" s="155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155"/>
      <c r="B36" s="155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55"/>
      <c r="Z36" s="155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55"/>
      <c r="AX36" s="155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55"/>
      <c r="BV36" s="155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55"/>
      <c r="CT36" s="155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55"/>
      <c r="DR36" s="155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55"/>
      <c r="EP36" s="155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155"/>
      <c r="B37" s="155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55"/>
      <c r="Z37" s="155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55"/>
      <c r="AX37" s="155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55"/>
      <c r="BV37" s="155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55"/>
      <c r="CT37" s="155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55"/>
      <c r="DR37" s="155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55"/>
      <c r="EP37" s="155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55"/>
      <c r="B38" s="155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55"/>
      <c r="Z38" s="155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55"/>
      <c r="AX38" s="155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55"/>
      <c r="BV38" s="155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55"/>
      <c r="CT38" s="155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55"/>
      <c r="DR38" s="155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55"/>
      <c r="EP38" s="155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155"/>
      <c r="B39" s="155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55"/>
      <c r="Z39" s="155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55"/>
      <c r="AX39" s="155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55"/>
      <c r="BV39" s="155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55"/>
      <c r="CT39" s="155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55"/>
      <c r="DR39" s="155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55"/>
      <c r="EP39" s="155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155"/>
      <c r="B40" s="155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55"/>
      <c r="Z40" s="155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55"/>
      <c r="AX40" s="155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55"/>
      <c r="BV40" s="155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55"/>
      <c r="CT40" s="155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55"/>
      <c r="DR40" s="155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55"/>
      <c r="EP40" s="155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55"/>
      <c r="B41" s="155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55"/>
      <c r="Z41" s="155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55"/>
      <c r="AX41" s="155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55"/>
      <c r="BV41" s="155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55"/>
      <c r="CT41" s="155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55"/>
      <c r="DR41" s="155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55"/>
      <c r="EP41" s="155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155"/>
      <c r="B42" s="155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155"/>
      <c r="Z42" s="155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55"/>
      <c r="AX42" s="155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55"/>
      <c r="BV42" s="155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55"/>
      <c r="CT42" s="155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55"/>
      <c r="DR42" s="155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155"/>
      <c r="EP42" s="155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155"/>
      <c r="B43" s="155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155"/>
      <c r="Z43" s="155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55"/>
      <c r="AX43" s="155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55"/>
      <c r="BV43" s="155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55"/>
      <c r="CT43" s="155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55"/>
      <c r="DR43" s="155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155"/>
      <c r="EP43" s="155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155"/>
      <c r="B44" s="155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155"/>
      <c r="Z44" s="155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55"/>
      <c r="AX44" s="155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55"/>
      <c r="BV44" s="155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55"/>
      <c r="CT44" s="155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55"/>
      <c r="DR44" s="155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155"/>
      <c r="EP44" s="155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155"/>
      <c r="B45" s="155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155"/>
      <c r="Z45" s="155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55"/>
      <c r="AX45" s="155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55"/>
      <c r="BV45" s="155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55"/>
      <c r="CT45" s="155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55"/>
      <c r="DR45" s="155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155"/>
      <c r="EP45" s="155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155"/>
      <c r="B46" s="155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155"/>
      <c r="Z46" s="155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55"/>
      <c r="AX46" s="155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55"/>
      <c r="BV46" s="155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55"/>
      <c r="CT46" s="155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55"/>
      <c r="DR46" s="155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155"/>
      <c r="EP46" s="155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155"/>
      <c r="B47" s="155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55"/>
      <c r="EP47" s="155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55"/>
      <c r="B48" s="15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55"/>
      <c r="Z48" s="15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5"/>
      <c r="AX48" s="15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5"/>
      <c r="BV48" s="15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5"/>
      <c r="CT48" s="15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5"/>
      <c r="DR48" s="15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5"/>
      <c r="EP48" s="15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4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234</v>
      </c>
      <c r="Z2" s="92"/>
      <c r="AW2" s="91" t="s">
        <v>234</v>
      </c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117</v>
      </c>
      <c r="C7" s="5"/>
      <c r="D7" s="5"/>
      <c r="E7" s="5"/>
      <c r="Y7" s="85" t="s">
        <v>135</v>
      </c>
      <c r="AA7" s="5"/>
      <c r="AB7" s="5"/>
      <c r="AC7" s="5"/>
      <c r="AW7" s="85" t="s">
        <v>138</v>
      </c>
      <c r="AY7" s="5"/>
      <c r="AZ7" s="5"/>
      <c r="BA7" s="5"/>
      <c r="BU7" s="85" t="s">
        <v>139</v>
      </c>
      <c r="BW7" s="5"/>
      <c r="BX7" s="5"/>
      <c r="BY7" s="5"/>
      <c r="CS7" s="85" t="s">
        <v>140</v>
      </c>
      <c r="CU7" s="5"/>
      <c r="CV7" s="5"/>
      <c r="CW7" s="5"/>
      <c r="DQ7" s="85" t="s">
        <v>141</v>
      </c>
      <c r="DS7" s="5"/>
      <c r="DT7" s="5"/>
      <c r="DU7" s="5"/>
      <c r="EO7" s="85" t="s">
        <v>142</v>
      </c>
      <c r="EQ7" s="5"/>
      <c r="ER7" s="5"/>
      <c r="ES7" s="5"/>
    </row>
    <row r="8" spans="1:167" ht="15.75">
      <c r="A8" s="85" t="s">
        <v>287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287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287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287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287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287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287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288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288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288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288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288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288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288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5.5">
      <c r="B14" s="48" t="s">
        <v>289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289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289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289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289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289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289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225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225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225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225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225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225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225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243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243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243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243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243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243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243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244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244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244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244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244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244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244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245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245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245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245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245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245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245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225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225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225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225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225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225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225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243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243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243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243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243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243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243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244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244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244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244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244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244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244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245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245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245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245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245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245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245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5.5">
      <c r="B26" s="48" t="s">
        <v>290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290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290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290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290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290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290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121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121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121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121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121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121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121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122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122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122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122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122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122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122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123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123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123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123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123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123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123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124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124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124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124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124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124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124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125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125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125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125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125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125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125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126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126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126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126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126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126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126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127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127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127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127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127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127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127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128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128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128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128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128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128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128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129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129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129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129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129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129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129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130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130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130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130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130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130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130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121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121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121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121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121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121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121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122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122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122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122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122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122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122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123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123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123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123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123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123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123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124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124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124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124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124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124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124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125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125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125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125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125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125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125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126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126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126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126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126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126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126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127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127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127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127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127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127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127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128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128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128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128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128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128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128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129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129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129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129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129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129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129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130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130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130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130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130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130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130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234</v>
      </c>
      <c r="Z2" s="92"/>
      <c r="AW2" s="91" t="s">
        <v>234</v>
      </c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235</v>
      </c>
      <c r="AA7" s="5"/>
      <c r="AB7" s="5"/>
      <c r="AC7" s="5"/>
      <c r="AW7" s="85" t="s">
        <v>237</v>
      </c>
      <c r="AY7" s="5"/>
      <c r="AZ7" s="5"/>
      <c r="BA7" s="5"/>
      <c r="BU7" s="85" t="s">
        <v>238</v>
      </c>
      <c r="BW7" s="5"/>
      <c r="BX7" s="5"/>
      <c r="BY7" s="5"/>
      <c r="CS7" s="85" t="s">
        <v>239</v>
      </c>
      <c r="CU7" s="5"/>
      <c r="CV7" s="5"/>
      <c r="CW7" s="5"/>
      <c r="DQ7" s="103" t="s">
        <v>297</v>
      </c>
      <c r="DS7" s="5"/>
      <c r="DT7" s="5"/>
      <c r="DU7" s="5"/>
      <c r="EO7" s="85" t="s">
        <v>142</v>
      </c>
      <c r="EQ7" s="5"/>
      <c r="ER7" s="5"/>
      <c r="ES7" s="5"/>
    </row>
    <row r="8" spans="1:167" ht="15.7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4" t="s">
        <v>295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295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295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295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295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295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295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4.25">
      <c r="A25" s="7"/>
      <c r="B25" s="16" t="s">
        <v>296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296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296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296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296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296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296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0.5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75"/>
  <cols>
    <col min="2" max="2" width="64.28515625" bestFit="1" customWidth="1"/>
  </cols>
  <sheetData>
    <row r="1" spans="2:2">
      <c r="B1" s="1" t="s">
        <v>212</v>
      </c>
    </row>
    <row r="2" spans="2:2">
      <c r="B2" s="1" t="s">
        <v>213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topLeftCell="F55" zoomScaleNormal="100" workbookViewId="0">
      <selection activeCell="L75" sqref="L75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72"/>
      <c r="D1" s="72"/>
      <c r="E1" s="74" t="s">
        <v>221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147</v>
      </c>
      <c r="K2" s="3" t="s">
        <v>148</v>
      </c>
      <c r="L2" s="3" t="s">
        <v>149</v>
      </c>
    </row>
    <row r="3" spans="3:12">
      <c r="C3" s="87" t="s">
        <v>107</v>
      </c>
      <c r="D3" s="87" t="s">
        <v>56</v>
      </c>
      <c r="E3" s="87" t="s">
        <v>425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108</v>
      </c>
      <c r="D4" s="87" t="s">
        <v>59</v>
      </c>
      <c r="E4" s="87" t="s">
        <v>425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109</v>
      </c>
      <c r="D5" s="87" t="s">
        <v>63</v>
      </c>
      <c r="E5" s="87" t="s">
        <v>425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302</v>
      </c>
      <c r="D6" s="87" t="s">
        <v>300</v>
      </c>
      <c r="E6" s="87" t="s">
        <v>425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303</v>
      </c>
      <c r="D7" s="87" t="s">
        <v>223</v>
      </c>
      <c r="E7" s="87" t="s">
        <v>425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304</v>
      </c>
      <c r="D8" s="87" t="s">
        <v>224</v>
      </c>
      <c r="E8" s="87" t="s">
        <v>425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61"/>
      <c r="D11" s="161"/>
      <c r="E11" s="162" t="s">
        <v>434</v>
      </c>
    </row>
    <row r="12" spans="3:12" ht="15.75" thickBot="1">
      <c r="C12" s="163" t="s">
        <v>1</v>
      </c>
      <c r="D12" s="163" t="s">
        <v>2</v>
      </c>
      <c r="E12" s="163" t="s">
        <v>3</v>
      </c>
    </row>
    <row r="13" spans="3:12">
      <c r="C13" s="165" t="s">
        <v>107</v>
      </c>
      <c r="D13" s="165" t="s">
        <v>56</v>
      </c>
      <c r="E13" s="165" t="s">
        <v>425</v>
      </c>
    </row>
    <row r="14" spans="3:12">
      <c r="C14" s="165" t="s">
        <v>108</v>
      </c>
      <c r="D14" s="165" t="s">
        <v>59</v>
      </c>
      <c r="E14" s="165" t="s">
        <v>425</v>
      </c>
    </row>
    <row r="15" spans="3:12">
      <c r="C15" s="165" t="s">
        <v>109</v>
      </c>
      <c r="D15" s="165" t="s">
        <v>63</v>
      </c>
      <c r="E15" s="165" t="s">
        <v>425</v>
      </c>
    </row>
    <row r="16" spans="3:12">
      <c r="C16" s="165" t="s">
        <v>302</v>
      </c>
      <c r="D16" s="165" t="s">
        <v>300</v>
      </c>
      <c r="E16" s="165" t="s">
        <v>425</v>
      </c>
    </row>
    <row r="17" spans="1:13">
      <c r="C17" s="165" t="s">
        <v>303</v>
      </c>
      <c r="D17" s="165" t="s">
        <v>223</v>
      </c>
      <c r="E17" s="165" t="s">
        <v>425</v>
      </c>
    </row>
    <row r="18" spans="1:13">
      <c r="C18" s="165" t="s">
        <v>304</v>
      </c>
      <c r="D18" s="165" t="s">
        <v>224</v>
      </c>
      <c r="E18" s="165" t="s">
        <v>425</v>
      </c>
    </row>
    <row r="21" spans="1:13" ht="15">
      <c r="C21" s="78"/>
      <c r="D21" s="78"/>
      <c r="E21" s="74" t="s">
        <v>214</v>
      </c>
      <c r="F21" s="77"/>
      <c r="G21" s="77"/>
      <c r="H21" s="77"/>
      <c r="I21" s="77"/>
      <c r="J21" s="77"/>
      <c r="K21" s="77"/>
      <c r="L21" s="77"/>
      <c r="M21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143</v>
      </c>
      <c r="G22" s="3" t="s">
        <v>144</v>
      </c>
      <c r="H22" s="3" t="s">
        <v>145</v>
      </c>
      <c r="I22" s="3" t="s">
        <v>146</v>
      </c>
      <c r="J22" s="3" t="s">
        <v>147</v>
      </c>
      <c r="K22" s="3" t="s">
        <v>148</v>
      </c>
      <c r="L22" s="3" t="s">
        <v>149</v>
      </c>
      <c r="M22"/>
    </row>
    <row r="23" spans="1:13">
      <c r="C23" s="87" t="s">
        <v>107</v>
      </c>
      <c r="D23" s="87" t="s">
        <v>56</v>
      </c>
      <c r="E23" s="87" t="s">
        <v>425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108</v>
      </c>
      <c r="D24" s="87" t="s">
        <v>59</v>
      </c>
      <c r="E24" s="87" t="s">
        <v>425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109</v>
      </c>
      <c r="D25" s="87" t="s">
        <v>63</v>
      </c>
      <c r="E25" s="87" t="s">
        <v>425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302</v>
      </c>
      <c r="D26" s="87" t="s">
        <v>300</v>
      </c>
      <c r="E26" s="87" t="s">
        <v>425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303</v>
      </c>
      <c r="D27" s="87" t="s">
        <v>223</v>
      </c>
      <c r="E27" s="87" t="s">
        <v>425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304</v>
      </c>
      <c r="D28" s="87" t="s">
        <v>224</v>
      </c>
      <c r="E28" s="87" t="s">
        <v>425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309</v>
      </c>
      <c r="F39" s="72"/>
      <c r="G39" s="72"/>
      <c r="H39" s="72"/>
      <c r="I39" s="72"/>
      <c r="J39" s="72"/>
      <c r="K39" s="72"/>
      <c r="P39" s="72"/>
      <c r="Q39" s="72"/>
      <c r="R39" s="74" t="s">
        <v>310</v>
      </c>
      <c r="S39" s="72"/>
      <c r="T39" s="72"/>
      <c r="U39" s="72"/>
      <c r="V39" s="72"/>
      <c r="W39" s="72"/>
      <c r="X39" s="72"/>
      <c r="Y39" s="3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143</v>
      </c>
      <c r="G40" s="3" t="s">
        <v>144</v>
      </c>
      <c r="H40" s="3" t="s">
        <v>145</v>
      </c>
      <c r="I40" s="3" t="s">
        <v>146</v>
      </c>
      <c r="J40" s="3" t="s">
        <v>147</v>
      </c>
      <c r="K40" s="3" t="s">
        <v>148</v>
      </c>
      <c r="L40" s="3" t="s">
        <v>149</v>
      </c>
      <c r="P40" s="75" t="s">
        <v>1</v>
      </c>
      <c r="Q40" s="75" t="s">
        <v>4</v>
      </c>
      <c r="R40" s="75" t="s">
        <v>0</v>
      </c>
      <c r="S40" s="3" t="s">
        <v>143</v>
      </c>
      <c r="T40" s="3" t="s">
        <v>144</v>
      </c>
      <c r="U40" s="3" t="s">
        <v>145</v>
      </c>
      <c r="V40" s="3" t="s">
        <v>146</v>
      </c>
      <c r="W40" s="3" t="s">
        <v>147</v>
      </c>
      <c r="X40" s="3" t="s">
        <v>148</v>
      </c>
      <c r="Y40" s="3" t="s">
        <v>149</v>
      </c>
    </row>
    <row r="41" spans="1:25" ht="15">
      <c r="A41" s="72"/>
      <c r="B41" s="72"/>
      <c r="C41" s="87" t="s">
        <v>107</v>
      </c>
      <c r="D41" s="87" t="s">
        <v>56</v>
      </c>
      <c r="E41" s="87" t="s">
        <v>425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107</v>
      </c>
      <c r="Q41" s="87" t="s">
        <v>56</v>
      </c>
      <c r="R41" s="87" t="s">
        <v>301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3"/>
      <c r="B42" s="72"/>
      <c r="C42" s="87" t="s">
        <v>108</v>
      </c>
      <c r="D42" s="87" t="s">
        <v>59</v>
      </c>
      <c r="E42" s="87" t="s">
        <v>425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108</v>
      </c>
      <c r="Q42" s="87" t="s">
        <v>59</v>
      </c>
      <c r="R42" s="87" t="s">
        <v>301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5">
      <c r="A43" s="83"/>
      <c r="B43" s="72"/>
      <c r="C43" s="87" t="s">
        <v>109</v>
      </c>
      <c r="D43" s="87" t="s">
        <v>63</v>
      </c>
      <c r="E43" s="87" t="s">
        <v>425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109</v>
      </c>
      <c r="Q43" s="87" t="s">
        <v>63</v>
      </c>
      <c r="R43" s="87" t="s">
        <v>301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5">
      <c r="A44" s="72"/>
      <c r="B44" s="72"/>
      <c r="C44" s="87" t="s">
        <v>302</v>
      </c>
      <c r="D44" s="87" t="s">
        <v>300</v>
      </c>
      <c r="E44" s="87" t="s">
        <v>425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302</v>
      </c>
      <c r="Q44" s="87" t="s">
        <v>300</v>
      </c>
      <c r="R44" s="87" t="s">
        <v>301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5">
      <c r="A45" s="72"/>
      <c r="B45" s="72"/>
      <c r="C45" s="87" t="s">
        <v>303</v>
      </c>
      <c r="D45" s="87" t="s">
        <v>223</v>
      </c>
      <c r="E45" s="87" t="s">
        <v>425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303</v>
      </c>
      <c r="Q45" s="87" t="s">
        <v>223</v>
      </c>
      <c r="R45" s="87" t="s">
        <v>301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5">
      <c r="A46" s="72"/>
      <c r="B46" s="72"/>
      <c r="C46" s="87" t="s">
        <v>304</v>
      </c>
      <c r="D46" s="87" t="s">
        <v>224</v>
      </c>
      <c r="E46" s="87" t="s">
        <v>425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304</v>
      </c>
      <c r="Q46" s="87" t="s">
        <v>224</v>
      </c>
      <c r="R46" s="87" t="s">
        <v>301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222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143</v>
      </c>
      <c r="G53" s="3" t="s">
        <v>144</v>
      </c>
      <c r="H53" s="3" t="s">
        <v>145</v>
      </c>
      <c r="I53" s="3" t="s">
        <v>146</v>
      </c>
      <c r="J53" s="3" t="s">
        <v>147</v>
      </c>
      <c r="K53" s="3" t="s">
        <v>148</v>
      </c>
      <c r="L53" s="3" t="s">
        <v>149</v>
      </c>
    </row>
    <row r="54" spans="1:12">
      <c r="C54" s="87" t="s">
        <v>107</v>
      </c>
      <c r="D54" s="87" t="s">
        <v>56</v>
      </c>
      <c r="E54" s="87" t="s">
        <v>425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</row>
    <row r="55" spans="1:12">
      <c r="C55" s="87" t="s">
        <v>108</v>
      </c>
      <c r="D55" s="87" t="s">
        <v>59</v>
      </c>
      <c r="E55" s="87" t="s">
        <v>425</v>
      </c>
      <c r="F55" s="80">
        <f t="shared" ref="F55:F59" si="10">F42*S42</f>
        <v>0.22205391734746002</v>
      </c>
      <c r="G55" s="80">
        <f t="shared" ref="G55:G59" si="11">G42*T42</f>
        <v>0.62994690827830369</v>
      </c>
      <c r="H55" s="80">
        <f t="shared" ref="H55:H59" si="12">H42*U42</f>
        <v>0.33502341127203761</v>
      </c>
      <c r="I55" s="80">
        <f t="shared" ref="I55:I59" si="13">I42*V42</f>
        <v>0.42592895704700828</v>
      </c>
      <c r="J55" s="80">
        <f t="shared" ref="J55:J59" si="14">J42*W42</f>
        <v>0.43457748341790459</v>
      </c>
      <c r="K55" s="80">
        <f t="shared" ref="K55:K59" si="15">K42*X42</f>
        <v>0.51550611198566532</v>
      </c>
      <c r="L55" s="80">
        <f t="shared" ref="L55:L59" si="16">L42*Y42</f>
        <v>0.49380888280702756</v>
      </c>
    </row>
    <row r="56" spans="1:12">
      <c r="C56" s="87" t="s">
        <v>109</v>
      </c>
      <c r="D56" s="87" t="s">
        <v>63</v>
      </c>
      <c r="E56" s="87" t="s">
        <v>425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</row>
    <row r="57" spans="1:12">
      <c r="C57" s="87" t="s">
        <v>302</v>
      </c>
      <c r="D57" s="87" t="s">
        <v>300</v>
      </c>
      <c r="E57" s="87" t="s">
        <v>425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</row>
    <row r="58" spans="1:12">
      <c r="C58" s="87" t="s">
        <v>303</v>
      </c>
      <c r="D58" s="87" t="s">
        <v>223</v>
      </c>
      <c r="E58" s="87" t="s">
        <v>425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</row>
    <row r="59" spans="1:12">
      <c r="C59" s="87" t="s">
        <v>304</v>
      </c>
      <c r="D59" s="87" t="s">
        <v>224</v>
      </c>
      <c r="E59" s="87" t="s">
        <v>425</v>
      </c>
      <c r="F59" s="80">
        <f t="shared" si="10"/>
        <v>0</v>
      </c>
      <c r="G59" s="80">
        <f t="shared" si="11"/>
        <v>0</v>
      </c>
      <c r="H59" s="80">
        <f t="shared" si="12"/>
        <v>0</v>
      </c>
      <c r="I59" s="80">
        <f t="shared" si="13"/>
        <v>0</v>
      </c>
      <c r="J59" s="80">
        <f t="shared" si="14"/>
        <v>0</v>
      </c>
      <c r="K59" s="80">
        <f t="shared" si="15"/>
        <v>0</v>
      </c>
      <c r="L59" s="80">
        <f t="shared" si="16"/>
        <v>0</v>
      </c>
    </row>
    <row r="64" spans="1:12" ht="15">
      <c r="C64" s="118"/>
      <c r="D64" s="118"/>
      <c r="E64" s="74" t="s">
        <v>377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143</v>
      </c>
      <c r="G65" s="3" t="s">
        <v>144</v>
      </c>
      <c r="H65" s="3" t="s">
        <v>145</v>
      </c>
      <c r="I65" s="3" t="s">
        <v>146</v>
      </c>
      <c r="J65" s="3" t="s">
        <v>147</v>
      </c>
      <c r="K65" s="3" t="s">
        <v>148</v>
      </c>
      <c r="L65" s="3" t="s">
        <v>149</v>
      </c>
    </row>
    <row r="66" spans="3:12">
      <c r="C66" s="153" t="s">
        <v>107</v>
      </c>
      <c r="D66" s="153" t="s">
        <v>56</v>
      </c>
      <c r="E66" s="153" t="s">
        <v>425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108</v>
      </c>
      <c r="D67" s="153" t="s">
        <v>59</v>
      </c>
      <c r="E67" s="153" t="s">
        <v>425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109</v>
      </c>
      <c r="D68" s="153" t="s">
        <v>63</v>
      </c>
      <c r="E68" s="153" t="s">
        <v>425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302</v>
      </c>
      <c r="D69" s="153" t="s">
        <v>300</v>
      </c>
      <c r="E69" s="153" t="s">
        <v>425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303</v>
      </c>
      <c r="D70" s="153" t="s">
        <v>223</v>
      </c>
      <c r="E70" s="153" t="s">
        <v>425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304</v>
      </c>
      <c r="D71" s="153" t="s">
        <v>224</v>
      </c>
      <c r="E71" s="153" t="s">
        <v>425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topLeftCell="E49" zoomScaleNormal="100" workbookViewId="0">
      <selection activeCell="M72" sqref="M72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221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147</v>
      </c>
      <c r="K2" s="3" t="s">
        <v>148</v>
      </c>
      <c r="L2" s="3" t="s">
        <v>149</v>
      </c>
    </row>
    <row r="3" spans="3:12">
      <c r="C3" s="87" t="s">
        <v>312</v>
      </c>
      <c r="D3" s="87" t="s">
        <v>56</v>
      </c>
      <c r="E3" s="87" t="s">
        <v>426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313</v>
      </c>
      <c r="D4" s="87" t="s">
        <v>59</v>
      </c>
      <c r="E4" s="87" t="s">
        <v>426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314</v>
      </c>
      <c r="D5" s="87" t="s">
        <v>63</v>
      </c>
      <c r="E5" s="87" t="s">
        <v>426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315</v>
      </c>
      <c r="D6" s="87" t="s">
        <v>300</v>
      </c>
      <c r="E6" s="87" t="s">
        <v>426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316</v>
      </c>
      <c r="D7" s="87" t="s">
        <v>223</v>
      </c>
      <c r="E7" s="87" t="s">
        <v>426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317</v>
      </c>
      <c r="D8" s="87" t="s">
        <v>224</v>
      </c>
      <c r="E8" s="87" t="s">
        <v>426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61"/>
      <c r="D11" s="161"/>
      <c r="E11" s="162" t="s">
        <v>434</v>
      </c>
    </row>
    <row r="12" spans="3:12" ht="15.75" thickBot="1">
      <c r="C12" s="163" t="s">
        <v>1</v>
      </c>
      <c r="D12" s="163" t="s">
        <v>2</v>
      </c>
      <c r="E12" s="163" t="s">
        <v>3</v>
      </c>
    </row>
    <row r="13" spans="3:12">
      <c r="C13" s="165" t="s">
        <v>312</v>
      </c>
      <c r="D13" s="165" t="s">
        <v>56</v>
      </c>
      <c r="E13" s="165" t="s">
        <v>426</v>
      </c>
    </row>
    <row r="14" spans="3:12">
      <c r="C14" s="165" t="s">
        <v>313</v>
      </c>
      <c r="D14" s="165" t="s">
        <v>59</v>
      </c>
      <c r="E14" s="165" t="s">
        <v>426</v>
      </c>
    </row>
    <row r="15" spans="3:12">
      <c r="C15" s="165" t="s">
        <v>314</v>
      </c>
      <c r="D15" s="165" t="s">
        <v>63</v>
      </c>
      <c r="E15" s="165" t="s">
        <v>426</v>
      </c>
    </row>
    <row r="16" spans="3:12">
      <c r="C16" s="165" t="s">
        <v>315</v>
      </c>
      <c r="D16" s="165" t="s">
        <v>300</v>
      </c>
      <c r="E16" s="165" t="s">
        <v>426</v>
      </c>
    </row>
    <row r="17" spans="1:13">
      <c r="C17" s="165" t="s">
        <v>316</v>
      </c>
      <c r="D17" s="165" t="s">
        <v>223</v>
      </c>
      <c r="E17" s="165" t="s">
        <v>426</v>
      </c>
    </row>
    <row r="18" spans="1:13">
      <c r="C18" s="165" t="s">
        <v>317</v>
      </c>
      <c r="D18" s="165" t="s">
        <v>224</v>
      </c>
      <c r="E18" s="165" t="s">
        <v>426</v>
      </c>
    </row>
    <row r="21" spans="1:13" ht="15">
      <c r="C21" s="78"/>
      <c r="D21" s="78"/>
      <c r="E21" s="74" t="s">
        <v>214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143</v>
      </c>
      <c r="G22" s="3" t="s">
        <v>144</v>
      </c>
      <c r="H22" s="3" t="s">
        <v>145</v>
      </c>
      <c r="I22" s="3" t="s">
        <v>146</v>
      </c>
      <c r="J22" s="3" t="s">
        <v>147</v>
      </c>
      <c r="K22" s="3" t="s">
        <v>148</v>
      </c>
      <c r="L22" s="3" t="s">
        <v>149</v>
      </c>
    </row>
    <row r="23" spans="1:13">
      <c r="C23" s="87" t="s">
        <v>312</v>
      </c>
      <c r="D23" s="87" t="s">
        <v>56</v>
      </c>
      <c r="E23" s="87" t="s">
        <v>426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313</v>
      </c>
      <c r="D24" s="87" t="s">
        <v>59</v>
      </c>
      <c r="E24" s="87" t="s">
        <v>426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314</v>
      </c>
      <c r="D25" s="87" t="s">
        <v>63</v>
      </c>
      <c r="E25" s="87" t="s">
        <v>426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315</v>
      </c>
      <c r="D26" s="87" t="s">
        <v>300</v>
      </c>
      <c r="E26" s="87" t="s">
        <v>426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316</v>
      </c>
      <c r="D27" s="87" t="s">
        <v>223</v>
      </c>
      <c r="E27" s="87" t="s">
        <v>426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317</v>
      </c>
      <c r="D28" s="87" t="s">
        <v>224</v>
      </c>
      <c r="E28" s="87" t="s">
        <v>426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309</v>
      </c>
      <c r="F39" s="72"/>
      <c r="G39" s="72"/>
      <c r="H39" s="72"/>
      <c r="I39" s="72"/>
      <c r="J39" s="72"/>
      <c r="K39" s="72"/>
      <c r="P39" s="72"/>
      <c r="Q39" s="72"/>
      <c r="R39" s="74" t="s">
        <v>310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143</v>
      </c>
      <c r="G40" s="3" t="s">
        <v>144</v>
      </c>
      <c r="H40" s="3" t="s">
        <v>145</v>
      </c>
      <c r="I40" s="3" t="s">
        <v>146</v>
      </c>
      <c r="J40" s="3" t="s">
        <v>147</v>
      </c>
      <c r="K40" s="3" t="s">
        <v>148</v>
      </c>
      <c r="L40" s="3" t="s">
        <v>149</v>
      </c>
      <c r="P40" s="75" t="s">
        <v>1</v>
      </c>
      <c r="Q40" s="75" t="s">
        <v>4</v>
      </c>
      <c r="R40" s="75" t="s">
        <v>0</v>
      </c>
      <c r="S40" s="3" t="s">
        <v>143</v>
      </c>
      <c r="T40" s="3" t="s">
        <v>144</v>
      </c>
      <c r="U40" s="3" t="s">
        <v>145</v>
      </c>
      <c r="V40" s="3" t="s">
        <v>146</v>
      </c>
      <c r="W40" s="3" t="s">
        <v>147</v>
      </c>
      <c r="X40" s="3" t="s">
        <v>148</v>
      </c>
      <c r="Y40" s="3" t="s">
        <v>149</v>
      </c>
    </row>
    <row r="41" spans="1:25" ht="15">
      <c r="A41" s="72"/>
      <c r="B41" s="72"/>
      <c r="C41" s="87" t="s">
        <v>312</v>
      </c>
      <c r="D41" s="87" t="s">
        <v>56</v>
      </c>
      <c r="E41" s="87" t="s">
        <v>426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312</v>
      </c>
      <c r="Q41" s="87" t="s">
        <v>56</v>
      </c>
      <c r="R41" s="87" t="s">
        <v>318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5">
      <c r="A42" s="83"/>
      <c r="B42" s="72"/>
      <c r="C42" s="87" t="s">
        <v>313</v>
      </c>
      <c r="D42" s="87" t="s">
        <v>59</v>
      </c>
      <c r="E42" s="87" t="s">
        <v>426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313</v>
      </c>
      <c r="Q42" s="87" t="s">
        <v>59</v>
      </c>
      <c r="R42" s="87" t="s">
        <v>318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5">
      <c r="A43" s="83"/>
      <c r="B43" s="72"/>
      <c r="C43" s="87" t="s">
        <v>314</v>
      </c>
      <c r="D43" s="87" t="s">
        <v>63</v>
      </c>
      <c r="E43" s="87" t="s">
        <v>426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314</v>
      </c>
      <c r="Q43" s="87" t="s">
        <v>63</v>
      </c>
      <c r="R43" s="87" t="s">
        <v>318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5">
      <c r="A44" s="72"/>
      <c r="B44" s="72"/>
      <c r="C44" s="87" t="s">
        <v>315</v>
      </c>
      <c r="D44" s="87" t="s">
        <v>300</v>
      </c>
      <c r="E44" s="87" t="s">
        <v>426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315</v>
      </c>
      <c r="Q44" s="87" t="s">
        <v>300</v>
      </c>
      <c r="R44" s="87" t="s">
        <v>318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5">
      <c r="A45" s="72"/>
      <c r="B45" s="72"/>
      <c r="C45" s="87" t="s">
        <v>316</v>
      </c>
      <c r="D45" s="87" t="s">
        <v>223</v>
      </c>
      <c r="E45" s="87" t="s">
        <v>426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316</v>
      </c>
      <c r="Q45" s="87" t="s">
        <v>223</v>
      </c>
      <c r="R45" s="87" t="s">
        <v>318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5">
      <c r="A46" s="72"/>
      <c r="B46" s="72"/>
      <c r="C46" s="87" t="s">
        <v>317</v>
      </c>
      <c r="D46" s="87" t="s">
        <v>224</v>
      </c>
      <c r="E46" s="87" t="s">
        <v>426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317</v>
      </c>
      <c r="Q46" s="87" t="s">
        <v>224</v>
      </c>
      <c r="R46" s="87" t="s">
        <v>318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222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143</v>
      </c>
      <c r="G53" s="3" t="s">
        <v>144</v>
      </c>
      <c r="H53" s="3" t="s">
        <v>145</v>
      </c>
      <c r="I53" s="3" t="s">
        <v>146</v>
      </c>
      <c r="J53" s="3" t="s">
        <v>147</v>
      </c>
      <c r="K53" s="3" t="s">
        <v>148</v>
      </c>
      <c r="L53" s="3" t="s">
        <v>149</v>
      </c>
    </row>
    <row r="54" spans="1:12">
      <c r="C54" s="87" t="s">
        <v>312</v>
      </c>
      <c r="D54" s="87" t="s">
        <v>56</v>
      </c>
      <c r="E54" s="87" t="s">
        <v>426</v>
      </c>
      <c r="F54" s="80">
        <f>F41*S41</f>
        <v>0.1369608990373237</v>
      </c>
      <c r="G54" s="80">
        <f t="shared" ref="G54:L59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</row>
    <row r="55" spans="1:12">
      <c r="C55" s="87" t="s">
        <v>313</v>
      </c>
      <c r="D55" s="87" t="s">
        <v>59</v>
      </c>
      <c r="E55" s="87" t="s">
        <v>426</v>
      </c>
      <c r="F55" s="80">
        <f t="shared" ref="F55:F59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</row>
    <row r="56" spans="1:12">
      <c r="C56" s="87" t="s">
        <v>314</v>
      </c>
      <c r="D56" s="87" t="s">
        <v>63</v>
      </c>
      <c r="E56" s="87" t="s">
        <v>426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</row>
    <row r="57" spans="1:12">
      <c r="C57" s="87" t="s">
        <v>315</v>
      </c>
      <c r="D57" s="87" t="s">
        <v>300</v>
      </c>
      <c r="E57" s="87" t="s">
        <v>426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</row>
    <row r="58" spans="1:12">
      <c r="C58" s="87" t="s">
        <v>316</v>
      </c>
      <c r="D58" s="87" t="s">
        <v>223</v>
      </c>
      <c r="E58" s="87" t="s">
        <v>426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</row>
    <row r="59" spans="1:12">
      <c r="C59" s="87" t="s">
        <v>317</v>
      </c>
      <c r="D59" s="87" t="s">
        <v>224</v>
      </c>
      <c r="E59" s="87" t="s">
        <v>426</v>
      </c>
      <c r="F59" s="80">
        <f t="shared" si="4"/>
        <v>0</v>
      </c>
      <c r="G59" s="80">
        <f t="shared" si="3"/>
        <v>0</v>
      </c>
      <c r="H59" s="80">
        <f t="shared" si="3"/>
        <v>0</v>
      </c>
      <c r="I59" s="80">
        <f t="shared" si="3"/>
        <v>0</v>
      </c>
      <c r="J59" s="80">
        <f t="shared" si="3"/>
        <v>0.12078922408372064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377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143</v>
      </c>
      <c r="G67" s="3" t="s">
        <v>144</v>
      </c>
      <c r="H67" s="3" t="s">
        <v>145</v>
      </c>
      <c r="I67" s="3" t="s">
        <v>146</v>
      </c>
      <c r="J67" s="3" t="s">
        <v>147</v>
      </c>
      <c r="K67" s="3" t="s">
        <v>148</v>
      </c>
      <c r="L67" s="3" t="s">
        <v>149</v>
      </c>
    </row>
    <row r="68" spans="3:12">
      <c r="C68" s="153" t="s">
        <v>312</v>
      </c>
      <c r="D68" s="153" t="s">
        <v>56</v>
      </c>
      <c r="E68" s="153" t="s">
        <v>426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313</v>
      </c>
      <c r="D69" s="153" t="s">
        <v>59</v>
      </c>
      <c r="E69" s="153" t="s">
        <v>426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314</v>
      </c>
      <c r="D70" s="153" t="s">
        <v>63</v>
      </c>
      <c r="E70" s="153" t="s">
        <v>426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315</v>
      </c>
      <c r="D71" s="153" t="s">
        <v>300</v>
      </c>
      <c r="E71" s="153" t="s">
        <v>426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316</v>
      </c>
      <c r="D72" s="153" t="s">
        <v>223</v>
      </c>
      <c r="E72" s="153" t="s">
        <v>426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317</v>
      </c>
      <c r="D73" s="153" t="s">
        <v>224</v>
      </c>
      <c r="E73" s="153" t="s">
        <v>426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topLeftCell="E46" zoomScaleNormal="100" workbookViewId="0">
      <selection activeCell="M71" sqref="M71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221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147</v>
      </c>
      <c r="K2" s="3" t="s">
        <v>148</v>
      </c>
      <c r="L2" s="3" t="s">
        <v>149</v>
      </c>
    </row>
    <row r="3" spans="3:12">
      <c r="C3" s="87" t="s">
        <v>319</v>
      </c>
      <c r="D3" s="87" t="s">
        <v>56</v>
      </c>
      <c r="E3" s="87" t="s">
        <v>427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321</v>
      </c>
      <c r="D4" s="87" t="s">
        <v>59</v>
      </c>
      <c r="E4" s="87" t="s">
        <v>427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322</v>
      </c>
      <c r="D5" s="87" t="s">
        <v>63</v>
      </c>
      <c r="E5" s="87" t="s">
        <v>427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323</v>
      </c>
      <c r="D6" s="87" t="s">
        <v>300</v>
      </c>
      <c r="E6" s="87" t="s">
        <v>427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324</v>
      </c>
      <c r="D7" s="87" t="s">
        <v>223</v>
      </c>
      <c r="E7" s="87" t="s">
        <v>427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325</v>
      </c>
      <c r="D8" s="87" t="s">
        <v>224</v>
      </c>
      <c r="E8" s="87" t="s">
        <v>427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64"/>
      <c r="D10" s="164"/>
      <c r="E10" s="162" t="s">
        <v>434</v>
      </c>
    </row>
    <row r="11" spans="3:12" ht="15.75" thickBot="1">
      <c r="C11" s="163" t="s">
        <v>1</v>
      </c>
      <c r="D11" s="163" t="s">
        <v>2</v>
      </c>
      <c r="E11" s="163" t="s">
        <v>3</v>
      </c>
    </row>
    <row r="12" spans="3:12">
      <c r="C12" s="165" t="s">
        <v>319</v>
      </c>
      <c r="D12" s="165" t="s">
        <v>56</v>
      </c>
      <c r="E12" s="165" t="s">
        <v>427</v>
      </c>
    </row>
    <row r="13" spans="3:12">
      <c r="C13" s="165" t="s">
        <v>321</v>
      </c>
      <c r="D13" s="165" t="s">
        <v>59</v>
      </c>
      <c r="E13" s="165" t="s">
        <v>427</v>
      </c>
    </row>
    <row r="14" spans="3:12">
      <c r="C14" s="165" t="s">
        <v>322</v>
      </c>
      <c r="D14" s="165" t="s">
        <v>63</v>
      </c>
      <c r="E14" s="165" t="s">
        <v>427</v>
      </c>
    </row>
    <row r="15" spans="3:12">
      <c r="C15" s="165" t="s">
        <v>323</v>
      </c>
      <c r="D15" s="165" t="s">
        <v>300</v>
      </c>
      <c r="E15" s="165" t="s">
        <v>427</v>
      </c>
    </row>
    <row r="16" spans="3:12">
      <c r="C16" s="165" t="s">
        <v>324</v>
      </c>
      <c r="D16" s="165" t="s">
        <v>223</v>
      </c>
      <c r="E16" s="165" t="s">
        <v>427</v>
      </c>
    </row>
    <row r="17" spans="1:13">
      <c r="C17" s="165" t="s">
        <v>325</v>
      </c>
      <c r="D17" s="165" t="s">
        <v>224</v>
      </c>
      <c r="E17" s="165" t="s">
        <v>427</v>
      </c>
    </row>
    <row r="21" spans="1:13" ht="15">
      <c r="C21" s="78"/>
      <c r="D21" s="78"/>
      <c r="E21" s="74" t="s">
        <v>214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143</v>
      </c>
      <c r="G22" s="3" t="s">
        <v>144</v>
      </c>
      <c r="H22" s="3" t="s">
        <v>145</v>
      </c>
      <c r="I22" s="3" t="s">
        <v>146</v>
      </c>
      <c r="J22" s="3" t="s">
        <v>147</v>
      </c>
      <c r="K22" s="3" t="s">
        <v>148</v>
      </c>
      <c r="L22" s="3" t="s">
        <v>149</v>
      </c>
    </row>
    <row r="23" spans="1:13">
      <c r="C23" s="87" t="s">
        <v>319</v>
      </c>
      <c r="D23" s="87" t="s">
        <v>56</v>
      </c>
      <c r="E23" s="87" t="s">
        <v>427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321</v>
      </c>
      <c r="D24" s="87" t="s">
        <v>59</v>
      </c>
      <c r="E24" s="87" t="s">
        <v>427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322</v>
      </c>
      <c r="D25" s="87" t="s">
        <v>63</v>
      </c>
      <c r="E25" s="87" t="s">
        <v>427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323</v>
      </c>
      <c r="D26" s="87" t="s">
        <v>300</v>
      </c>
      <c r="E26" s="87" t="s">
        <v>427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324</v>
      </c>
      <c r="D27" s="87" t="s">
        <v>223</v>
      </c>
      <c r="E27" s="87" t="s">
        <v>427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325</v>
      </c>
      <c r="D28" s="87" t="s">
        <v>224</v>
      </c>
      <c r="E28" s="87" t="s">
        <v>427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309</v>
      </c>
      <c r="F39" s="72"/>
      <c r="G39" s="72"/>
      <c r="H39" s="72"/>
      <c r="I39" s="72"/>
      <c r="J39" s="72"/>
      <c r="K39" s="72"/>
      <c r="P39" s="72"/>
      <c r="Q39" s="72"/>
      <c r="R39" s="74" t="s">
        <v>310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143</v>
      </c>
      <c r="G40" s="3" t="s">
        <v>144</v>
      </c>
      <c r="H40" s="3" t="s">
        <v>145</v>
      </c>
      <c r="I40" s="3" t="s">
        <v>146</v>
      </c>
      <c r="J40" s="3" t="s">
        <v>147</v>
      </c>
      <c r="K40" s="3" t="s">
        <v>148</v>
      </c>
      <c r="L40" s="3" t="s">
        <v>149</v>
      </c>
      <c r="P40" s="75" t="s">
        <v>1</v>
      </c>
      <c r="Q40" s="75" t="s">
        <v>4</v>
      </c>
      <c r="R40" s="75" t="s">
        <v>0</v>
      </c>
      <c r="S40" s="3" t="s">
        <v>143</v>
      </c>
      <c r="T40" s="3" t="s">
        <v>144</v>
      </c>
      <c r="U40" s="3" t="s">
        <v>145</v>
      </c>
      <c r="V40" s="3" t="s">
        <v>146</v>
      </c>
      <c r="W40" s="3" t="s">
        <v>147</v>
      </c>
      <c r="X40" s="3" t="s">
        <v>148</v>
      </c>
      <c r="Y40" s="3" t="s">
        <v>149</v>
      </c>
    </row>
    <row r="41" spans="1:25" ht="15">
      <c r="A41" s="72"/>
      <c r="B41" s="72"/>
      <c r="C41" s="87" t="s">
        <v>319</v>
      </c>
      <c r="D41" s="87" t="s">
        <v>56</v>
      </c>
      <c r="E41" s="87" t="s">
        <v>427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319</v>
      </c>
      <c r="Q41" s="87" t="s">
        <v>56</v>
      </c>
      <c r="R41" s="87" t="s">
        <v>320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5">
      <c r="A42" s="83"/>
      <c r="B42" s="72"/>
      <c r="C42" s="87" t="s">
        <v>321</v>
      </c>
      <c r="D42" s="87" t="s">
        <v>59</v>
      </c>
      <c r="E42" s="87" t="s">
        <v>427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321</v>
      </c>
      <c r="Q42" s="87" t="s">
        <v>59</v>
      </c>
      <c r="R42" s="87" t="s">
        <v>320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5">
      <c r="A43" s="83"/>
      <c r="B43" s="72"/>
      <c r="C43" s="87" t="s">
        <v>322</v>
      </c>
      <c r="D43" s="87" t="s">
        <v>63</v>
      </c>
      <c r="E43" s="87" t="s">
        <v>427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322</v>
      </c>
      <c r="Q43" s="87" t="s">
        <v>63</v>
      </c>
      <c r="R43" s="87" t="s">
        <v>320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5">
      <c r="A44" s="72"/>
      <c r="B44" s="72"/>
      <c r="C44" s="87" t="s">
        <v>323</v>
      </c>
      <c r="D44" s="87" t="s">
        <v>300</v>
      </c>
      <c r="E44" s="87" t="s">
        <v>427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323</v>
      </c>
      <c r="Q44" s="87" t="s">
        <v>300</v>
      </c>
      <c r="R44" s="87" t="s">
        <v>320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5">
      <c r="A45" s="72"/>
      <c r="B45" s="72"/>
      <c r="C45" s="87" t="s">
        <v>324</v>
      </c>
      <c r="D45" s="87" t="s">
        <v>223</v>
      </c>
      <c r="E45" s="87" t="s">
        <v>427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324</v>
      </c>
      <c r="Q45" s="87" t="s">
        <v>223</v>
      </c>
      <c r="R45" s="87" t="s">
        <v>320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5">
      <c r="A46" s="72"/>
      <c r="B46" s="72"/>
      <c r="C46" s="87" t="s">
        <v>325</v>
      </c>
      <c r="D46" s="87" t="s">
        <v>224</v>
      </c>
      <c r="E46" s="87" t="s">
        <v>427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325</v>
      </c>
      <c r="Q46" s="87" t="s">
        <v>224</v>
      </c>
      <c r="R46" s="87" t="s">
        <v>320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222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143</v>
      </c>
      <c r="G53" s="3" t="s">
        <v>144</v>
      </c>
      <c r="H53" s="3" t="s">
        <v>145</v>
      </c>
      <c r="I53" s="3" t="s">
        <v>146</v>
      </c>
      <c r="J53" s="3" t="s">
        <v>147</v>
      </c>
      <c r="K53" s="3" t="s">
        <v>148</v>
      </c>
      <c r="L53" s="3" t="s">
        <v>149</v>
      </c>
    </row>
    <row r="54" spans="1:12">
      <c r="C54" s="87" t="s">
        <v>319</v>
      </c>
      <c r="D54" s="87" t="s">
        <v>56</v>
      </c>
      <c r="E54" s="87" t="s">
        <v>427</v>
      </c>
      <c r="F54" s="80">
        <f>F41*S41</f>
        <v>0.11241547726095805</v>
      </c>
      <c r="G54" s="80">
        <f t="shared" ref="G54:L59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</row>
    <row r="55" spans="1:12">
      <c r="C55" s="87" t="s">
        <v>321</v>
      </c>
      <c r="D55" s="87" t="s">
        <v>59</v>
      </c>
      <c r="E55" s="87" t="s">
        <v>427</v>
      </c>
      <c r="F55" s="80">
        <f t="shared" ref="F55:F59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</row>
    <row r="56" spans="1:12">
      <c r="C56" s="87" t="s">
        <v>322</v>
      </c>
      <c r="D56" s="87" t="s">
        <v>63</v>
      </c>
      <c r="E56" s="87" t="s">
        <v>427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</row>
    <row r="57" spans="1:12">
      <c r="C57" s="87" t="s">
        <v>323</v>
      </c>
      <c r="D57" s="87" t="s">
        <v>300</v>
      </c>
      <c r="E57" s="87" t="s">
        <v>427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</row>
    <row r="58" spans="1:12">
      <c r="C58" s="87" t="s">
        <v>324</v>
      </c>
      <c r="D58" s="87" t="s">
        <v>223</v>
      </c>
      <c r="E58" s="87" t="s">
        <v>427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</row>
    <row r="59" spans="1:12">
      <c r="C59" s="87" t="s">
        <v>325</v>
      </c>
      <c r="D59" s="87" t="s">
        <v>224</v>
      </c>
      <c r="E59" s="87" t="s">
        <v>427</v>
      </c>
      <c r="F59" s="80">
        <f t="shared" si="7"/>
        <v>0</v>
      </c>
      <c r="G59" s="80">
        <f t="shared" si="6"/>
        <v>0</v>
      </c>
      <c r="H59" s="80">
        <f t="shared" si="6"/>
        <v>0</v>
      </c>
      <c r="I59" s="80">
        <f t="shared" si="6"/>
        <v>0</v>
      </c>
      <c r="J59" s="80">
        <f t="shared" si="6"/>
        <v>0</v>
      </c>
      <c r="K59" s="80">
        <f t="shared" si="6"/>
        <v>0</v>
      </c>
      <c r="L59" s="80">
        <f t="shared" si="6"/>
        <v>0</v>
      </c>
    </row>
    <row r="64" spans="1:12" ht="15">
      <c r="C64" s="118"/>
      <c r="D64" s="118"/>
      <c r="E64" s="74" t="s">
        <v>377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143</v>
      </c>
      <c r="G65" s="3" t="s">
        <v>144</v>
      </c>
      <c r="H65" s="3" t="s">
        <v>145</v>
      </c>
      <c r="I65" s="3" t="s">
        <v>146</v>
      </c>
      <c r="J65" s="3" t="s">
        <v>147</v>
      </c>
      <c r="K65" s="3" t="s">
        <v>148</v>
      </c>
      <c r="L65" s="3" t="s">
        <v>149</v>
      </c>
    </row>
    <row r="66" spans="3:12">
      <c r="C66" s="153" t="s">
        <v>319</v>
      </c>
      <c r="D66" s="153" t="s">
        <v>56</v>
      </c>
      <c r="E66" s="153" t="s">
        <v>427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321</v>
      </c>
      <c r="D67" s="153" t="s">
        <v>59</v>
      </c>
      <c r="E67" s="153" t="s">
        <v>427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322</v>
      </c>
      <c r="D68" s="153" t="s">
        <v>63</v>
      </c>
      <c r="E68" s="153" t="s">
        <v>427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323</v>
      </c>
      <c r="D69" s="153" t="s">
        <v>300</v>
      </c>
      <c r="E69" s="153" t="s">
        <v>427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324</v>
      </c>
      <c r="D70" s="153" t="s">
        <v>223</v>
      </c>
      <c r="E70" s="153" t="s">
        <v>427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325</v>
      </c>
      <c r="D71" s="153" t="s">
        <v>224</v>
      </c>
      <c r="E71" s="153" t="s">
        <v>427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topLeftCell="A43" zoomScaleNormal="100" workbookViewId="0">
      <selection activeCell="F3" sqref="F3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221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147</v>
      </c>
      <c r="K2" s="3" t="s">
        <v>148</v>
      </c>
      <c r="L2" s="3" t="s">
        <v>149</v>
      </c>
    </row>
    <row r="3" spans="3:12">
      <c r="C3" s="87" t="s">
        <v>359</v>
      </c>
      <c r="D3" s="87" t="s">
        <v>56</v>
      </c>
      <c r="E3" s="87" t="s">
        <v>428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361</v>
      </c>
      <c r="D4" s="87" t="s">
        <v>59</v>
      </c>
      <c r="E4" s="87" t="s">
        <v>428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362</v>
      </c>
      <c r="D5" s="87" t="s">
        <v>63</v>
      </c>
      <c r="E5" s="87" t="s">
        <v>428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363</v>
      </c>
      <c r="D6" s="87" t="s">
        <v>300</v>
      </c>
      <c r="E6" s="87" t="s">
        <v>428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364</v>
      </c>
      <c r="D7" s="87" t="s">
        <v>223</v>
      </c>
      <c r="E7" s="87" t="s">
        <v>428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365</v>
      </c>
      <c r="D8" s="87" t="s">
        <v>224</v>
      </c>
      <c r="E8" s="87" t="s">
        <v>428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61"/>
      <c r="D11" s="161"/>
      <c r="E11" s="162" t="s">
        <v>434</v>
      </c>
    </row>
    <row r="12" spans="3:12" ht="15.75" thickBot="1">
      <c r="C12" s="163" t="s">
        <v>1</v>
      </c>
      <c r="D12" s="163" t="s">
        <v>2</v>
      </c>
      <c r="E12" s="163" t="s">
        <v>3</v>
      </c>
    </row>
    <row r="13" spans="3:12">
      <c r="C13" s="165" t="s">
        <v>359</v>
      </c>
      <c r="D13" s="165" t="s">
        <v>56</v>
      </c>
      <c r="E13" s="165" t="s">
        <v>428</v>
      </c>
    </row>
    <row r="14" spans="3:12">
      <c r="C14" s="165" t="s">
        <v>361</v>
      </c>
      <c r="D14" s="165" t="s">
        <v>59</v>
      </c>
      <c r="E14" s="165" t="s">
        <v>428</v>
      </c>
    </row>
    <row r="15" spans="3:12">
      <c r="C15" s="165" t="s">
        <v>362</v>
      </c>
      <c r="D15" s="165" t="s">
        <v>63</v>
      </c>
      <c r="E15" s="165" t="s">
        <v>428</v>
      </c>
    </row>
    <row r="16" spans="3:12">
      <c r="C16" s="165" t="s">
        <v>363</v>
      </c>
      <c r="D16" s="165" t="s">
        <v>300</v>
      </c>
      <c r="E16" s="165" t="s">
        <v>428</v>
      </c>
    </row>
    <row r="17" spans="1:13">
      <c r="C17" s="165" t="s">
        <v>364</v>
      </c>
      <c r="D17" s="165" t="s">
        <v>223</v>
      </c>
      <c r="E17" s="165" t="s">
        <v>428</v>
      </c>
    </row>
    <row r="18" spans="1:13">
      <c r="C18" s="165" t="s">
        <v>365</v>
      </c>
      <c r="D18" s="165" t="s">
        <v>224</v>
      </c>
      <c r="E18" s="165" t="s">
        <v>428</v>
      </c>
    </row>
    <row r="21" spans="1:13" ht="15">
      <c r="C21" s="78"/>
      <c r="D21" s="78"/>
      <c r="E21" s="74" t="s">
        <v>214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143</v>
      </c>
      <c r="G22" s="3" t="s">
        <v>144</v>
      </c>
      <c r="H22" s="3" t="s">
        <v>145</v>
      </c>
      <c r="I22" s="3" t="s">
        <v>146</v>
      </c>
      <c r="J22" s="3" t="s">
        <v>147</v>
      </c>
      <c r="K22" s="3" t="s">
        <v>148</v>
      </c>
      <c r="L22" s="3" t="s">
        <v>149</v>
      </c>
    </row>
    <row r="23" spans="1:13">
      <c r="C23" s="87" t="s">
        <v>359</v>
      </c>
      <c r="D23" s="87" t="s">
        <v>56</v>
      </c>
      <c r="E23" s="87" t="s">
        <v>428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361</v>
      </c>
      <c r="D24" s="87" t="s">
        <v>59</v>
      </c>
      <c r="E24" s="87" t="s">
        <v>428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362</v>
      </c>
      <c r="D25" s="87" t="s">
        <v>63</v>
      </c>
      <c r="E25" s="87" t="s">
        <v>428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363</v>
      </c>
      <c r="D26" s="87" t="s">
        <v>300</v>
      </c>
      <c r="E26" s="87" t="s">
        <v>428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364</v>
      </c>
      <c r="D27" s="87" t="s">
        <v>223</v>
      </c>
      <c r="E27" s="87" t="s">
        <v>428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365</v>
      </c>
      <c r="D28" s="87" t="s">
        <v>224</v>
      </c>
      <c r="E28" s="87" t="s">
        <v>428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309</v>
      </c>
      <c r="F39" s="72"/>
      <c r="G39" s="72"/>
      <c r="H39" s="72"/>
      <c r="I39" s="72"/>
      <c r="J39" s="72"/>
      <c r="K39" s="72"/>
      <c r="P39" s="72"/>
      <c r="Q39" s="72"/>
      <c r="R39" s="74" t="s">
        <v>310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143</v>
      </c>
      <c r="G40" s="3" t="s">
        <v>144</v>
      </c>
      <c r="H40" s="3" t="s">
        <v>145</v>
      </c>
      <c r="I40" s="3" t="s">
        <v>146</v>
      </c>
      <c r="J40" s="3" t="s">
        <v>147</v>
      </c>
      <c r="K40" s="3" t="s">
        <v>148</v>
      </c>
      <c r="L40" s="3" t="s">
        <v>149</v>
      </c>
      <c r="P40" s="75" t="s">
        <v>1</v>
      </c>
      <c r="Q40" s="75" t="s">
        <v>4</v>
      </c>
      <c r="R40" s="75" t="s">
        <v>0</v>
      </c>
      <c r="S40" s="3" t="s">
        <v>143</v>
      </c>
      <c r="T40" s="3" t="s">
        <v>144</v>
      </c>
      <c r="U40" s="3" t="s">
        <v>145</v>
      </c>
      <c r="V40" s="3" t="s">
        <v>146</v>
      </c>
      <c r="W40" s="3" t="s">
        <v>147</v>
      </c>
      <c r="X40" s="3" t="s">
        <v>148</v>
      </c>
      <c r="Y40" s="3" t="s">
        <v>149</v>
      </c>
    </row>
    <row r="41" spans="1:25" ht="15">
      <c r="A41" s="72"/>
      <c r="B41" s="72"/>
      <c r="C41" s="87" t="s">
        <v>359</v>
      </c>
      <c r="D41" s="87" t="s">
        <v>56</v>
      </c>
      <c r="E41" s="87" t="s">
        <v>428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359</v>
      </c>
      <c r="Q41" s="87" t="s">
        <v>56</v>
      </c>
      <c r="R41" s="87" t="s">
        <v>360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3"/>
      <c r="B42" s="72"/>
      <c r="C42" s="87" t="s">
        <v>361</v>
      </c>
      <c r="D42" s="87" t="s">
        <v>59</v>
      </c>
      <c r="E42" s="87" t="s">
        <v>428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361</v>
      </c>
      <c r="Q42" s="87" t="s">
        <v>59</v>
      </c>
      <c r="R42" s="87" t="s">
        <v>360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5">
      <c r="A43" s="83"/>
      <c r="B43" s="72"/>
      <c r="C43" s="87" t="s">
        <v>362</v>
      </c>
      <c r="D43" s="87" t="s">
        <v>63</v>
      </c>
      <c r="E43" s="87" t="s">
        <v>428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362</v>
      </c>
      <c r="Q43" s="87" t="s">
        <v>63</v>
      </c>
      <c r="R43" s="87" t="s">
        <v>360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5">
      <c r="A44" s="72"/>
      <c r="B44" s="72"/>
      <c r="C44" s="87" t="s">
        <v>363</v>
      </c>
      <c r="D44" s="87" t="s">
        <v>300</v>
      </c>
      <c r="E44" s="87" t="s">
        <v>428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363</v>
      </c>
      <c r="Q44" s="87" t="s">
        <v>300</v>
      </c>
      <c r="R44" s="87" t="s">
        <v>360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5">
      <c r="A45" s="72"/>
      <c r="B45" s="72"/>
      <c r="C45" s="87" t="s">
        <v>364</v>
      </c>
      <c r="D45" s="87" t="s">
        <v>223</v>
      </c>
      <c r="E45" s="87" t="s">
        <v>428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364</v>
      </c>
      <c r="Q45" s="87" t="s">
        <v>223</v>
      </c>
      <c r="R45" s="87" t="s">
        <v>360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5">
      <c r="A46" s="72"/>
      <c r="B46" s="72"/>
      <c r="C46" s="87" t="s">
        <v>365</v>
      </c>
      <c r="D46" s="87" t="s">
        <v>224</v>
      </c>
      <c r="E46" s="87" t="s">
        <v>428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365</v>
      </c>
      <c r="Q46" s="87" t="s">
        <v>224</v>
      </c>
      <c r="R46" s="87" t="s">
        <v>360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222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143</v>
      </c>
      <c r="G53" s="3" t="s">
        <v>144</v>
      </c>
      <c r="H53" s="3" t="s">
        <v>145</v>
      </c>
      <c r="I53" s="3" t="s">
        <v>146</v>
      </c>
      <c r="J53" s="3" t="s">
        <v>147</v>
      </c>
      <c r="K53" s="3" t="s">
        <v>148</v>
      </c>
      <c r="L53" s="3" t="s">
        <v>149</v>
      </c>
    </row>
    <row r="54" spans="1:12">
      <c r="C54" s="87" t="s">
        <v>359</v>
      </c>
      <c r="D54" s="87" t="s">
        <v>56</v>
      </c>
      <c r="E54" s="87" t="s">
        <v>428</v>
      </c>
      <c r="F54" s="80">
        <f>F41*S41</f>
        <v>0.10830606799151042</v>
      </c>
      <c r="G54" s="80">
        <f t="shared" ref="G54:L59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</row>
    <row r="55" spans="1:12">
      <c r="C55" s="87" t="s">
        <v>361</v>
      </c>
      <c r="D55" s="87" t="s">
        <v>59</v>
      </c>
      <c r="E55" s="87" t="s">
        <v>428</v>
      </c>
      <c r="F55" s="80">
        <f t="shared" ref="F55:F59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</row>
    <row r="56" spans="1:12">
      <c r="C56" s="87" t="s">
        <v>362</v>
      </c>
      <c r="D56" s="87" t="s">
        <v>63</v>
      </c>
      <c r="E56" s="87" t="s">
        <v>428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</row>
    <row r="57" spans="1:12">
      <c r="C57" s="87" t="s">
        <v>363</v>
      </c>
      <c r="D57" s="87" t="s">
        <v>300</v>
      </c>
      <c r="E57" s="87" t="s">
        <v>428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</row>
    <row r="58" spans="1:12">
      <c r="C58" s="87" t="s">
        <v>364</v>
      </c>
      <c r="D58" s="87" t="s">
        <v>223</v>
      </c>
      <c r="E58" s="87" t="s">
        <v>428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</row>
    <row r="59" spans="1:12">
      <c r="C59" s="87" t="s">
        <v>365</v>
      </c>
      <c r="D59" s="87" t="s">
        <v>224</v>
      </c>
      <c r="E59" s="87" t="s">
        <v>428</v>
      </c>
      <c r="F59" s="80">
        <f t="shared" si="4"/>
        <v>0</v>
      </c>
      <c r="G59" s="80">
        <f t="shared" si="3"/>
        <v>0</v>
      </c>
      <c r="H59" s="80">
        <f t="shared" si="3"/>
        <v>5.8465517032534171E-2</v>
      </c>
      <c r="I59" s="80">
        <f t="shared" si="3"/>
        <v>0.18248082519097272</v>
      </c>
      <c r="J59" s="80">
        <f t="shared" si="3"/>
        <v>5.1613044541505546E-2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377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143</v>
      </c>
      <c r="G67" s="3" t="s">
        <v>144</v>
      </c>
      <c r="H67" s="3" t="s">
        <v>145</v>
      </c>
      <c r="I67" s="3" t="s">
        <v>146</v>
      </c>
      <c r="J67" s="3" t="s">
        <v>147</v>
      </c>
      <c r="K67" s="3" t="s">
        <v>148</v>
      </c>
      <c r="L67" s="3" t="s">
        <v>149</v>
      </c>
    </row>
    <row r="68" spans="3:12">
      <c r="C68" s="153" t="s">
        <v>359</v>
      </c>
      <c r="D68" s="153" t="s">
        <v>56</v>
      </c>
      <c r="E68" s="153" t="s">
        <v>428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361</v>
      </c>
      <c r="D69" s="153" t="s">
        <v>59</v>
      </c>
      <c r="E69" s="153" t="s">
        <v>428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362</v>
      </c>
      <c r="D70" s="153" t="s">
        <v>63</v>
      </c>
      <c r="E70" s="153" t="s">
        <v>428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363</v>
      </c>
      <c r="D71" s="153" t="s">
        <v>300</v>
      </c>
      <c r="E71" s="153" t="s">
        <v>428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364</v>
      </c>
      <c r="D72" s="153" t="s">
        <v>223</v>
      </c>
      <c r="E72" s="153" t="s">
        <v>428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365</v>
      </c>
      <c r="D73" s="153" t="s">
        <v>224</v>
      </c>
      <c r="E73" s="153" t="s">
        <v>428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190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190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190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190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190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190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190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55"/>
      <c r="AX12" s="155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55"/>
      <c r="BV12" s="155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55"/>
      <c r="CT12" s="155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55"/>
      <c r="DR12" s="155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191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191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191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191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191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191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191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192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192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192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192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192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192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192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193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193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193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193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193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193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193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165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165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165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165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165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165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165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155"/>
      <c r="B21" s="155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55"/>
      <c r="Z21" s="155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55"/>
      <c r="AX21" s="155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55"/>
      <c r="BV21" s="155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55"/>
      <c r="CT21" s="155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55"/>
      <c r="DR21" s="155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55"/>
      <c r="EP21" s="155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193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193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193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193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193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193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193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165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165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165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165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165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165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165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55"/>
      <c r="B29" s="155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55"/>
      <c r="Z29" s="155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55"/>
      <c r="AX29" s="155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55"/>
      <c r="BV29" s="155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55"/>
      <c r="CT29" s="155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55"/>
      <c r="DR29" s="155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55"/>
      <c r="EP29" s="155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55"/>
      <c r="B30" s="15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55"/>
      <c r="Z30" s="155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55"/>
      <c r="AX30" s="155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55"/>
      <c r="BV30" s="155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55"/>
      <c r="CT30" s="155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55"/>
      <c r="DR30" s="155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55"/>
      <c r="EP30" s="155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194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194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194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194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194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194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194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192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192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192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192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192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192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192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193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193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193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193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193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193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193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165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165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165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165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165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165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165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155"/>
      <c r="B39" s="155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55"/>
      <c r="Z39" s="155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55"/>
      <c r="AX39" s="155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55"/>
      <c r="BV39" s="155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55"/>
      <c r="CT39" s="155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55"/>
      <c r="DR39" s="155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55"/>
      <c r="EP39" s="155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193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193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193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193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193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193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193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165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165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165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165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165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165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165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155"/>
      <c r="B47" s="155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55"/>
      <c r="EP47" s="155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57" t="s">
        <v>171</v>
      </c>
      <c r="B48" s="15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57" t="s">
        <v>171</v>
      </c>
      <c r="Z48" s="15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7" t="s">
        <v>171</v>
      </c>
      <c r="AX48" s="15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7" t="s">
        <v>171</v>
      </c>
      <c r="BV48" s="15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7" t="s">
        <v>171</v>
      </c>
      <c r="CT48" s="15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7" t="s">
        <v>171</v>
      </c>
      <c r="DR48" s="15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7" t="s">
        <v>171</v>
      </c>
      <c r="EP48" s="157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55"/>
      <c r="B49" s="155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55"/>
      <c r="EP49" s="155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55"/>
      <c r="B50" s="155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55"/>
      <c r="EP50" s="155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55"/>
      <c r="B52" s="15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55"/>
      <c r="EP52" s="155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55"/>
      <c r="B53" s="155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55"/>
      <c r="EP53" s="155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55"/>
      <c r="B54" s="15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55"/>
      <c r="EP54" s="155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55"/>
      <c r="B55" s="155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55"/>
      <c r="EP55" s="155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55"/>
      <c r="B56" s="15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55"/>
      <c r="EP56" s="155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55"/>
      <c r="B57" s="15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55"/>
      <c r="EP57" s="15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55"/>
      <c r="B58" s="155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55"/>
      <c r="Z58" s="155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55"/>
      <c r="AX58" s="155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55"/>
      <c r="BV58" s="155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55"/>
      <c r="CT58" s="155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55"/>
      <c r="DR58" s="155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55"/>
      <c r="EP58" s="155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55"/>
      <c r="B59" s="155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55"/>
      <c r="Z59" s="155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55"/>
      <c r="AX59" s="155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55"/>
      <c r="BV59" s="155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55"/>
      <c r="CT59" s="155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55"/>
      <c r="DR59" s="155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55"/>
      <c r="EP59" s="155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55"/>
      <c r="B60" s="155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55"/>
      <c r="Z60" s="155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55"/>
      <c r="AX60" s="155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55"/>
      <c r="BV60" s="155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55"/>
      <c r="CT60" s="155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55"/>
      <c r="DR60" s="155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55"/>
      <c r="EP60" s="155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55"/>
      <c r="B61" s="155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55"/>
      <c r="Z61" s="155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55"/>
      <c r="AX61" s="155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55"/>
      <c r="BV61" s="155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55"/>
      <c r="CT61" s="155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55"/>
      <c r="DR61" s="155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55"/>
      <c r="EP61" s="155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55"/>
      <c r="B62" s="155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55"/>
      <c r="Z62" s="155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55"/>
      <c r="AX62" s="155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55"/>
      <c r="BV62" s="155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55"/>
      <c r="CT62" s="155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55"/>
      <c r="DR62" s="155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55"/>
      <c r="EP62" s="155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55"/>
      <c r="EP105" s="155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55"/>
      <c r="EP106" s="155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55"/>
      <c r="EP107" s="155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55"/>
      <c r="EP108" s="155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55"/>
      <c r="EP109" s="155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55"/>
      <c r="EP110" s="155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55"/>
      <c r="EP111" s="155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55"/>
      <c r="EP112" s="155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55"/>
      <c r="EP113" s="155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55"/>
      <c r="EP114" s="155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55"/>
      <c r="EP115" s="155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195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195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195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195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190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195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195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196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196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196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196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191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196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196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192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192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192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192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192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192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192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193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193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193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193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193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193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193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165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165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165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165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165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165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165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155"/>
      <c r="B21" s="155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55"/>
      <c r="Z21" s="155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55"/>
      <c r="AX21" s="155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55"/>
      <c r="BV21" s="155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55"/>
      <c r="CT21" s="155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55"/>
      <c r="DR21" s="155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55"/>
      <c r="EP21" s="155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193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193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193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193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193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193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193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165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165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165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165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165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165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165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55"/>
      <c r="B29" s="155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55"/>
      <c r="Z29" s="155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55"/>
      <c r="AX29" s="155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55"/>
      <c r="BV29" s="155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55"/>
      <c r="CT29" s="155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55"/>
      <c r="DR29" s="155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55"/>
      <c r="EP29" s="155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55"/>
      <c r="B30" s="15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55"/>
      <c r="Z30" s="155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55"/>
      <c r="AX30" s="155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55"/>
      <c r="BV30" s="155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55"/>
      <c r="CT30" s="155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55"/>
      <c r="DR30" s="155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55"/>
      <c r="EP30" s="155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197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197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197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197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194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197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197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192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192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192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192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192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192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192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193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193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193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193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193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193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193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165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165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165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165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165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165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165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155"/>
      <c r="B39" s="155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55"/>
      <c r="Z39" s="155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55"/>
      <c r="AX39" s="155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55"/>
      <c r="BV39" s="155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55"/>
      <c r="CT39" s="155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55"/>
      <c r="DR39" s="155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55"/>
      <c r="EP39" s="155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193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193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193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193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193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193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193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165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165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165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165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165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165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165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155"/>
      <c r="B47" s="155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55"/>
      <c r="Z47" s="155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55"/>
      <c r="AX47" s="155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55"/>
      <c r="BV47" s="155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55"/>
      <c r="CT47" s="155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55"/>
      <c r="DR47" s="155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55"/>
      <c r="EP47" s="155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57" t="s">
        <v>171</v>
      </c>
      <c r="B48" s="15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57" t="s">
        <v>171</v>
      </c>
      <c r="Z48" s="15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7" t="s">
        <v>171</v>
      </c>
      <c r="AX48" s="15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7" t="s">
        <v>171</v>
      </c>
      <c r="BV48" s="15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7" t="s">
        <v>171</v>
      </c>
      <c r="CT48" s="15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7" t="s">
        <v>171</v>
      </c>
      <c r="DR48" s="15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7" t="s">
        <v>171</v>
      </c>
      <c r="EP48" s="157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55"/>
      <c r="B49" s="155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55"/>
      <c r="Z49" s="155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55"/>
      <c r="AX49" s="155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55"/>
      <c r="BV49" s="155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55"/>
      <c r="CT49" s="155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55"/>
      <c r="DR49" s="155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55"/>
      <c r="EP49" s="155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55"/>
      <c r="B50" s="155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55"/>
      <c r="Z50" s="155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55"/>
      <c r="AX50" s="155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55"/>
      <c r="BV50" s="155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55"/>
      <c r="CT50" s="155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55"/>
      <c r="DR50" s="155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55"/>
      <c r="EP50" s="155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55"/>
      <c r="B52" s="15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55"/>
      <c r="EP52" s="155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55"/>
      <c r="B53" s="155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55"/>
      <c r="Z53" s="155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55"/>
      <c r="AX53" s="155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55"/>
      <c r="BV53" s="155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55"/>
      <c r="CT53" s="155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55"/>
      <c r="DR53" s="155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55"/>
      <c r="EP53" s="155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55"/>
      <c r="B54" s="15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55"/>
      <c r="Z54" s="155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55"/>
      <c r="AX54" s="155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55"/>
      <c r="BV54" s="155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55"/>
      <c r="CT54" s="155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55"/>
      <c r="DR54" s="155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55"/>
      <c r="EP54" s="155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55"/>
      <c r="B55" s="155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55"/>
      <c r="Z55" s="155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55"/>
      <c r="AX55" s="155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55"/>
      <c r="BV55" s="155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55"/>
      <c r="CT55" s="155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55"/>
      <c r="DR55" s="155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55"/>
      <c r="EP55" s="155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55"/>
      <c r="B56" s="15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55"/>
      <c r="EP56" s="155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55"/>
      <c r="B57" s="15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55"/>
      <c r="Z57" s="15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5"/>
      <c r="AX57" s="15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5"/>
      <c r="BV57" s="15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5"/>
      <c r="CT57" s="15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5"/>
      <c r="DR57" s="15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55"/>
      <c r="EP57" s="15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55"/>
      <c r="B58" s="155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55"/>
      <c r="Z58" s="155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55"/>
      <c r="AX58" s="155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55"/>
      <c r="BV58" s="155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55"/>
      <c r="CT58" s="155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55"/>
      <c r="DR58" s="155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55"/>
      <c r="EP58" s="155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55"/>
      <c r="B59" s="155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55"/>
      <c r="Z59" s="155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55"/>
      <c r="AX59" s="155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55"/>
      <c r="BV59" s="155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55"/>
      <c r="CT59" s="155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55"/>
      <c r="DR59" s="155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55"/>
      <c r="EP59" s="155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55"/>
      <c r="B60" s="155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55"/>
      <c r="Z60" s="155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55"/>
      <c r="AX60" s="155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55"/>
      <c r="BV60" s="155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55"/>
      <c r="CT60" s="155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55"/>
      <c r="DR60" s="155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55"/>
      <c r="EP60" s="155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55"/>
      <c r="B61" s="155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55"/>
      <c r="Z61" s="155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55"/>
      <c r="AX61" s="155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55"/>
      <c r="BV61" s="155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55"/>
      <c r="CT61" s="155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55"/>
      <c r="DR61" s="155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55"/>
      <c r="EP61" s="155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55"/>
      <c r="B62" s="155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55"/>
      <c r="Z62" s="155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55"/>
      <c r="AX62" s="155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55"/>
      <c r="BV62" s="155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55"/>
      <c r="CT62" s="155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55"/>
      <c r="DR62" s="155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55"/>
      <c r="EP62" s="155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55"/>
      <c r="EP105" s="155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55"/>
      <c r="EP106" s="155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55"/>
      <c r="EP107" s="155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55"/>
      <c r="EP108" s="155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55"/>
      <c r="EP109" s="155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55"/>
      <c r="EP110" s="155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55"/>
      <c r="EP111" s="155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55"/>
      <c r="EP112" s="155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55"/>
      <c r="EP113" s="155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55"/>
      <c r="EP114" s="155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55"/>
      <c r="EP115" s="155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4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234</v>
      </c>
      <c r="Z2" s="92"/>
      <c r="AW2" s="91" t="s">
        <v>234</v>
      </c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Y7" s="85" t="s">
        <v>235</v>
      </c>
      <c r="AA7" s="5"/>
      <c r="AW7" s="85" t="s">
        <v>237</v>
      </c>
      <c r="AY7" s="5"/>
      <c r="BU7" s="85" t="s">
        <v>238</v>
      </c>
      <c r="BW7" s="5"/>
      <c r="CS7" s="85" t="s">
        <v>239</v>
      </c>
      <c r="CU7" s="5"/>
      <c r="DQ7" s="85" t="s">
        <v>240</v>
      </c>
      <c r="DS7" s="5"/>
      <c r="EO7" s="85" t="s">
        <v>142</v>
      </c>
      <c r="EQ7" s="5"/>
    </row>
    <row r="8" spans="1:167" ht="15.75">
      <c r="A8" s="85" t="s">
        <v>305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305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305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305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305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305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305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306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306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306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306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306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306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306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307</v>
      </c>
      <c r="D28" s="3"/>
      <c r="E28" s="3"/>
      <c r="Z28" s="16" t="s">
        <v>307</v>
      </c>
      <c r="AB28" s="3"/>
      <c r="AC28" s="3"/>
      <c r="AX28" s="16" t="s">
        <v>307</v>
      </c>
      <c r="AZ28" s="3"/>
      <c r="BA28" s="3"/>
      <c r="BV28" s="16" t="s">
        <v>307</v>
      </c>
      <c r="BX28" s="3"/>
      <c r="BY28" s="3"/>
      <c r="CT28" s="16" t="s">
        <v>307</v>
      </c>
      <c r="CV28" s="3"/>
      <c r="CW28" s="3"/>
      <c r="DR28" s="16" t="s">
        <v>307</v>
      </c>
      <c r="DT28" s="3"/>
      <c r="DU28" s="3"/>
      <c r="EP28" s="16" t="s">
        <v>307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308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308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308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308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308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308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308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234</v>
      </c>
      <c r="Z2" s="92"/>
      <c r="AW2" s="91" t="s">
        <v>234</v>
      </c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235</v>
      </c>
      <c r="AA7" s="5"/>
      <c r="AB7" s="5"/>
      <c r="AC7" s="5"/>
      <c r="AW7" s="85" t="s">
        <v>237</v>
      </c>
      <c r="AY7" s="5"/>
      <c r="AZ7" s="5"/>
      <c r="BA7" s="5"/>
      <c r="BU7" s="85" t="s">
        <v>238</v>
      </c>
      <c r="BW7" s="5"/>
      <c r="BX7" s="5"/>
      <c r="BY7" s="5"/>
      <c r="CS7" s="85" t="s">
        <v>239</v>
      </c>
      <c r="CU7" s="5"/>
      <c r="CV7" s="5"/>
      <c r="CW7" s="5"/>
      <c r="DQ7" s="85" t="s">
        <v>240</v>
      </c>
      <c r="DS7" s="5"/>
      <c r="DT7" s="5"/>
      <c r="DU7" s="5"/>
      <c r="EO7" s="85" t="s">
        <v>142</v>
      </c>
      <c r="EQ7" s="5"/>
      <c r="ER7" s="5"/>
      <c r="ES7" s="5"/>
    </row>
    <row r="8" spans="1:167" ht="15.75">
      <c r="A8" s="85" t="s">
        <v>311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311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311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311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311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311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311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306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306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306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306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306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306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306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242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242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242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242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242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242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242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225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225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225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225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225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225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225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243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243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243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243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243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243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243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244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244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244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244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244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244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244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245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245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245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245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245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245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245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225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225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225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225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225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225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225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243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243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243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243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243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243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243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244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244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244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244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244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244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244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245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245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245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245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245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245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245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307</v>
      </c>
      <c r="Z26" s="16" t="s">
        <v>307</v>
      </c>
      <c r="AX26" s="16" t="s">
        <v>307</v>
      </c>
      <c r="BV26" s="16" t="s">
        <v>307</v>
      </c>
      <c r="CT26" s="16" t="s">
        <v>307</v>
      </c>
      <c r="DR26" s="16" t="s">
        <v>307</v>
      </c>
      <c r="EP26" s="16" t="s">
        <v>307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308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308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308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308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308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308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308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246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246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246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246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246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246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246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225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225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225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225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225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225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225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243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243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243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243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243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243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243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244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244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244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244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244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244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244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245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245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245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245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245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245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245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57"/>
  <sheetViews>
    <sheetView topLeftCell="E45" zoomScaleNormal="100" workbookViewId="0">
      <selection activeCell="L46" sqref="L46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72"/>
      <c r="D1" s="72"/>
      <c r="E1" s="74" t="s">
        <v>221</v>
      </c>
      <c r="F1" s="72"/>
      <c r="G1" s="72"/>
      <c r="H1" s="72"/>
      <c r="I1" s="72"/>
      <c r="J1" s="72"/>
      <c r="K1" s="72"/>
      <c r="L1" s="72"/>
      <c r="R1" s="87" t="s">
        <v>356</v>
      </c>
    </row>
    <row r="2" spans="3:18" ht="15.75" thickBot="1">
      <c r="C2" s="75" t="s">
        <v>1</v>
      </c>
      <c r="D2" s="75" t="s">
        <v>2</v>
      </c>
      <c r="E2" s="75" t="s">
        <v>3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147</v>
      </c>
      <c r="K2" s="3" t="s">
        <v>148</v>
      </c>
      <c r="L2" s="3" t="s">
        <v>149</v>
      </c>
      <c r="N2" s="87" t="s">
        <v>347</v>
      </c>
    </row>
    <row r="3" spans="3:18">
      <c r="C3" s="87" t="s">
        <v>328</v>
      </c>
      <c r="D3" s="87" t="s">
        <v>56</v>
      </c>
      <c r="E3" s="87" t="s">
        <v>334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344</v>
      </c>
    </row>
    <row r="4" spans="3:18">
      <c r="C4" s="87" t="s">
        <v>327</v>
      </c>
      <c r="D4" s="87" t="s">
        <v>56</v>
      </c>
      <c r="E4" s="87" t="s">
        <v>326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340</v>
      </c>
    </row>
    <row r="5" spans="3:18">
      <c r="C5" s="87" t="s">
        <v>329</v>
      </c>
      <c r="D5" s="87" t="s">
        <v>56</v>
      </c>
      <c r="E5" s="87" t="s">
        <v>335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345</v>
      </c>
    </row>
    <row r="6" spans="3:18">
      <c r="C6" s="87" t="s">
        <v>330</v>
      </c>
      <c r="D6" s="87" t="s">
        <v>56</v>
      </c>
      <c r="E6" s="87" t="s">
        <v>336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343</v>
      </c>
    </row>
    <row r="7" spans="3:18">
      <c r="C7" s="87" t="s">
        <v>331</v>
      </c>
      <c r="D7" s="87" t="s">
        <v>56</v>
      </c>
      <c r="E7" s="87" t="s">
        <v>337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342</v>
      </c>
    </row>
    <row r="8" spans="3:18">
      <c r="C8" s="87" t="s">
        <v>332</v>
      </c>
      <c r="D8" s="87" t="s">
        <v>56</v>
      </c>
      <c r="E8" s="87" t="s">
        <v>338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346</v>
      </c>
    </row>
    <row r="9" spans="3:18">
      <c r="C9" s="87" t="s">
        <v>333</v>
      </c>
      <c r="D9" s="87" t="s">
        <v>56</v>
      </c>
      <c r="E9" s="87" t="s">
        <v>339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341</v>
      </c>
    </row>
    <row r="12" spans="3:18" ht="15">
      <c r="C12" s="161"/>
      <c r="D12" s="161"/>
      <c r="E12" s="162" t="s">
        <v>434</v>
      </c>
    </row>
    <row r="13" spans="3:18" ht="15.75" thickBot="1">
      <c r="C13" s="163" t="s">
        <v>1</v>
      </c>
      <c r="D13" s="163" t="s">
        <v>2</v>
      </c>
      <c r="E13" s="163" t="s">
        <v>3</v>
      </c>
    </row>
    <row r="14" spans="3:18">
      <c r="C14" s="165" t="s">
        <v>328</v>
      </c>
      <c r="D14" s="165" t="s">
        <v>56</v>
      </c>
      <c r="E14" s="165" t="s">
        <v>334</v>
      </c>
    </row>
    <row r="15" spans="3:18">
      <c r="C15" s="165" t="s">
        <v>327</v>
      </c>
      <c r="D15" s="165" t="s">
        <v>56</v>
      </c>
      <c r="E15" s="165" t="s">
        <v>326</v>
      </c>
    </row>
    <row r="16" spans="3:18">
      <c r="C16" s="165" t="s">
        <v>329</v>
      </c>
      <c r="D16" s="165" t="s">
        <v>56</v>
      </c>
      <c r="E16" s="165" t="s">
        <v>335</v>
      </c>
    </row>
    <row r="17" spans="1:13">
      <c r="C17" s="165" t="s">
        <v>330</v>
      </c>
      <c r="D17" s="165" t="s">
        <v>56</v>
      </c>
      <c r="E17" s="165" t="s">
        <v>336</v>
      </c>
    </row>
    <row r="18" spans="1:13">
      <c r="C18" s="165" t="s">
        <v>331</v>
      </c>
      <c r="D18" s="165" t="s">
        <v>56</v>
      </c>
      <c r="E18" s="165" t="s">
        <v>337</v>
      </c>
    </row>
    <row r="19" spans="1:13">
      <c r="C19" s="165" t="s">
        <v>332</v>
      </c>
      <c r="D19" s="165" t="s">
        <v>56</v>
      </c>
      <c r="E19" s="165" t="s">
        <v>338</v>
      </c>
    </row>
    <row r="20" spans="1:13">
      <c r="C20" s="165" t="s">
        <v>333</v>
      </c>
      <c r="D20" s="165" t="s">
        <v>56</v>
      </c>
      <c r="E20" s="165" t="s">
        <v>339</v>
      </c>
    </row>
    <row r="21" spans="1:13">
      <c r="C21" s="151"/>
      <c r="D21" s="151"/>
      <c r="E21" s="151"/>
    </row>
    <row r="22" spans="1:13" ht="15">
      <c r="C22" s="78"/>
      <c r="D22" s="78"/>
      <c r="E22" s="74" t="s">
        <v>214</v>
      </c>
      <c r="F22" s="77"/>
      <c r="G22" s="77"/>
      <c r="H22" s="77"/>
      <c r="I22" s="77"/>
      <c r="J22" s="77"/>
      <c r="K22" s="77"/>
      <c r="L22" s="77"/>
    </row>
    <row r="23" spans="1:13" ht="15.75" thickBot="1">
      <c r="C23" s="75" t="s">
        <v>1</v>
      </c>
      <c r="D23" s="75" t="s">
        <v>2</v>
      </c>
      <c r="E23" s="75" t="s">
        <v>3</v>
      </c>
      <c r="F23" s="3" t="s">
        <v>143</v>
      </c>
      <c r="G23" s="3" t="s">
        <v>144</v>
      </c>
      <c r="H23" s="3" t="s">
        <v>145</v>
      </c>
      <c r="I23" s="3" t="s">
        <v>146</v>
      </c>
      <c r="J23" s="3" t="s">
        <v>147</v>
      </c>
      <c r="K23" s="3" t="s">
        <v>148</v>
      </c>
      <c r="L23" s="3" t="s">
        <v>149</v>
      </c>
    </row>
    <row r="24" spans="1:13">
      <c r="C24" s="87" t="s">
        <v>328</v>
      </c>
      <c r="D24" s="87" t="s">
        <v>56</v>
      </c>
      <c r="E24" s="87" t="s">
        <v>334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327</v>
      </c>
      <c r="D25" s="87" t="s">
        <v>56</v>
      </c>
      <c r="E25" s="87" t="s">
        <v>326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329</v>
      </c>
      <c r="D26" s="87" t="s">
        <v>56</v>
      </c>
      <c r="E26" s="87" t="s">
        <v>335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330</v>
      </c>
      <c r="D27" s="87" t="s">
        <v>56</v>
      </c>
      <c r="E27" s="87" t="s">
        <v>336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331</v>
      </c>
      <c r="D28" s="87" t="s">
        <v>56</v>
      </c>
      <c r="E28" s="87" t="s">
        <v>337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332</v>
      </c>
      <c r="D29" s="87" t="s">
        <v>56</v>
      </c>
      <c r="E29" s="87" t="s">
        <v>338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333</v>
      </c>
      <c r="D30" s="87" t="s">
        <v>56</v>
      </c>
      <c r="E30" s="87" t="s">
        <v>339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2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2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2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2" ht="1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2" ht="1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2" ht="15">
      <c r="C43" s="78"/>
      <c r="D43" s="78"/>
      <c r="E43" s="74" t="s">
        <v>222</v>
      </c>
      <c r="F43" s="77"/>
      <c r="G43" s="77"/>
      <c r="H43" s="77"/>
      <c r="I43" s="77"/>
      <c r="J43" s="77"/>
      <c r="K43" s="77"/>
      <c r="L43" s="77"/>
    </row>
    <row r="44" spans="1:12" ht="15.75" thickBot="1">
      <c r="C44" s="75" t="s">
        <v>1</v>
      </c>
      <c r="D44" s="75" t="s">
        <v>2</v>
      </c>
      <c r="E44" s="75" t="s">
        <v>3</v>
      </c>
      <c r="F44" s="3" t="s">
        <v>143</v>
      </c>
      <c r="G44" s="3" t="s">
        <v>144</v>
      </c>
      <c r="H44" s="3" t="s">
        <v>145</v>
      </c>
      <c r="I44" s="3" t="s">
        <v>146</v>
      </c>
      <c r="J44" s="3" t="s">
        <v>147</v>
      </c>
      <c r="K44" s="3" t="s">
        <v>148</v>
      </c>
      <c r="L44" s="3" t="s">
        <v>149</v>
      </c>
    </row>
    <row r="45" spans="1:12">
      <c r="C45" s="87" t="s">
        <v>328</v>
      </c>
      <c r="D45" s="87" t="s">
        <v>56</v>
      </c>
      <c r="E45" s="87" t="s">
        <v>334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</row>
    <row r="46" spans="1:12">
      <c r="C46" s="87" t="s">
        <v>327</v>
      </c>
      <c r="D46" s="87" t="s">
        <v>56</v>
      </c>
      <c r="E46" s="87" t="s">
        <v>326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</row>
    <row r="47" spans="1:12">
      <c r="C47" s="87" t="s">
        <v>329</v>
      </c>
      <c r="D47" s="87" t="s">
        <v>56</v>
      </c>
      <c r="E47" s="87" t="s">
        <v>335</v>
      </c>
      <c r="F47" s="80">
        <f t="shared" ref="F47:F51" si="1">F46</f>
        <v>4.3525933881510659E-2</v>
      </c>
      <c r="G47" s="80">
        <f t="shared" ref="G47:G51" si="2">G46</f>
        <v>5.525056243318692E-2</v>
      </c>
      <c r="H47" s="80">
        <f t="shared" ref="H47:H51" si="3">H46</f>
        <v>3.5429026082700377E-2</v>
      </c>
      <c r="I47" s="80">
        <f t="shared" ref="I47:I51" si="4">I46</f>
        <v>6.4168960838233396E-2</v>
      </c>
      <c r="J47" s="80">
        <f t="shared" ref="J47:J51" si="5">J46</f>
        <v>3.9378583587436712E-2</v>
      </c>
      <c r="K47" s="80">
        <f t="shared" ref="K47:K51" si="6">K46</f>
        <v>3.6896745312373844E-2</v>
      </c>
      <c r="L47" s="80">
        <f t="shared" ref="L47:L51" si="7">L46</f>
        <v>4.3559811654605748E-2</v>
      </c>
    </row>
    <row r="48" spans="1:12">
      <c r="C48" s="87" t="s">
        <v>330</v>
      </c>
      <c r="D48" s="87" t="s">
        <v>56</v>
      </c>
      <c r="E48" s="87" t="s">
        <v>336</v>
      </c>
      <c r="F48" s="80">
        <f t="shared" si="1"/>
        <v>4.3525933881510659E-2</v>
      </c>
      <c r="G48" s="80">
        <f t="shared" si="2"/>
        <v>5.525056243318692E-2</v>
      </c>
      <c r="H48" s="80">
        <f t="shared" si="3"/>
        <v>3.5429026082700377E-2</v>
      </c>
      <c r="I48" s="80">
        <f t="shared" si="4"/>
        <v>6.4168960838233396E-2</v>
      </c>
      <c r="J48" s="80">
        <f t="shared" si="5"/>
        <v>3.9378583587436712E-2</v>
      </c>
      <c r="K48" s="80">
        <f t="shared" si="6"/>
        <v>3.6896745312373844E-2</v>
      </c>
      <c r="L48" s="80">
        <f t="shared" si="7"/>
        <v>4.3559811654605748E-2</v>
      </c>
    </row>
    <row r="49" spans="3:12">
      <c r="C49" s="87" t="s">
        <v>331</v>
      </c>
      <c r="D49" s="87" t="s">
        <v>56</v>
      </c>
      <c r="E49" s="87" t="s">
        <v>337</v>
      </c>
      <c r="F49" s="80">
        <f t="shared" si="1"/>
        <v>4.3525933881510659E-2</v>
      </c>
      <c r="G49" s="80">
        <f t="shared" si="2"/>
        <v>5.525056243318692E-2</v>
      </c>
      <c r="H49" s="80">
        <f t="shared" si="3"/>
        <v>3.5429026082700377E-2</v>
      </c>
      <c r="I49" s="80">
        <f t="shared" si="4"/>
        <v>6.4168960838233396E-2</v>
      </c>
      <c r="J49" s="80">
        <f t="shared" si="5"/>
        <v>3.9378583587436712E-2</v>
      </c>
      <c r="K49" s="80">
        <f t="shared" si="6"/>
        <v>3.6896745312373844E-2</v>
      </c>
      <c r="L49" s="80">
        <f t="shared" si="7"/>
        <v>4.3559811654605748E-2</v>
      </c>
    </row>
    <row r="50" spans="3:12">
      <c r="C50" s="87" t="s">
        <v>332</v>
      </c>
      <c r="D50" s="87" t="s">
        <v>56</v>
      </c>
      <c r="E50" s="87" t="s">
        <v>338</v>
      </c>
      <c r="F50" s="80">
        <f t="shared" si="1"/>
        <v>4.3525933881510659E-2</v>
      </c>
      <c r="G50" s="80">
        <f t="shared" si="2"/>
        <v>5.525056243318692E-2</v>
      </c>
      <c r="H50" s="80">
        <f t="shared" si="3"/>
        <v>3.5429026082700377E-2</v>
      </c>
      <c r="I50" s="80">
        <f t="shared" si="4"/>
        <v>6.4168960838233396E-2</v>
      </c>
      <c r="J50" s="80">
        <f t="shared" si="5"/>
        <v>3.9378583587436712E-2</v>
      </c>
      <c r="K50" s="80">
        <f t="shared" si="6"/>
        <v>3.6896745312373844E-2</v>
      </c>
      <c r="L50" s="80">
        <f t="shared" si="7"/>
        <v>4.3559811654605748E-2</v>
      </c>
    </row>
    <row r="51" spans="3:12">
      <c r="C51" s="87" t="s">
        <v>333</v>
      </c>
      <c r="D51" s="87" t="s">
        <v>56</v>
      </c>
      <c r="E51" s="87" t="s">
        <v>339</v>
      </c>
      <c r="F51" s="80">
        <f t="shared" si="1"/>
        <v>4.3525933881510659E-2</v>
      </c>
      <c r="G51" s="80">
        <f t="shared" si="2"/>
        <v>5.525056243318692E-2</v>
      </c>
      <c r="H51" s="80">
        <f t="shared" si="3"/>
        <v>3.5429026082700377E-2</v>
      </c>
      <c r="I51" s="80">
        <f t="shared" si="4"/>
        <v>6.4168960838233396E-2</v>
      </c>
      <c r="J51" s="80">
        <f t="shared" si="5"/>
        <v>3.9378583587436712E-2</v>
      </c>
      <c r="K51" s="80">
        <f t="shared" si="6"/>
        <v>3.6896745312373844E-2</v>
      </c>
      <c r="L51" s="80">
        <f t="shared" si="7"/>
        <v>4.3559811654605748E-2</v>
      </c>
    </row>
    <row r="57" spans="3:12">
      <c r="C57" s="153" t="s">
        <v>442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234</v>
      </c>
      <c r="Z2" s="92"/>
      <c r="AW2" s="91" t="s">
        <v>234</v>
      </c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235</v>
      </c>
      <c r="AA7" s="5"/>
      <c r="AB7" s="5"/>
      <c r="AC7" s="5"/>
      <c r="AW7" s="85" t="s">
        <v>237</v>
      </c>
      <c r="AY7" s="5"/>
      <c r="AZ7" s="5"/>
      <c r="BA7" s="5"/>
      <c r="BU7" s="85" t="s">
        <v>238</v>
      </c>
      <c r="BW7" s="5"/>
      <c r="BX7" s="5"/>
      <c r="BY7" s="5"/>
      <c r="CS7" s="85" t="s">
        <v>239</v>
      </c>
      <c r="CU7" s="5"/>
      <c r="CV7" s="5"/>
      <c r="CW7" s="5"/>
      <c r="DQ7" s="85" t="s">
        <v>240</v>
      </c>
      <c r="DS7" s="5"/>
      <c r="DT7" s="5"/>
      <c r="DU7" s="5"/>
      <c r="EO7" s="85" t="s">
        <v>142</v>
      </c>
      <c r="EQ7" s="5"/>
      <c r="ER7" s="5"/>
      <c r="ES7" s="5"/>
    </row>
    <row r="8" spans="1:167" ht="15.75">
      <c r="A8" s="85" t="s">
        <v>348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349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349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349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349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349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349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349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350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350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350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350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350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350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350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198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198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198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198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198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198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198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199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199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199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199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199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199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199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200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200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200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200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200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200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200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201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201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201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201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201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201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201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105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105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105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105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105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105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105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202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202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202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202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202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202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202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203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203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203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203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203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203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203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204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204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204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204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204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204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204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205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205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205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205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205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205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205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155"/>
      <c r="B21" s="155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55"/>
      <c r="Z21" s="155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55"/>
      <c r="AX21" s="155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55"/>
      <c r="BV21" s="155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55"/>
      <c r="CT21" s="155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55"/>
      <c r="DR21" s="155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55"/>
      <c r="EP21" s="155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200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200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200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200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200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200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200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201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201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201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201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201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201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201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105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105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105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105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105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105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105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202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202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202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202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202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202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202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203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203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203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203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203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203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203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204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204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204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204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204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204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204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205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205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205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205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205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205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205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155"/>
      <c r="B30" s="155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55"/>
      <c r="Z30" s="155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55"/>
      <c r="AX30" s="155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55"/>
      <c r="BV30" s="155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55"/>
      <c r="CT30" s="155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55"/>
      <c r="DR30" s="155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55"/>
      <c r="EP30" s="155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207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207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207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207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207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207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200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200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200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200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200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200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200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201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201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201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201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201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201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201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105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105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105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105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105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105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105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202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202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202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202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202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202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202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203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203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203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203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203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203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203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204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204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204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204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204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204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204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205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205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205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205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205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205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205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155"/>
      <c r="B39" s="155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55"/>
      <c r="Z39" s="155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55"/>
      <c r="AX39" s="155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55"/>
      <c r="BV39" s="155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55"/>
      <c r="CT39" s="155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55"/>
      <c r="DR39" s="155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55"/>
      <c r="EP39" s="155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208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208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200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200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200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200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200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200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200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201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201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201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201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201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201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201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105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105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105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105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105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105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105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202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202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202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202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202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202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202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203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203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203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203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203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203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203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204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204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204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204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204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204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204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205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205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205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205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205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205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205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155"/>
      <c r="B48" s="155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155"/>
      <c r="Z48" s="15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55"/>
      <c r="AX48" s="15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55"/>
      <c r="BV48" s="15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55"/>
      <c r="CT48" s="15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55"/>
      <c r="DR48" s="15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55"/>
      <c r="EP48" s="155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209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209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209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209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209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209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209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203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203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203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203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203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203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203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204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204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204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204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204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204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204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155"/>
      <c r="B52" s="155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155"/>
      <c r="Z52" s="155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55"/>
      <c r="AX52" s="155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55"/>
      <c r="BV52" s="155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55"/>
      <c r="CT52" s="155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55"/>
      <c r="DR52" s="155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55"/>
      <c r="EP52" s="155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210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210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210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210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210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210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210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203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203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203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203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203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203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203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204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204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204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204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204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204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204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155"/>
      <c r="B56" s="155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55"/>
      <c r="Z56" s="155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55"/>
      <c r="AX56" s="155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55"/>
      <c r="BV56" s="155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55"/>
      <c r="CT56" s="155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55"/>
      <c r="DR56" s="155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55"/>
      <c r="EP56" s="155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59" t="s">
        <v>211</v>
      </c>
      <c r="B57" s="159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59" t="s">
        <v>211</v>
      </c>
      <c r="Z57" s="159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59" t="s">
        <v>211</v>
      </c>
      <c r="AX57" s="159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59" t="s">
        <v>211</v>
      </c>
      <c r="BV57" s="159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59" t="s">
        <v>211</v>
      </c>
      <c r="CT57" s="159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59" t="s">
        <v>211</v>
      </c>
      <c r="DR57" s="159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59" t="s">
        <v>211</v>
      </c>
      <c r="EP57" s="159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59"/>
  <sheetViews>
    <sheetView topLeftCell="A16" zoomScale="54" zoomScaleNormal="100" workbookViewId="0">
      <selection activeCell="G48" sqref="G48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72"/>
      <c r="D1" s="72"/>
      <c r="E1" s="74" t="s">
        <v>221</v>
      </c>
      <c r="F1" s="72"/>
      <c r="G1" s="72"/>
      <c r="H1" s="72"/>
      <c r="I1" s="72"/>
      <c r="J1" s="72"/>
      <c r="K1" s="72"/>
      <c r="L1" s="72"/>
      <c r="N1" s="87" t="s">
        <v>353</v>
      </c>
      <c r="P1" s="98" t="s">
        <v>354</v>
      </c>
    </row>
    <row r="2" spans="3:16" ht="15.75" thickBot="1">
      <c r="C2" s="75" t="s">
        <v>1</v>
      </c>
      <c r="D2" s="75" t="s">
        <v>2</v>
      </c>
      <c r="E2" s="75" t="s">
        <v>3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147</v>
      </c>
      <c r="K2" s="3" t="s">
        <v>148</v>
      </c>
      <c r="L2" s="3" t="s">
        <v>149</v>
      </c>
    </row>
    <row r="3" spans="3:16">
      <c r="C3" s="87" t="s">
        <v>351</v>
      </c>
      <c r="D3" s="87" t="s">
        <v>56</v>
      </c>
      <c r="E3" s="87" t="s">
        <v>352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5">
      <c r="C9" s="161"/>
      <c r="D9" s="161"/>
      <c r="E9" s="162" t="s">
        <v>434</v>
      </c>
    </row>
    <row r="10" spans="3:16" ht="15.75" thickBot="1">
      <c r="C10" s="163" t="s">
        <v>1</v>
      </c>
      <c r="D10" s="163" t="s">
        <v>2</v>
      </c>
      <c r="E10" s="163" t="s">
        <v>3</v>
      </c>
    </row>
    <row r="11" spans="3:16">
      <c r="C11" s="165" t="s">
        <v>351</v>
      </c>
      <c r="D11" s="165" t="s">
        <v>56</v>
      </c>
      <c r="E11" s="165" t="s">
        <v>352</v>
      </c>
    </row>
    <row r="21" spans="1:13" ht="15">
      <c r="C21" s="78"/>
      <c r="D21" s="78"/>
      <c r="E21" s="74" t="s">
        <v>214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143</v>
      </c>
      <c r="G22" s="3" t="s">
        <v>144</v>
      </c>
      <c r="H22" s="3" t="s">
        <v>145</v>
      </c>
      <c r="I22" s="3" t="s">
        <v>146</v>
      </c>
      <c r="J22" s="3" t="s">
        <v>147</v>
      </c>
      <c r="K22" s="3" t="s">
        <v>148</v>
      </c>
      <c r="L22" s="3" t="s">
        <v>149</v>
      </c>
    </row>
    <row r="23" spans="1:13">
      <c r="C23" s="87" t="s">
        <v>351</v>
      </c>
      <c r="D23" s="87" t="s">
        <v>56</v>
      </c>
      <c r="E23" s="87" t="s">
        <v>352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/>
      <c r="D40" s="75"/>
      <c r="E40" s="75"/>
      <c r="P40" s="75"/>
      <c r="Q40" s="75"/>
      <c r="R40" s="75"/>
    </row>
    <row r="41" spans="1:25" ht="1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222</v>
      </c>
      <c r="F52" s="77"/>
      <c r="G52" s="77"/>
      <c r="H52" s="77"/>
      <c r="I52" s="77"/>
      <c r="J52" s="77"/>
      <c r="K52" s="77"/>
      <c r="L52" s="77"/>
      <c r="N52" s="98" t="s">
        <v>355</v>
      </c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143</v>
      </c>
      <c r="G53" s="3" t="s">
        <v>144</v>
      </c>
      <c r="H53" s="3" t="s">
        <v>145</v>
      </c>
      <c r="I53" s="3" t="s">
        <v>146</v>
      </c>
      <c r="J53" s="3" t="s">
        <v>147</v>
      </c>
      <c r="K53" s="3" t="s">
        <v>148</v>
      </c>
      <c r="L53" s="3" t="s">
        <v>149</v>
      </c>
    </row>
    <row r="54" spans="1:14">
      <c r="C54" s="87" t="s">
        <v>351</v>
      </c>
      <c r="D54" s="87" t="s">
        <v>56</v>
      </c>
      <c r="E54" s="87" t="s">
        <v>352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155"/>
      <c r="B1" s="155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155"/>
      <c r="B2" s="15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234</v>
      </c>
      <c r="Z2" s="92"/>
      <c r="AW2" s="91" t="s">
        <v>234</v>
      </c>
      <c r="AX2" s="92"/>
      <c r="BU2" s="91" t="s">
        <v>234</v>
      </c>
      <c r="BV2" s="92"/>
      <c r="CS2" s="91" t="s">
        <v>234</v>
      </c>
      <c r="CT2" s="92"/>
      <c r="DQ2" s="91" t="s">
        <v>234</v>
      </c>
      <c r="DR2" s="92"/>
      <c r="EO2" s="91" t="s">
        <v>5</v>
      </c>
      <c r="EP2" s="92"/>
    </row>
    <row r="3" spans="1:167" ht="15">
      <c r="A3" s="155"/>
      <c r="B3" s="155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155"/>
      <c r="B4" s="155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156" t="s">
        <v>6</v>
      </c>
      <c r="B5" s="156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155"/>
      <c r="B6" s="155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158" t="s">
        <v>7</v>
      </c>
      <c r="B7" s="158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235</v>
      </c>
      <c r="AA7" s="5"/>
      <c r="AB7" s="5"/>
      <c r="AC7" s="5"/>
      <c r="AW7" s="85" t="s">
        <v>237</v>
      </c>
      <c r="AY7" s="5"/>
      <c r="AZ7" s="5"/>
      <c r="BA7" s="5"/>
      <c r="BU7" s="85" t="s">
        <v>238</v>
      </c>
      <c r="BW7" s="5"/>
      <c r="BX7" s="5"/>
      <c r="BY7" s="5"/>
      <c r="CS7" s="85" t="s">
        <v>239</v>
      </c>
      <c r="CU7" s="5"/>
      <c r="CV7" s="5"/>
      <c r="CW7" s="5"/>
      <c r="DQ7" s="85" t="s">
        <v>240</v>
      </c>
      <c r="DS7" s="5"/>
      <c r="DT7" s="5"/>
      <c r="DU7" s="5"/>
      <c r="EO7" s="85" t="s">
        <v>142</v>
      </c>
      <c r="EQ7" s="5"/>
      <c r="ER7" s="5"/>
      <c r="ES7" s="5"/>
    </row>
    <row r="8" spans="1:167" ht="15.75">
      <c r="A8" s="158" t="s">
        <v>28</v>
      </c>
      <c r="B8" s="158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5">
      <c r="A10" s="155"/>
      <c r="B10" s="155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155"/>
      <c r="B14" s="155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5">
      <c r="A17" s="155"/>
      <c r="B17" s="155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155"/>
      <c r="B19" s="155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155"/>
      <c r="B20" s="155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5">
      <c r="A22" s="155"/>
      <c r="B22" s="155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155"/>
      <c r="B23" s="155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155"/>
      <c r="B25" s="155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157" t="s">
        <v>26</v>
      </c>
      <c r="B26" s="157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5">
      <c r="A27" s="157" t="s">
        <v>34</v>
      </c>
      <c r="B27" s="157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143</v>
      </c>
      <c r="D2" t="s">
        <v>144</v>
      </c>
      <c r="E2" t="s">
        <v>145</v>
      </c>
      <c r="F2" t="s">
        <v>146</v>
      </c>
      <c r="G2" t="s">
        <v>147</v>
      </c>
      <c r="H2" t="s">
        <v>148</v>
      </c>
      <c r="I2" t="s">
        <v>149</v>
      </c>
    </row>
    <row r="3" spans="1:9">
      <c r="A3" s="3" t="s">
        <v>150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150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150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150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150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150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150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150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150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150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151</v>
      </c>
      <c r="B13" s="3" t="s">
        <v>121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151</v>
      </c>
      <c r="B14" s="3" t="s">
        <v>122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151</v>
      </c>
      <c r="B15" s="3" t="s">
        <v>123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151</v>
      </c>
      <c r="B16" s="3" t="s">
        <v>124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151</v>
      </c>
      <c r="B17" s="3" t="s">
        <v>125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151</v>
      </c>
      <c r="B18" s="3" t="s">
        <v>126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151</v>
      </c>
      <c r="B19" s="3" t="s">
        <v>127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151</v>
      </c>
      <c r="B20" s="3" t="s">
        <v>128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151</v>
      </c>
      <c r="B21" s="3" t="s">
        <v>129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151</v>
      </c>
      <c r="B22" s="3" t="s">
        <v>130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152</v>
      </c>
      <c r="B23" s="3" t="s">
        <v>121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152</v>
      </c>
      <c r="B24" s="3" t="s">
        <v>122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152</v>
      </c>
      <c r="B25" s="3" t="s">
        <v>123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152</v>
      </c>
      <c r="B26" s="3" t="s">
        <v>124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152</v>
      </c>
      <c r="B27" s="3" t="s">
        <v>125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152</v>
      </c>
      <c r="B28" s="3" t="s">
        <v>126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152</v>
      </c>
      <c r="B29" s="3" t="s">
        <v>127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152</v>
      </c>
      <c r="B30" s="3" t="s">
        <v>128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152</v>
      </c>
      <c r="B31" s="3" t="s">
        <v>129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152</v>
      </c>
      <c r="B32" s="3" t="s">
        <v>130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153</v>
      </c>
      <c r="B33" s="3" t="s">
        <v>121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153</v>
      </c>
      <c r="B34" s="3" t="s">
        <v>122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153</v>
      </c>
      <c r="B35" s="3" t="s">
        <v>123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153</v>
      </c>
      <c r="B36" s="3" t="s">
        <v>124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153</v>
      </c>
      <c r="B37" s="3" t="s">
        <v>125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153</v>
      </c>
      <c r="B38" s="3" t="s">
        <v>126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153</v>
      </c>
      <c r="B39" s="3" t="s">
        <v>127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153</v>
      </c>
      <c r="B40" s="3" t="s">
        <v>128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153</v>
      </c>
      <c r="B41" s="3" t="s">
        <v>129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153</v>
      </c>
      <c r="B42" s="3" t="s">
        <v>130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118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118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118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118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118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118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118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55"/>
      <c r="AX12" s="155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55"/>
      <c r="BV12" s="155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55"/>
      <c r="CT12" s="155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55"/>
      <c r="DR12" s="155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119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119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119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119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119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119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120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120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120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120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120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120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120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121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121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121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121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121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121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121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122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122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122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122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122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122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122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123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123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123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123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123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123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123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124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124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124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124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124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124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124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125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125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125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125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125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125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125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126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126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126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126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126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126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126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127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127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127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127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127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127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127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128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128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128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128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128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128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128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129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129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129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129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129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129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129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130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130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130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130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130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130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130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155"/>
      <c r="B25" s="155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55"/>
      <c r="Z25" s="155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55"/>
      <c r="AX25" s="155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55"/>
      <c r="BV25" s="155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55"/>
      <c r="CT25" s="155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55"/>
      <c r="DR25" s="155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55"/>
      <c r="EP25" s="155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121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121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121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121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121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121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121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122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122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122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122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122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122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122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123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123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123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123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123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123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123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124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124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124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124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124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124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124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125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125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125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125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125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125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125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126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126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126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126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126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126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126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127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127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127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127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127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127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127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129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129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129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129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129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129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129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130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130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130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130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130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130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130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155"/>
      <c r="B37" s="155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55"/>
      <c r="Z37" s="155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55"/>
      <c r="AX37" s="155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55"/>
      <c r="BV37" s="155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55"/>
      <c r="CT37" s="155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55"/>
      <c r="DR37" s="155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55"/>
      <c r="EP37" s="155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55"/>
      <c r="B38" s="155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55"/>
      <c r="Z38" s="155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55"/>
      <c r="AX38" s="155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55"/>
      <c r="BV38" s="155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55"/>
      <c r="CT38" s="155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55"/>
      <c r="DR38" s="155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55"/>
      <c r="EP38" s="155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131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131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131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131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131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131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131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120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120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120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120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120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120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120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121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121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121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121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121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121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121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122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122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122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122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122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122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122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123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123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123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123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123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123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123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124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124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124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124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124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124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124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125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125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125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125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125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125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125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126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126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126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126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126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126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126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127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127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127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127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127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127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127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128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128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128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128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128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128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128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129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129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129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129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129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129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129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130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130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130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130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130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130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130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121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121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121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121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121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121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121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122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122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122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122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122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122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122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123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123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123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123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123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123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123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124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124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124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124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124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124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124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125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125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125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125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125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125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125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126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126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126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126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126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126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126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127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127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127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127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127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127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127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128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128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128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128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128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128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128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129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129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129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129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129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129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129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130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130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130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130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130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130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130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55"/>
      <c r="Z72" s="155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55"/>
      <c r="AX72" s="155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55"/>
      <c r="BV72" s="155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55"/>
      <c r="CT72" s="155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55"/>
      <c r="DR72" s="155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55"/>
      <c r="Z73" s="155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55"/>
      <c r="AX73" s="155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55"/>
      <c r="BV73" s="155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55"/>
      <c r="CT73" s="155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55"/>
      <c r="DR73" s="155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55"/>
      <c r="Z74" s="155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55"/>
      <c r="AX74" s="155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55"/>
      <c r="BV74" s="155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55"/>
      <c r="CT74" s="155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55"/>
      <c r="DR74" s="155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55"/>
      <c r="Z75" s="155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55"/>
      <c r="AX75" s="155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55"/>
      <c r="BV75" s="155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55"/>
      <c r="CT75" s="155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55"/>
      <c r="DR75" s="155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55"/>
      <c r="Z76" s="155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55"/>
      <c r="AX76" s="155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55"/>
      <c r="BV76" s="155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55"/>
      <c r="CT76" s="155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55"/>
      <c r="DR76" s="155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55"/>
      <c r="Z77" s="155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55"/>
      <c r="AX77" s="155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55"/>
      <c r="BV77" s="155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55"/>
      <c r="CT77" s="155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55"/>
      <c r="DR77" s="155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55"/>
      <c r="Z78" s="155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55"/>
      <c r="AX78" s="155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55"/>
      <c r="BV78" s="155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55"/>
      <c r="CT78" s="155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55"/>
      <c r="DR78" s="155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55"/>
      <c r="Z79" s="155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55"/>
      <c r="AX79" s="155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55"/>
      <c r="BV79" s="155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55"/>
      <c r="CT79" s="155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55"/>
      <c r="DR79" s="155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55"/>
      <c r="Z80" s="155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55"/>
      <c r="AX80" s="155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55"/>
      <c r="BV80" s="155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55"/>
      <c r="CT80" s="155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55"/>
      <c r="DR80" s="155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55"/>
      <c r="Z81" s="155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55"/>
      <c r="AX81" s="155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55"/>
      <c r="BV81" s="155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55"/>
      <c r="CT81" s="155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55"/>
      <c r="DR81" s="155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55"/>
      <c r="B103" s="155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55"/>
      <c r="B104" s="155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55"/>
      <c r="B105" s="155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55"/>
      <c r="EP105" s="155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55"/>
      <c r="B106" s="155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55"/>
      <c r="EP106" s="155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55"/>
      <c r="B107" s="155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55"/>
      <c r="EP107" s="155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55"/>
      <c r="B108" s="155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55"/>
      <c r="EP108" s="155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55"/>
      <c r="B109" s="155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55"/>
      <c r="EP109" s="155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55"/>
      <c r="B110" s="155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55"/>
      <c r="EP110" s="155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55"/>
      <c r="B111" s="155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55"/>
      <c r="B112" s="155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55"/>
      <c r="B113" s="155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55"/>
      <c r="B114" s="15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55"/>
      <c r="B115" s="155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55"/>
      <c r="B116" s="15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55"/>
      <c r="B117" s="15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55"/>
      <c r="B118" s="15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55"/>
      <c r="B119" s="15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55"/>
      <c r="B120" s="15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55"/>
      <c r="B121" s="155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55"/>
      <c r="B122" s="155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55"/>
      <c r="B123" s="155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55"/>
      <c r="B124" s="155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55"/>
      <c r="B125" s="155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55"/>
      <c r="B126" s="155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55"/>
      <c r="B127" s="155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55"/>
      <c r="B128" s="155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55"/>
      <c r="B129" s="155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55"/>
      <c r="B130" s="155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55"/>
      <c r="B131" s="155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55"/>
      <c r="B132" s="155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55"/>
      <c r="B133" s="155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55"/>
      <c r="B134" s="155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55"/>
      <c r="B135" s="155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55"/>
      <c r="B136" s="155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55"/>
      <c r="B137" s="155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55"/>
      <c r="B138" s="155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55"/>
      <c r="B139" s="155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55"/>
      <c r="B140" s="155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55"/>
      <c r="B141" s="155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55"/>
      <c r="B142" s="155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55"/>
      <c r="B143" s="155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55"/>
      <c r="B144" s="155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55"/>
      <c r="B145" s="155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55"/>
      <c r="B146" s="155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55"/>
      <c r="B147" s="15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55"/>
      <c r="B148" s="155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55"/>
      <c r="B149" s="15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55"/>
      <c r="B150" s="15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55"/>
      <c r="B151" s="15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55"/>
      <c r="B152" s="15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55"/>
      <c r="B153" s="15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55"/>
      <c r="B154" s="155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55"/>
      <c r="B155" s="155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55"/>
      <c r="B156" s="155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55"/>
      <c r="B157" s="155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55"/>
      <c r="B158" s="155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55"/>
      <c r="B159" s="155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55"/>
      <c r="B160" s="155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55"/>
      <c r="B161" s="155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55"/>
      <c r="B162" s="155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55"/>
      <c r="B163" s="155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55"/>
      <c r="B164" s="155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55"/>
      <c r="B165" s="155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55"/>
      <c r="B166" s="155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55"/>
      <c r="B167" s="155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55"/>
      <c r="B168" s="155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55"/>
      <c r="B1" s="155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55"/>
      <c r="Z1" s="155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55"/>
      <c r="AX1" s="155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55"/>
      <c r="BV1" s="155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55"/>
      <c r="CT1" s="155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55"/>
      <c r="DR1" s="155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55"/>
      <c r="EP1" s="155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55"/>
      <c r="B2" s="155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55"/>
      <c r="Z2" s="155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55"/>
      <c r="AX2" s="155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55"/>
      <c r="BV2" s="155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55"/>
      <c r="CT2" s="155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55"/>
      <c r="DR2" s="155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55"/>
      <c r="EP2" s="155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55"/>
      <c r="B3" s="155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55"/>
      <c r="Z3" s="155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55"/>
      <c r="AX3" s="155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55"/>
      <c r="BV3" s="155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55"/>
      <c r="CT3" s="155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55"/>
      <c r="DR3" s="155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55"/>
      <c r="EP3" s="155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55"/>
      <c r="B4" s="155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55"/>
      <c r="Z4" s="155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55"/>
      <c r="AX4" s="155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55"/>
      <c r="BV4" s="155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55"/>
      <c r="CT4" s="155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55"/>
      <c r="DR4" s="155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55"/>
      <c r="EP4" s="155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56" t="s">
        <v>6</v>
      </c>
      <c r="B5" s="15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56" t="s">
        <v>6</v>
      </c>
      <c r="Z5" s="15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56" t="s">
        <v>6</v>
      </c>
      <c r="AX5" s="15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56" t="s">
        <v>6</v>
      </c>
      <c r="BV5" s="15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56" t="s">
        <v>6</v>
      </c>
      <c r="CT5" s="15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56" t="s">
        <v>6</v>
      </c>
      <c r="DR5" s="15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56" t="s">
        <v>6</v>
      </c>
      <c r="EP5" s="15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55"/>
      <c r="B6" s="155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56"/>
      <c r="Z6" s="15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56"/>
      <c r="AX6" s="15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56"/>
      <c r="BV6" s="15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56"/>
      <c r="CT6" s="15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56"/>
      <c r="DR6" s="15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55"/>
      <c r="EP6" s="155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58" t="s">
        <v>117</v>
      </c>
      <c r="B7" s="158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58" t="s">
        <v>135</v>
      </c>
      <c r="Z7" s="158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58" t="s">
        <v>138</v>
      </c>
      <c r="AX7" s="158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58" t="s">
        <v>139</v>
      </c>
      <c r="BV7" s="158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58" t="s">
        <v>140</v>
      </c>
      <c r="CT7" s="158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58" t="s">
        <v>141</v>
      </c>
      <c r="DR7" s="158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58" t="s">
        <v>142</v>
      </c>
      <c r="EP7" s="158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58" t="s">
        <v>132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58" t="s">
        <v>132</v>
      </c>
      <c r="Z8" s="158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58" t="s">
        <v>132</v>
      </c>
      <c r="AX8" s="158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58" t="s">
        <v>132</v>
      </c>
      <c r="BV8" s="158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58" t="s">
        <v>132</v>
      </c>
      <c r="CT8" s="158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58" t="s">
        <v>132</v>
      </c>
      <c r="DR8" s="158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58" t="s">
        <v>132</v>
      </c>
      <c r="EP8" s="158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55"/>
      <c r="B9" s="155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55"/>
      <c r="Z9" s="15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55"/>
      <c r="AX9" s="15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55"/>
      <c r="BV9" s="15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55"/>
      <c r="CT9" s="15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55"/>
      <c r="DR9" s="15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55"/>
      <c r="EP9" s="155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55"/>
      <c r="B10" s="155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55"/>
      <c r="Z10" s="155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55"/>
      <c r="AX10" s="155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55"/>
      <c r="BV10" s="155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55"/>
      <c r="CT10" s="155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55"/>
      <c r="DR10" s="155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55"/>
      <c r="EP10" s="155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55"/>
      <c r="Z11" s="15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55"/>
      <c r="AX11" s="15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55"/>
      <c r="BV11" s="15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55"/>
      <c r="CT11" s="15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55"/>
      <c r="DR11" s="15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55"/>
      <c r="EP11" s="155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55"/>
      <c r="B12" s="155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55"/>
      <c r="Z12" s="15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55"/>
      <c r="AX12" s="155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55"/>
      <c r="BV12" s="155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55"/>
      <c r="CT12" s="155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55"/>
      <c r="DR12" s="155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55"/>
      <c r="EP12" s="155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133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136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136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136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136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136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133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120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120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120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120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120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120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120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121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121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121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121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121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121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121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122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122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122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122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122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122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122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123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123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123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123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123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123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123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124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124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124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124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124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124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124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125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125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125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125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125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125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125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126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126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126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126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126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126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126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127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127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127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127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127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127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127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128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128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128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128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128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128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128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129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129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129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129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129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129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129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130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130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130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130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130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130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130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155"/>
      <c r="B25" s="155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55"/>
      <c r="Z25" s="155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55"/>
      <c r="AX25" s="155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55"/>
      <c r="BV25" s="155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55"/>
      <c r="CT25" s="155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55"/>
      <c r="DR25" s="155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55"/>
      <c r="EP25" s="155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121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121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121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121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121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121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121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122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122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122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122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122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122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122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123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123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123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123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123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123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123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124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124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124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124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124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124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124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125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125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125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125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125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125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125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126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126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126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126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126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126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126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127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127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127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127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127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127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127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129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129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129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129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129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129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129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130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130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130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130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130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130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130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155"/>
      <c r="B37" s="155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55"/>
      <c r="Z37" s="155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55"/>
      <c r="AX37" s="155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55"/>
      <c r="BV37" s="155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55"/>
      <c r="CT37" s="155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55"/>
      <c r="DR37" s="155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55"/>
      <c r="EP37" s="155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55"/>
      <c r="B38" s="155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55"/>
      <c r="Z38" s="155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55"/>
      <c r="AX38" s="155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55"/>
      <c r="BV38" s="155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55"/>
      <c r="CT38" s="155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55"/>
      <c r="DR38" s="155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55"/>
      <c r="EP38" s="155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134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137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137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137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137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137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134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120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120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120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120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120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120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120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121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121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121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121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121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121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121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122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122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122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122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122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122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122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123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123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123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123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123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123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123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124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124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124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124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124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124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124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125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125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125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125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125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125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125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126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126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126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126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126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126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126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127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127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127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127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127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127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127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128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128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128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128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128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128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128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129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129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129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129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129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129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129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130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130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130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130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130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130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130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155"/>
      <c r="B51" s="155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55"/>
      <c r="Z51" s="155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55"/>
      <c r="AX51" s="155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55"/>
      <c r="BV51" s="155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55"/>
      <c r="CT51" s="155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55"/>
      <c r="DR51" s="155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55"/>
      <c r="EP51" s="155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121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121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121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121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121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121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121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122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122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122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122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122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122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122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123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123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123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123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123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123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123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124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124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124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124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124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124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124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125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125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125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125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125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125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125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126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126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126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126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126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126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126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127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127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127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127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127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127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127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128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128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128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128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128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128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128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129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129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129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129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129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129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129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130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130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130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130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130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130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130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155"/>
      <c r="B63" s="155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55"/>
      <c r="Z63" s="155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55"/>
      <c r="AX63" s="155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55"/>
      <c r="BV63" s="155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55"/>
      <c r="CT63" s="155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55"/>
      <c r="DR63" s="155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55"/>
      <c r="EP63" s="155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55"/>
      <c r="B64" s="155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55"/>
      <c r="Z64" s="155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55"/>
      <c r="AX64" s="155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55"/>
      <c r="BV64" s="155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55"/>
      <c r="CT64" s="155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55"/>
      <c r="DR64" s="155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55"/>
      <c r="EP64" s="155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55"/>
      <c r="B65" s="155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55"/>
      <c r="Z65" s="155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55"/>
      <c r="AX65" s="155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55"/>
      <c r="BV65" s="155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55"/>
      <c r="CT65" s="155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55"/>
      <c r="DR65" s="155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55"/>
      <c r="EP65" s="155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55"/>
      <c r="B66" s="155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55"/>
      <c r="Z66" s="155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55"/>
      <c r="AX66" s="155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55"/>
      <c r="BV66" s="155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55"/>
      <c r="CT66" s="155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55"/>
      <c r="DR66" s="155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55"/>
      <c r="EP66" s="155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55"/>
      <c r="B67" s="155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55"/>
      <c r="Z67" s="155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55"/>
      <c r="AX67" s="155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55"/>
      <c r="BV67" s="155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55"/>
      <c r="CT67" s="155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55"/>
      <c r="DR67" s="155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55"/>
      <c r="EP67" s="155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55"/>
      <c r="B68" s="155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55"/>
      <c r="Z68" s="155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55"/>
      <c r="AX68" s="155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55"/>
      <c r="BV68" s="155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55"/>
      <c r="CT68" s="155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55"/>
      <c r="DR68" s="155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55"/>
      <c r="EP68" s="155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55"/>
      <c r="B69" s="15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55"/>
      <c r="Z69" s="155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55"/>
      <c r="AX69" s="155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55"/>
      <c r="BV69" s="155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55"/>
      <c r="CT69" s="155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55"/>
      <c r="DR69" s="155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55"/>
      <c r="EP69" s="155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55"/>
      <c r="B70" s="15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55"/>
      <c r="Z70" s="155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55"/>
      <c r="AX70" s="155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55"/>
      <c r="BV70" s="155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55"/>
      <c r="CT70" s="155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55"/>
      <c r="DR70" s="155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55"/>
      <c r="EP70" s="155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55"/>
      <c r="B71" s="155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55"/>
      <c r="Z71" s="155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55"/>
      <c r="AX71" s="155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55"/>
      <c r="BV71" s="155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55"/>
      <c r="CT71" s="155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55"/>
      <c r="DR71" s="155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55"/>
      <c r="EP71" s="155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55"/>
      <c r="B72" s="155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55"/>
      <c r="Z72" s="155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55"/>
      <c r="AX72" s="155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55"/>
      <c r="BV72" s="155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55"/>
      <c r="CT72" s="155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55"/>
      <c r="DR72" s="155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55"/>
      <c r="EP72" s="155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55"/>
      <c r="B73" s="155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55"/>
      <c r="Z73" s="155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55"/>
      <c r="AX73" s="155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55"/>
      <c r="BV73" s="155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55"/>
      <c r="CT73" s="155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55"/>
      <c r="DR73" s="155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55"/>
      <c r="EP73" s="155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55"/>
      <c r="B74" s="155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55"/>
      <c r="Z74" s="155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55"/>
      <c r="AX74" s="155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55"/>
      <c r="BV74" s="155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55"/>
      <c r="CT74" s="155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55"/>
      <c r="DR74" s="155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55"/>
      <c r="EP74" s="155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55"/>
      <c r="B75" s="155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55"/>
      <c r="Z75" s="155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55"/>
      <c r="AX75" s="155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55"/>
      <c r="BV75" s="155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55"/>
      <c r="CT75" s="155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55"/>
      <c r="DR75" s="155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55"/>
      <c r="EP75" s="155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55"/>
      <c r="B76" s="155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55"/>
      <c r="Z76" s="155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55"/>
      <c r="AX76" s="155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55"/>
      <c r="BV76" s="155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55"/>
      <c r="CT76" s="155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55"/>
      <c r="DR76" s="155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55"/>
      <c r="EP76" s="155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55"/>
      <c r="B77" s="155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55"/>
      <c r="Z77" s="155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55"/>
      <c r="AX77" s="155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55"/>
      <c r="BV77" s="155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55"/>
      <c r="CT77" s="155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55"/>
      <c r="DR77" s="155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55"/>
      <c r="EP77" s="155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55"/>
      <c r="B78" s="15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55"/>
      <c r="Z78" s="155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55"/>
      <c r="AX78" s="155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55"/>
      <c r="BV78" s="155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55"/>
      <c r="CT78" s="155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55"/>
      <c r="DR78" s="155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55"/>
      <c r="EP78" s="155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55"/>
      <c r="B79" s="15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55"/>
      <c r="Z79" s="155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55"/>
      <c r="AX79" s="155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55"/>
      <c r="BV79" s="155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55"/>
      <c r="CT79" s="155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55"/>
      <c r="DR79" s="155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55"/>
      <c r="EP79" s="155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55"/>
      <c r="B80" s="155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55"/>
      <c r="Z80" s="155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55"/>
      <c r="AX80" s="155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55"/>
      <c r="BV80" s="155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55"/>
      <c r="CT80" s="155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55"/>
      <c r="DR80" s="155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55"/>
      <c r="EP80" s="155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55"/>
      <c r="B81" s="15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55"/>
      <c r="Z81" s="155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55"/>
      <c r="AX81" s="155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55"/>
      <c r="BV81" s="155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55"/>
      <c r="CT81" s="155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55"/>
      <c r="DR81" s="155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55"/>
      <c r="EP81" s="155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55"/>
      <c r="B82" s="155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155"/>
      <c r="Z82" s="155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155"/>
      <c r="AX82" s="155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155"/>
      <c r="BV82" s="155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155"/>
      <c r="CT82" s="155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155"/>
      <c r="DR82" s="155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155"/>
      <c r="EP82" s="155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55"/>
      <c r="B83" s="15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155"/>
      <c r="Z83" s="155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155"/>
      <c r="AX83" s="155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155"/>
      <c r="BV83" s="155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155"/>
      <c r="CT83" s="155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155"/>
      <c r="DR83" s="155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155"/>
      <c r="EP83" s="155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55"/>
      <c r="B84" s="15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155"/>
      <c r="Z84" s="155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155"/>
      <c r="AX84" s="155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155"/>
      <c r="BV84" s="155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155"/>
      <c r="CT84" s="155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155"/>
      <c r="DR84" s="155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155"/>
      <c r="EP84" s="155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55"/>
      <c r="B85" s="15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55"/>
      <c r="EP85" s="155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55"/>
      <c r="B86" s="15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55"/>
      <c r="EP86" s="155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55"/>
      <c r="B87" s="15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55"/>
      <c r="EP87" s="155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55"/>
      <c r="B88" s="155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55"/>
      <c r="EP88" s="155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55"/>
      <c r="B89" s="155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55"/>
      <c r="EP89" s="155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55"/>
      <c r="B90" s="155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55"/>
      <c r="EP90" s="155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55"/>
      <c r="B91" s="155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55"/>
      <c r="EP91" s="155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55"/>
      <c r="B92" s="155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55"/>
      <c r="EP92" s="155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55"/>
      <c r="B93" s="155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55"/>
      <c r="EP93" s="155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55"/>
      <c r="B94" s="155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55"/>
      <c r="EP94" s="155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55"/>
      <c r="B95" s="155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55"/>
      <c r="EP95" s="155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55"/>
      <c r="B96" s="155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55"/>
      <c r="EP96" s="155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55"/>
      <c r="B97" s="155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55"/>
      <c r="EP97" s="155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55"/>
      <c r="B98" s="155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55"/>
      <c r="EP98" s="155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55"/>
      <c r="B99" s="155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55"/>
      <c r="EP99" s="155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55"/>
      <c r="B100" s="155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55"/>
      <c r="EP100" s="155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55"/>
      <c r="B101" s="155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55"/>
      <c r="EP101" s="155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55"/>
      <c r="B102" s="155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55"/>
      <c r="EP102" s="155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55"/>
      <c r="B103" s="155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55"/>
      <c r="EP103" s="155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55"/>
      <c r="B104" s="155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55"/>
      <c r="EP104" s="155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55"/>
      <c r="B105" s="155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55"/>
      <c r="EP105" s="155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55"/>
      <c r="B106" s="155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55"/>
      <c r="EP106" s="155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55"/>
      <c r="B107" s="155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55"/>
      <c r="EP107" s="155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55"/>
      <c r="B108" s="155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55"/>
      <c r="EP108" s="155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55"/>
      <c r="B109" s="155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55"/>
      <c r="EP109" s="155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55"/>
      <c r="B110" s="155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55"/>
      <c r="EP110" s="155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55"/>
      <c r="B111" s="155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55"/>
      <c r="B112" s="155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55"/>
      <c r="B113" s="155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55"/>
      <c r="B114" s="15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55"/>
      <c r="B115" s="155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55"/>
      <c r="B116" s="15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55"/>
      <c r="B117" s="15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55"/>
      <c r="B118" s="15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55"/>
      <c r="B119" s="15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55"/>
      <c r="B120" s="15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55"/>
      <c r="B121" s="155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55"/>
      <c r="B122" s="155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55"/>
      <c r="B123" s="155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55"/>
      <c r="B124" s="155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55"/>
      <c r="B125" s="155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55"/>
      <c r="B126" s="155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55"/>
      <c r="B127" s="155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55"/>
      <c r="B128" s="155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55"/>
      <c r="B129" s="155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55"/>
      <c r="B130" s="155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55"/>
      <c r="B131" s="155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55"/>
      <c r="B132" s="155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55"/>
      <c r="B133" s="155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55"/>
      <c r="B134" s="155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55"/>
      <c r="B135" s="155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55"/>
      <c r="B136" s="155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55"/>
      <c r="B137" s="155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55"/>
      <c r="B138" s="155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55"/>
      <c r="B139" s="155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55"/>
      <c r="B140" s="155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55"/>
      <c r="B141" s="155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55"/>
      <c r="B142" s="155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55"/>
      <c r="B143" s="155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55"/>
      <c r="B144" s="155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55"/>
      <c r="B145" s="155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55"/>
      <c r="B146" s="155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55"/>
      <c r="B147" s="15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55"/>
      <c r="B148" s="155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55"/>
      <c r="B149" s="15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55"/>
      <c r="B150" s="15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55"/>
      <c r="B151" s="15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55"/>
      <c r="B152" s="15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55"/>
      <c r="B153" s="15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55"/>
      <c r="B154" s="155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55"/>
      <c r="B155" s="155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55"/>
      <c r="B156" s="155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55"/>
      <c r="B157" s="155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55"/>
      <c r="B158" s="155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55"/>
      <c r="B159" s="155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55"/>
      <c r="B160" s="155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55"/>
      <c r="B161" s="155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55"/>
      <c r="B162" s="155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55"/>
      <c r="B163" s="155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55"/>
      <c r="B164" s="155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55"/>
      <c r="B165" s="155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55"/>
      <c r="B166" s="155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55"/>
      <c r="B167" s="155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55"/>
      <c r="B168" s="155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155"/>
      <c r="B1" s="155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155"/>
      <c r="B2" s="15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155"/>
      <c r="B3" s="155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155"/>
      <c r="B4" s="155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156" t="s">
        <v>6</v>
      </c>
      <c r="B5" s="156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155"/>
      <c r="B6" s="155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158" t="s">
        <v>7</v>
      </c>
      <c r="B7" s="158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158" t="s">
        <v>35</v>
      </c>
      <c r="B8" s="1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155"/>
      <c r="B9" s="155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155"/>
      <c r="B10" s="155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155"/>
      <c r="B11" s="155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155"/>
      <c r="B12" s="155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155"/>
      <c r="B17" s="155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155"/>
      <c r="B21" s="155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155"/>
      <c r="B24" s="155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155"/>
      <c r="B26" s="155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155"/>
      <c r="B27" s="155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155"/>
      <c r="B29" s="155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155"/>
      <c r="B30" s="155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155"/>
      <c r="B32" s="155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157" t="s">
        <v>26</v>
      </c>
      <c r="B33" s="157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157" t="s">
        <v>45</v>
      </c>
      <c r="B34" s="157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Demand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2024-01-27T17:44:58Z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