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 tabRatio="901" activeTab="1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<sst xmlns="http://schemas.openxmlformats.org/spreadsheetml/2006/main" count="1097" uniqueCount="176">
  <si>
    <t>~FI_T</t>
  </si>
  <si>
    <t>Attribute</t>
  </si>
  <si>
    <t>CommName</t>
  </si>
  <si>
    <t>*Unit</t>
  </si>
  <si>
    <t>AT</t>
  </si>
  <si>
    <t>QU</t>
  </si>
  <si>
    <t>ON</t>
  </si>
  <si>
    <t>MA</t>
  </si>
  <si>
    <t>SA</t>
  </si>
  <si>
    <t>AL</t>
  </si>
  <si>
    <t>BC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</si>
  <si>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</si>
  <si>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</si>
  <si>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</si>
  <si>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</si>
  <si>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</si>
  <si>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</si>
  <si>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</si>
  <si>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AGR_NON_MOT</t>
  </si>
  <si>
    <t>PJ</t>
  </si>
  <si>
    <t>AGR_MOT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</si>
  <si>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</si>
  <si>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</si>
  <si>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</si>
  <si>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</si>
  <si>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</si>
  <si>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</si>
  <si>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</si>
  <si>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</si>
  <si>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</si>
  <si>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</si>
  <si>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</si>
  <si>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</si>
  <si>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</si>
  <si>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</si>
  <si>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</si>
  <si>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</si>
  <si>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</si>
  <si>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</si>
  <si>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</si>
  <si>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</si>
  <si>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</si>
  <si>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</si>
  <si>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</si>
  <si>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</si>
  <si>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</si>
  <si>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</si>
  <si>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</si>
  <si>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</si>
  <si>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</si>
  <si>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PJa</t>
  </si>
  <si>
    <t>AGR_MOT-Tech</t>
  </si>
  <si>
    <t>AGR Tech - Lighting</t>
  </si>
  <si>
    <t>~FI_T: Share-I~UP</t>
  </si>
  <si>
    <t>Comm-IN</t>
  </si>
  <si>
    <t>Comm-OUT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</si>
  <si>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</si>
  <si>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</si>
  <si>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</si>
  <si>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</si>
  <si>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</si>
  <si>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</si>
  <si>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</si>
  <si>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</si>
  <si>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</si>
  <si>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AGRSTM</t>
  </si>
  <si>
    <t>AGRDST</t>
  </si>
  <si>
    <t>AGRGSL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</si>
  <si>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</si>
  <si>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</si>
  <si>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</si>
  <si>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</si>
  <si>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*The efficiency was assumed to be 0.1</t>
  </si>
  <si>
    <t>~FI_T: Share-I~UP~2050</t>
  </si>
  <si>
    <t>*The relaxation faxtor is set as 20%, referring to DEMO12</t>
  </si>
  <si>
    <t>FI_T: Share-I~FX</t>
  </si>
  <si>
    <t>FI_T: Share-I~FX~2050</t>
  </si>
  <si>
    <t>Share-O~UP</t>
  </si>
  <si>
    <t>CAP2ACT</t>
  </si>
  <si>
    <t>DELETED FROM EU-TIMES</t>
  </si>
  <si>
    <t>AGROIL00</t>
  </si>
  <si>
    <t>OILHFO</t>
  </si>
  <si>
    <t>PRE</t>
  </si>
  <si>
    <t>AGRELCSTM00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</si>
  <si>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</si>
  <si>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</si>
  <si>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</si>
  <si>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</si>
  <si>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</si>
  <si>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</si>
  <si>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</si>
  <si>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</si>
  <si>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</si>
  <si>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</si>
  <si>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</si>
  <si>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</si>
  <si>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</si>
  <si>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</si>
  <si>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</si>
  <si>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</si>
  <si>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</si>
  <si>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</si>
  <si>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</si>
  <si>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</si>
  <si>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</si>
  <si>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</si>
  <si>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</si>
  <si>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</si>
  <si>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</si>
  <si>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</si>
  <si>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</si>
  <si>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</si>
  <si>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</si>
  <si>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</si>
  <si>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*OILLPG TO substitute OILPROP</t>
  </si>
  <si>
    <t>NOTE: referred to EU_TIMES</t>
  </si>
  <si>
    <t>the lacking data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</si>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</sst>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b/>
      <sz val="10"/>
      <color indexed="12"/>
      <name val="Arial"/>
      <charset val="134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7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12" applyNumberFormat="0" applyAlignment="0" applyProtection="0"/>
    <xf numFmtId="0" fontId="35" fillId="18" borderId="13" applyNumberFormat="0" applyAlignment="0" applyProtection="0"/>
    <xf numFmtId="0" fontId="36" fillId="18" borderId="12" applyNumberFormat="0" applyAlignment="0" applyProtection="0"/>
    <xf numFmtId="0" fontId="37" fillId="19" borderId="14" applyNumberFormat="0" applyAlignment="0" applyProtection="0"/>
    <xf numFmtId="0" fontId="38" fillId="0" borderId="15" applyNumberFormat="0" applyFill="0" applyAlignment="0" applyProtection="0"/>
    <xf numFmtId="0" fontId="19" fillId="0" borderId="16" applyNumberFormat="0" applyFill="0" applyAlignment="0" applyProtection="0"/>
    <xf numFmtId="0" fontId="39" fillId="20" borderId="0" applyNumberFormat="0" applyBorder="0" applyAlignment="0" applyProtection="0"/>
    <xf numFmtId="0" fontId="40" fillId="21" borderId="0" applyNumberFormat="0" applyBorder="0" applyAlignment="0" applyProtection="0"/>
    <xf numFmtId="0" fontId="41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3" borderId="0" applyNumberFormat="0" applyBorder="0" applyAlignment="0" applyProtection="0"/>
    <xf numFmtId="0" fontId="4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2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29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42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42" fillId="4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29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3" fillId="2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4" fillId="0" borderId="0"/>
    <xf numFmtId="0" fontId="8" fillId="7" borderId="8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8" fillId="0" borderId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3" xfId="66" applyFont="1" applyFill="1" applyBorder="1" applyAlignment="1">
      <alignment horizontal="left" vertical="center" wrapText="1"/>
    </xf>
    <xf numFmtId="1" fontId="12" fillId="5" borderId="3" xfId="66" applyNumberFormat="1" applyFont="1" applyFill="1" applyBorder="1" applyAlignment="1">
      <alignment horizontal="center" vertical="center"/>
    </xf>
    <xf numFmtId="1" fontId="12" fillId="6" borderId="3" xfId="66" applyNumberFormat="1" applyFont="1" applyFill="1" applyBorder="1" applyAlignment="1">
      <alignment horizontal="center" vertical="center"/>
    </xf>
    <xf numFmtId="0" fontId="13" fillId="5" borderId="0" xfId="66" applyFont="1" applyFill="1" applyBorder="1" applyAlignment="1">
      <alignment horizontal="left" vertical="center" wrapText="1"/>
    </xf>
    <xf numFmtId="2" fontId="13" fillId="5" borderId="0" xfId="66" applyNumberFormat="1" applyFont="1" applyFill="1" applyBorder="1" applyAlignment="1">
      <alignment horizontal="right" vertical="center"/>
    </xf>
    <xf numFmtId="2" fontId="13" fillId="6" borderId="0" xfId="66" applyNumberFormat="1" applyFont="1" applyFill="1" applyBorder="1" applyAlignment="1">
      <alignment horizontal="right" vertical="center"/>
    </xf>
    <xf numFmtId="0" fontId="0" fillId="0" borderId="0" xfId="0" applyFont="1"/>
    <xf numFmtId="0" fontId="14" fillId="7" borderId="3" xfId="66" applyFont="1" applyFill="1" applyBorder="1" applyAlignment="1">
      <alignment vertical="center"/>
    </xf>
    <xf numFmtId="0" fontId="3" fillId="5" borderId="4" xfId="65" applyFont="1" applyFill="1" applyBorder="1" applyAlignment="1">
      <alignment horizontal="center" vertical="center" wrapText="1"/>
    </xf>
    <xf numFmtId="0" fontId="8" fillId="0" borderId="0" xfId="66" applyFont="1"/>
    <xf numFmtId="0" fontId="8" fillId="8" borderId="0" xfId="66" applyFont="1" applyFill="1"/>
    <xf numFmtId="9" fontId="8" fillId="9" borderId="0" xfId="66" applyNumberFormat="1" applyFill="1"/>
    <xf numFmtId="2" fontId="8" fillId="9" borderId="0" xfId="66" applyNumberFormat="1" applyFill="1"/>
    <xf numFmtId="2" fontId="8" fillId="0" borderId="0" xfId="66" applyNumberFormat="1"/>
    <xf numFmtId="0" fontId="0" fillId="8" borderId="0" xfId="0" applyFont="1" applyFill="1"/>
    <xf numFmtId="0" fontId="0" fillId="8" borderId="0" xfId="0" applyFill="1"/>
    <xf numFmtId="0" fontId="8" fillId="0" borderId="0" xfId="66" applyFill="1"/>
    <xf numFmtId="0" fontId="8" fillId="8" borderId="0" xfId="66" applyFont="1" applyFill="1" applyBorder="1"/>
    <xf numFmtId="0" fontId="15" fillId="8" borderId="0" xfId="66" applyFont="1" applyFill="1"/>
    <xf numFmtId="0" fontId="8" fillId="8" borderId="0" xfId="66" applyFill="1"/>
    <xf numFmtId="0" fontId="8" fillId="8" borderId="5" xfId="66" applyFont="1" applyFill="1" applyBorder="1"/>
    <xf numFmtId="0" fontId="0" fillId="8" borderId="5" xfId="0" applyFont="1" applyFill="1" applyBorder="1"/>
    <xf numFmtId="0" fontId="0" fillId="8" borderId="5" xfId="0" applyFill="1" applyBorder="1"/>
    <xf numFmtId="0" fontId="8" fillId="0" borderId="5" xfId="66" applyFill="1" applyBorder="1"/>
    <xf numFmtId="0" fontId="8" fillId="0" borderId="0" xfId="66" applyFill="1" applyBorder="1"/>
    <xf numFmtId="0" fontId="0" fillId="0" borderId="0" xfId="0" applyFill="1"/>
    <xf numFmtId="0" fontId="0" fillId="0" borderId="0" xfId="0" applyFont="1" applyFill="1"/>
    <xf numFmtId="0" fontId="15" fillId="0" borderId="0" xfId="66" applyFont="1" applyFill="1" applyBorder="1"/>
    <xf numFmtId="0" fontId="0" fillId="0" borderId="0" xfId="0" applyFill="1" applyBorder="1"/>
    <xf numFmtId="178" fontId="8" fillId="0" borderId="0" xfId="66" applyNumberFormat="1"/>
    <xf numFmtId="0" fontId="3" fillId="0" borderId="4" xfId="65" applyFont="1" applyFill="1" applyBorder="1" applyAlignment="1">
      <alignment horizontal="center" vertical="center" wrapText="1"/>
    </xf>
    <xf numFmtId="1" fontId="16" fillId="9" borderId="0" xfId="66" applyNumberFormat="1" applyFont="1" applyFill="1"/>
    <xf numFmtId="178" fontId="8" fillId="0" borderId="0" xfId="66" applyNumberFormat="1" applyFont="1"/>
    <xf numFmtId="178" fontId="16" fillId="0" borderId="0" xfId="66" applyNumberFormat="1" applyFont="1"/>
    <xf numFmtId="9" fontId="16" fillId="9" borderId="0" xfId="66" applyNumberFormat="1" applyFont="1" applyFill="1"/>
    <xf numFmtId="0" fontId="16" fillId="0" borderId="0" xfId="66" applyFont="1"/>
    <xf numFmtId="0" fontId="8" fillId="0" borderId="5" xfId="66" applyBorder="1"/>
    <xf numFmtId="178" fontId="8" fillId="0" borderId="5" xfId="66" applyNumberFormat="1" applyBorder="1"/>
    <xf numFmtId="178" fontId="8" fillId="0" borderId="0" xfId="66" applyNumberFormat="1" applyFill="1"/>
    <xf numFmtId="0" fontId="0" fillId="0" borderId="6" xfId="0" applyBorder="1"/>
    <xf numFmtId="0" fontId="17" fillId="2" borderId="0" xfId="0" applyFont="1" applyFill="1"/>
    <xf numFmtId="0" fontId="18" fillId="10" borderId="0" xfId="25"/>
    <xf numFmtId="1" fontId="14" fillId="11" borderId="3" xfId="66" applyNumberFormat="1" applyFont="1" applyFill="1" applyBorder="1" applyAlignment="1">
      <alignment vertical="center"/>
    </xf>
    <xf numFmtId="0" fontId="8" fillId="0" borderId="4" xfId="66" applyBorder="1"/>
    <xf numFmtId="0" fontId="8" fillId="8" borderId="4" xfId="66" applyFont="1" applyFill="1" applyBorder="1"/>
    <xf numFmtId="0" fontId="8" fillId="0" borderId="6" xfId="66" applyBorder="1"/>
    <xf numFmtId="0" fontId="19" fillId="0" borderId="6" xfId="66" applyFont="1" applyBorder="1"/>
    <xf numFmtId="0" fontId="8" fillId="0" borderId="0" xfId="66" applyBorder="1"/>
    <xf numFmtId="0" fontId="19" fillId="0" borderId="0" xfId="66" applyFont="1" applyBorder="1"/>
    <xf numFmtId="0" fontId="8" fillId="8" borderId="6" xfId="66" applyFont="1" applyFill="1" applyBorder="1"/>
    <xf numFmtId="0" fontId="20" fillId="2" borderId="0" xfId="66" applyFont="1" applyFill="1"/>
    <xf numFmtId="1" fontId="14" fillId="11" borderId="0" xfId="66" applyNumberFormat="1" applyFont="1" applyFill="1" applyBorder="1" applyAlignment="1">
      <alignment vertical="center"/>
    </xf>
    <xf numFmtId="178" fontId="18" fillId="10" borderId="0" xfId="25" applyNumberFormat="1"/>
    <xf numFmtId="0" fontId="14" fillId="7" borderId="4" xfId="66" applyFont="1" applyFill="1" applyBorder="1" applyAlignment="1">
      <alignment vertical="center"/>
    </xf>
    <xf numFmtId="1" fontId="14" fillId="11" borderId="4" xfId="66" applyNumberFormat="1" applyFont="1" applyFill="1" applyBorder="1" applyAlignment="1">
      <alignment vertical="center"/>
    </xf>
    <xf numFmtId="0" fontId="8" fillId="0" borderId="6" xfId="66" applyFont="1" applyBorder="1"/>
    <xf numFmtId="0" fontId="8" fillId="0" borderId="6" xfId="66" applyFill="1" applyBorder="1"/>
    <xf numFmtId="0" fontId="21" fillId="0" borderId="0" xfId="0" applyFont="1"/>
    <xf numFmtId="0" fontId="15" fillId="10" borderId="0" xfId="25" applyFont="1"/>
    <xf numFmtId="0" fontId="15" fillId="7" borderId="4" xfId="66" applyFont="1" applyFill="1" applyBorder="1" applyAlignment="1">
      <alignment vertical="center"/>
    </xf>
    <xf numFmtId="1" fontId="15" fillId="11" borderId="4" xfId="66" applyNumberFormat="1" applyFont="1" applyFill="1" applyBorder="1" applyAlignment="1">
      <alignment vertical="center"/>
    </xf>
    <xf numFmtId="0" fontId="15" fillId="0" borderId="6" xfId="66" applyFont="1" applyBorder="1"/>
    <xf numFmtId="0" fontId="15" fillId="0" borderId="4" xfId="66" applyFont="1" applyBorder="1"/>
    <xf numFmtId="0" fontId="21" fillId="0" borderId="6" xfId="0" applyFont="1" applyBorder="1"/>
    <xf numFmtId="0" fontId="15" fillId="0" borderId="0" xfId="66" applyFont="1" applyFill="1"/>
    <xf numFmtId="0" fontId="22" fillId="2" borderId="0" xfId="0" applyFont="1" applyFill="1"/>
    <xf numFmtId="0" fontId="23" fillId="0" borderId="0" xfId="0" applyFon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24" fillId="12" borderId="6" xfId="42" applyFont="1" applyBorder="1" applyAlignment="1">
      <alignment horizontal="left" wrapText="1"/>
    </xf>
    <xf numFmtId="0" fontId="24" fillId="12" borderId="6" xfId="42" applyFont="1" applyBorder="1" applyAlignment="1">
      <alignment horizontal="center" wrapText="1"/>
    </xf>
    <xf numFmtId="0" fontId="0" fillId="0" borderId="6" xfId="0" applyFont="1" applyBorder="1"/>
    <xf numFmtId="0" fontId="0" fillId="0" borderId="6" xfId="0" applyFont="1" applyFill="1" applyBorder="1"/>
    <xf numFmtId="1" fontId="0" fillId="13" borderId="6" xfId="0" applyNumberFormat="1" applyFill="1" applyBorder="1"/>
    <xf numFmtId="1" fontId="0" fillId="13" borderId="0" xfId="0" applyNumberFormat="1" applyFill="1"/>
    <xf numFmtId="0" fontId="0" fillId="0" borderId="5" xfId="0" applyBorder="1"/>
    <xf numFmtId="0" fontId="8" fillId="0" borderId="4" xfId="66" applyFont="1" applyFill="1" applyBorder="1"/>
    <xf numFmtId="0" fontId="0" fillId="0" borderId="5" xfId="0" applyFont="1" applyBorder="1"/>
    <xf numFmtId="1" fontId="0" fillId="13" borderId="5" xfId="0" applyNumberFormat="1" applyFill="1" applyBorder="1"/>
    <xf numFmtId="1" fontId="0" fillId="13" borderId="7" xfId="0" applyNumberFormat="1" applyFill="1" applyBorder="1"/>
    <xf numFmtId="0" fontId="24" fillId="12" borderId="4" xfId="42" applyFont="1" applyBorder="1" applyAlignment="1">
      <alignment horizontal="left" wrapText="1"/>
    </xf>
    <xf numFmtId="0" fontId="24" fillId="12" borderId="3" xfId="42" applyFont="1" applyBorder="1" applyAlignment="1">
      <alignment horizontal="left" wrapText="1"/>
    </xf>
    <xf numFmtId="0" fontId="0" fillId="0" borderId="0" xfId="61"/>
    <xf numFmtId="2" fontId="0" fillId="14" borderId="0" xfId="0" applyNumberFormat="1" applyFill="1"/>
    <xf numFmtId="0" fontId="0" fillId="0" borderId="5" xfId="61" applyBorder="1"/>
    <xf numFmtId="2" fontId="0" fillId="14" borderId="5" xfId="0" applyNumberFormat="1" applyFill="1" applyBorder="1"/>
    <xf numFmtId="0" fontId="0" fillId="0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3" fillId="15" borderId="4" xfId="0" applyNumberFormat="1" applyFont="1" applyFill="1" applyBorder="1" applyAlignment="1" applyProtection="1">
      <alignment vertical="center"/>
    </xf>
    <xf numFmtId="0" fontId="3" fillId="15" borderId="0" xfId="0" applyNumberFormat="1" applyFont="1" applyFill="1" applyBorder="1" applyAlignment="1" applyProtection="1">
      <alignment vertical="center"/>
    </xf>
    <xf numFmtId="0" fontId="25" fillId="16" borderId="4" xfId="0" applyNumberFormat="1" applyFont="1" applyFill="1" applyBorder="1" applyAlignment="1" applyProtection="1">
      <alignment horizontal="left" wrapText="1"/>
    </xf>
    <xf numFmtId="0" fontId="25" fillId="16" borderId="3" xfId="0" applyNumberFormat="1" applyFont="1" applyFill="1" applyBorder="1" applyAlignment="1" applyProtection="1">
      <alignment horizontal="left" wrapText="1"/>
    </xf>
    <xf numFmtId="0" fontId="26" fillId="0" borderId="0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26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9" fillId="4" borderId="0" xfId="66" applyFont="1" applyFill="1" applyBorder="1" applyAlignment="1" quotePrefix="1">
      <alignment horizontal="left" vertical="center"/>
    </xf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8" xfId="67"/>
    <cellStyle name="Normal 8 2" xfId="68"/>
    <cellStyle name="Normal 9 2" xfId="69"/>
    <cellStyle name="Normale_B2020" xfId="70"/>
    <cellStyle name="Note 2" xfId="71"/>
    <cellStyle name="Percent 2" xfId="72"/>
    <cellStyle name="Percent 3" xfId="73"/>
    <cellStyle name="Percent 3 2" xfId="74"/>
    <cellStyle name="Percent 4" xfId="75"/>
    <cellStyle name="Percent 4 2" xfId="76"/>
    <cellStyle name="Percent 5" xfId="77"/>
    <cellStyle name="Standard_Sce_D_Extraction" xfId="78"/>
    <cellStyle name="Normal 7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226165" y="543560"/>
          <a:ext cx="18853150" cy="114344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65"/>
  <sheetViews>
    <sheetView zoomScale="85" zoomScaleNormal="85" workbookViewId="0">
      <selection activeCell="C67" sqref="C67"/>
    </sheetView>
  </sheetViews>
  <sheetFormatPr defaultColWidth="9" defaultRowHeight="12.5"/>
  <cols>
    <col min="3" max="3" width="15.7272727272727" customWidth="1"/>
    <col min="4" max="4" width="10.5454545454545" customWidth="1"/>
    <col min="6" max="6" width="12" customWidth="1"/>
  </cols>
  <sheetData>
    <row r="4" ht="13" spans="3:11">
      <c r="C4" s="94" t="s">
        <v>0</v>
      </c>
      <c r="D4" s="94"/>
      <c r="E4" s="34"/>
      <c r="J4" s="94"/>
      <c r="K4" s="34"/>
    </row>
    <row r="5" ht="14.5" spans="2:12">
      <c r="B5" s="95" t="s">
        <v>1</v>
      </c>
      <c r="C5" s="95" t="s">
        <v>2</v>
      </c>
      <c r="D5" s="95" t="s">
        <v>3</v>
      </c>
      <c r="E5" s="96">
        <v>2020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82" t="s">
        <v>10</v>
      </c>
    </row>
    <row r="6" ht="20" spans="2:16">
      <c r="B6" s="97" t="s">
        <v>11</v>
      </c>
      <c r="C6" s="97" t="s">
        <v>12</v>
      </c>
      <c r="D6" s="97" t="s">
        <v>13</v>
      </c>
      <c r="E6" s="98" t="s">
        <v>14</v>
      </c>
      <c r="F6" s="67"/>
      <c r="G6" s="67"/>
      <c r="H6" s="67"/>
      <c r="I6" s="67"/>
      <c r="J6" s="67"/>
      <c r="K6" s="67"/>
      <c r="L6" s="67"/>
      <c r="P6" t="s">
        <v>15</v>
      </c>
    </row>
    <row r="7" spans="2:12">
      <c r="B7" s="97" t="s">
        <v>16</v>
      </c>
      <c r="C7" s="97"/>
      <c r="D7" s="97"/>
      <c r="E7" s="98">
        <f>E1</f>
        <v>0</v>
      </c>
      <c r="F7" s="67"/>
      <c r="G7" s="67"/>
      <c r="H7" s="97"/>
      <c r="I7" s="97"/>
      <c r="J7" s="97"/>
      <c r="K7" s="97"/>
      <c r="L7" s="67"/>
    </row>
    <row r="8" ht="14.5" spans="2:22">
      <c r="B8" s="99" t="s">
        <v>17</v>
      </c>
      <c r="C8" s="100" t="s">
        <v>18</v>
      </c>
      <c r="D8" s="99" t="s">
        <v>19</v>
      </c>
      <c r="E8" s="101"/>
      <c r="F8">
        <f>P8*Demands!P13</f>
        <v>1.67342759629449</v>
      </c>
      <c r="G8">
        <f>Q8*Demands!Q13</f>
        <v>4.69006629597947</v>
      </c>
      <c r="H8">
        <f>R8*Demands!R13</f>
        <v>17.4504340525299</v>
      </c>
      <c r="I8">
        <f>S8*Demands!S13</f>
        <v>0.874693095629056</v>
      </c>
      <c r="J8">
        <f>T8*Demands!T13</f>
        <v>1.33628326696879</v>
      </c>
      <c r="K8">
        <f>U8*Demands!U13</f>
        <v>2.66379951139413</v>
      </c>
      <c r="L8">
        <f>V8*Demands!V13</f>
        <v>3.28939329886291</v>
      </c>
      <c r="P8" s="73">
        <f>DATA_SOURCE!Y15</f>
        <v>3.74285714285714</v>
      </c>
      <c r="Q8" s="73">
        <f>DATA_SOURCE!AX15</f>
        <v>12.2142857142857</v>
      </c>
      <c r="R8" s="73">
        <f>DATA_SOURCE!BW15</f>
        <v>31.6095238095238</v>
      </c>
      <c r="S8" s="73">
        <f>DATA_SOURCE!CV15</f>
        <v>4.5047619047619</v>
      </c>
      <c r="T8" s="73">
        <f>DATA_SOURCE!DU15</f>
        <v>8.71904761904762</v>
      </c>
      <c r="U8" s="73">
        <f>DATA_SOURCE!ET15</f>
        <v>12.2809523809524</v>
      </c>
      <c r="V8" s="73">
        <f>DATA_SOURCE!FS15</f>
        <v>8.29523809523809</v>
      </c>
    </row>
    <row r="9" ht="14.5" spans="2:12">
      <c r="B9" s="99" t="s">
        <v>17</v>
      </c>
      <c r="C9" s="45" t="s">
        <v>20</v>
      </c>
      <c r="D9" s="99" t="s">
        <v>19</v>
      </c>
      <c r="E9" s="102"/>
      <c r="F9">
        <f>P8*Demands!P14</f>
        <v>2.06942954656265</v>
      </c>
      <c r="G9">
        <f>Q8*Demands!Q14</f>
        <v>7.52421941830624</v>
      </c>
      <c r="H9">
        <f>R8*Demands!R14</f>
        <v>14.1590897569939</v>
      </c>
      <c r="I9">
        <f>S8*Demands!S14</f>
        <v>3.63006880913285</v>
      </c>
      <c r="J9">
        <f>T8*Demands!T14</f>
        <v>7.38276435207882</v>
      </c>
      <c r="K9">
        <f>U8*Demands!U14</f>
        <v>9.61715286955825</v>
      </c>
      <c r="L9">
        <f>V8*Demands!V14</f>
        <v>5.00584479637519</v>
      </c>
    </row>
    <row r="10" ht="14.5" spans="2:11">
      <c r="B10" s="103"/>
      <c r="C10" s="104"/>
      <c r="D10" s="105"/>
      <c r="E10" s="106"/>
      <c r="H10" s="34"/>
      <c r="I10" s="34"/>
      <c r="J10" s="110"/>
      <c r="K10" s="111"/>
    </row>
    <row r="11" spans="2:11">
      <c r="B11" s="34"/>
      <c r="C11" s="34"/>
      <c r="D11" s="34"/>
      <c r="E11" s="102"/>
      <c r="H11" s="105"/>
      <c r="I11" s="105"/>
      <c r="J11" s="112"/>
      <c r="K11" s="113"/>
    </row>
    <row r="12" spans="3:16">
      <c r="C12" s="34"/>
      <c r="D12" s="34"/>
      <c r="E12" s="102"/>
      <c r="H12" s="34"/>
      <c r="I12" s="34"/>
      <c r="J12" s="110"/>
      <c r="K12" s="111"/>
      <c r="P12" t="s">
        <v>21</v>
      </c>
    </row>
    <row r="13" ht="14.5" spans="2:22">
      <c r="B13" s="103"/>
      <c r="C13" s="105"/>
      <c r="D13" s="105"/>
      <c r="E13" s="106"/>
      <c r="H13" s="34"/>
      <c r="I13" s="34"/>
      <c r="J13" s="110"/>
      <c r="K13" s="111"/>
      <c r="P13" s="24">
        <f>DATA_SOURCE!X15</f>
        <v>0.447098976109215</v>
      </c>
      <c r="Q13" s="24">
        <f>DATA_SOURCE!AW15</f>
        <v>0.383982035928144</v>
      </c>
      <c r="R13" s="24">
        <f>DATA_SOURCE!BV15</f>
        <v>0.5520625415835</v>
      </c>
      <c r="S13" s="24">
        <f>DATA_SOURCE!CU15</f>
        <v>0.194170771756979</v>
      </c>
      <c r="T13" s="24">
        <f>DATA_SOURCE!DT15</f>
        <v>0.1532602326944</v>
      </c>
      <c r="U13" s="24">
        <f>DATA_SOURCE!ES15</f>
        <v>0.21690496215307</v>
      </c>
      <c r="V13" s="24">
        <f>DATA_SOURCE!FR15</f>
        <v>0.396539949920328</v>
      </c>
    </row>
    <row r="14" ht="14.5" spans="2:22">
      <c r="B14" s="103"/>
      <c r="C14" s="105"/>
      <c r="D14" s="105"/>
      <c r="E14" s="107"/>
      <c r="F14">
        <f>F9*0.33</f>
        <v>0.682911750365675</v>
      </c>
      <c r="G14">
        <f t="shared" ref="G14:L14" si="0">G9*0.33</f>
        <v>2.48299240804106</v>
      </c>
      <c r="H14">
        <f t="shared" si="0"/>
        <v>4.672499619808</v>
      </c>
      <c r="I14">
        <f t="shared" si="0"/>
        <v>1.19792270701384</v>
      </c>
      <c r="J14">
        <f t="shared" si="0"/>
        <v>2.43631223618601</v>
      </c>
      <c r="K14">
        <f t="shared" si="0"/>
        <v>3.17366044695422</v>
      </c>
      <c r="L14">
        <f t="shared" si="0"/>
        <v>1.65192878280381</v>
      </c>
      <c r="P14" s="24">
        <f t="shared" ref="P14:V14" si="1">1-P13</f>
        <v>0.552901023890785</v>
      </c>
      <c r="Q14" s="24">
        <f t="shared" si="1"/>
        <v>0.616017964071856</v>
      </c>
      <c r="R14" s="24">
        <f t="shared" si="1"/>
        <v>0.4479374584165</v>
      </c>
      <c r="S14" s="24">
        <f t="shared" si="1"/>
        <v>0.805829228243021</v>
      </c>
      <c r="T14" s="24">
        <f t="shared" si="1"/>
        <v>0.8467397673056</v>
      </c>
      <c r="U14" s="24">
        <f t="shared" si="1"/>
        <v>0.78309503784693</v>
      </c>
      <c r="V14" s="24">
        <f t="shared" si="1"/>
        <v>0.603460050079672</v>
      </c>
    </row>
    <row r="15" spans="8:11">
      <c r="H15" s="105"/>
      <c r="I15" s="105"/>
      <c r="J15" s="112"/>
      <c r="K15" s="113"/>
    </row>
    <row r="16" spans="8:11">
      <c r="H16" s="34"/>
      <c r="I16" s="34"/>
      <c r="J16" s="110"/>
      <c r="K16" s="111"/>
    </row>
    <row r="17" ht="13" spans="4:11">
      <c r="D17" s="94"/>
      <c r="E17" s="34"/>
      <c r="H17" s="34"/>
      <c r="I17" s="34"/>
      <c r="J17" s="110"/>
      <c r="K17" s="111"/>
    </row>
    <row r="18" ht="13" spans="2:11">
      <c r="B18" s="95"/>
      <c r="C18" s="95"/>
      <c r="D18" s="95"/>
      <c r="E18" s="95"/>
      <c r="H18" s="34"/>
      <c r="I18" s="34"/>
      <c r="J18" s="110"/>
      <c r="K18" s="111"/>
    </row>
    <row r="19" spans="2:11">
      <c r="B19" s="108"/>
      <c r="C19" s="108"/>
      <c r="D19" s="108"/>
      <c r="E19" s="108"/>
      <c r="H19" s="105"/>
      <c r="I19" s="105"/>
      <c r="J19" s="112"/>
      <c r="K19" s="113"/>
    </row>
    <row r="20" ht="13.25" spans="2:11">
      <c r="B20" s="109"/>
      <c r="C20" s="109"/>
      <c r="D20" s="109"/>
      <c r="E20" s="109"/>
      <c r="H20" s="34"/>
      <c r="I20" s="34"/>
      <c r="J20" s="110"/>
      <c r="K20" s="111"/>
    </row>
    <row r="21" spans="2:11">
      <c r="B21" s="34"/>
      <c r="C21" s="100"/>
      <c r="D21" s="110"/>
      <c r="E21" s="111"/>
      <c r="H21" s="34"/>
      <c r="I21" s="34"/>
      <c r="J21" s="110"/>
      <c r="K21" s="111"/>
    </row>
    <row r="22" spans="2:11">
      <c r="B22" s="34"/>
      <c r="C22" s="100"/>
      <c r="D22" s="110"/>
      <c r="E22" s="111"/>
      <c r="H22" s="34"/>
      <c r="I22" s="34"/>
      <c r="J22" s="110"/>
      <c r="K22" s="111"/>
    </row>
    <row r="23" spans="2:11">
      <c r="B23" s="34"/>
      <c r="C23" s="100"/>
      <c r="D23" s="110"/>
      <c r="E23" s="111"/>
      <c r="H23" s="105"/>
      <c r="I23" s="105"/>
      <c r="J23" s="112"/>
      <c r="K23" s="113"/>
    </row>
    <row r="24" spans="2:11">
      <c r="B24" s="105"/>
      <c r="C24" s="100"/>
      <c r="D24" s="110"/>
      <c r="E24" s="111"/>
      <c r="H24" s="34"/>
      <c r="I24" s="34"/>
      <c r="J24" s="110"/>
      <c r="K24" s="111"/>
    </row>
    <row r="25" spans="2:11">
      <c r="B25" s="34"/>
      <c r="C25" s="100"/>
      <c r="D25" s="110"/>
      <c r="E25" s="111"/>
      <c r="H25" s="34"/>
      <c r="I25" s="34"/>
      <c r="J25" s="110"/>
      <c r="K25" s="111"/>
    </row>
    <row r="26" spans="2:11">
      <c r="B26" s="34"/>
      <c r="C26" s="100"/>
      <c r="D26" s="110"/>
      <c r="E26" s="111"/>
      <c r="H26" s="34"/>
      <c r="I26" s="34"/>
      <c r="J26" s="110"/>
      <c r="K26" s="111"/>
    </row>
    <row r="27" spans="2:11">
      <c r="B27" s="34"/>
      <c r="C27" s="100"/>
      <c r="D27" s="110"/>
      <c r="E27" s="111"/>
      <c r="H27" s="105"/>
      <c r="I27" s="105"/>
      <c r="J27" s="112"/>
      <c r="K27" s="113"/>
    </row>
    <row r="28" spans="2:11">
      <c r="B28" s="105"/>
      <c r="C28" s="100"/>
      <c r="D28" s="112"/>
      <c r="E28" s="111"/>
      <c r="H28" s="34"/>
      <c r="I28" s="34"/>
      <c r="J28" s="110"/>
      <c r="K28" s="111"/>
    </row>
    <row r="29" spans="2:11">
      <c r="B29" s="34"/>
      <c r="C29" s="100"/>
      <c r="D29" s="110"/>
      <c r="E29" s="111"/>
      <c r="H29" s="34"/>
      <c r="I29" s="34"/>
      <c r="J29" s="110"/>
      <c r="K29" s="111"/>
    </row>
    <row r="30" spans="2:11">
      <c r="B30" s="34"/>
      <c r="C30" s="100"/>
      <c r="D30" s="110"/>
      <c r="E30" s="111"/>
      <c r="H30" s="34"/>
      <c r="I30" s="34"/>
      <c r="J30" s="110"/>
      <c r="K30" s="111"/>
    </row>
    <row r="31" spans="2:11">
      <c r="B31" s="34"/>
      <c r="C31" s="100"/>
      <c r="D31" s="110"/>
      <c r="E31" s="111"/>
      <c r="H31" s="34"/>
      <c r="I31" s="34"/>
      <c r="J31" s="110"/>
      <c r="K31" s="111"/>
    </row>
    <row r="32" spans="2:5">
      <c r="B32" s="105"/>
      <c r="C32" s="100"/>
      <c r="D32" s="112"/>
      <c r="E32" s="111"/>
    </row>
    <row r="33" spans="2:5">
      <c r="B33" s="34"/>
      <c r="C33" s="34"/>
      <c r="D33" s="110"/>
      <c r="E33" s="111"/>
    </row>
    <row r="34" spans="2:5">
      <c r="B34" s="34"/>
      <c r="C34" s="34"/>
      <c r="D34" s="110"/>
      <c r="E34" s="111"/>
    </row>
    <row r="35" spans="2:5">
      <c r="B35" s="34"/>
      <c r="C35" s="34"/>
      <c r="D35" s="110"/>
      <c r="E35" s="111"/>
    </row>
    <row r="36" spans="2:5">
      <c r="B36" s="105"/>
      <c r="C36" s="105"/>
      <c r="D36" s="112"/>
      <c r="E36" s="113"/>
    </row>
    <row r="37" spans="2:5">
      <c r="B37" s="34"/>
      <c r="C37" s="34"/>
      <c r="D37" s="110"/>
      <c r="E37" s="111"/>
    </row>
    <row r="38" ht="13" spans="2:6">
      <c r="B38" s="114"/>
      <c r="C38" s="114"/>
      <c r="D38" s="115" t="s">
        <v>0</v>
      </c>
      <c r="E38" s="114"/>
      <c r="F38" s="114"/>
    </row>
    <row r="39" ht="13" spans="2:6">
      <c r="B39" s="116" t="s">
        <v>1</v>
      </c>
      <c r="C39" s="116" t="s">
        <v>2</v>
      </c>
      <c r="D39" s="116" t="s">
        <v>22</v>
      </c>
      <c r="E39" s="116">
        <v>2020</v>
      </c>
      <c r="F39" s="117" t="s">
        <v>23</v>
      </c>
    </row>
    <row r="40" ht="20" spans="2:6">
      <c r="B40" s="118" t="s">
        <v>11</v>
      </c>
      <c r="C40" s="118" t="s">
        <v>12</v>
      </c>
      <c r="D40" s="118"/>
      <c r="E40" s="118"/>
      <c r="F40" s="114"/>
    </row>
    <row r="41" ht="13.25" spans="2:6">
      <c r="B41" s="119" t="s">
        <v>16</v>
      </c>
      <c r="C41" s="119"/>
      <c r="D41" s="119"/>
      <c r="E41" s="119"/>
      <c r="F41" s="114"/>
    </row>
    <row r="42" spans="2:6">
      <c r="B42" s="114" t="s">
        <v>24</v>
      </c>
      <c r="C42" s="100" t="s">
        <v>18</v>
      </c>
      <c r="D42" s="120" t="s">
        <v>25</v>
      </c>
      <c r="E42" s="120">
        <v>0.0941780821917808</v>
      </c>
      <c r="F42" s="114" t="s">
        <v>26</v>
      </c>
    </row>
    <row r="43" spans="2:6">
      <c r="B43" s="114" t="s">
        <v>24</v>
      </c>
      <c r="C43" s="100" t="s">
        <v>18</v>
      </c>
      <c r="D43" s="120" t="s">
        <v>27</v>
      </c>
      <c r="E43" s="120">
        <v>0.102739726027397</v>
      </c>
      <c r="F43" s="114" t="s">
        <v>26</v>
      </c>
    </row>
    <row r="44" spans="2:6">
      <c r="B44" s="114" t="s">
        <v>24</v>
      </c>
      <c r="C44" s="100" t="s">
        <v>18</v>
      </c>
      <c r="D44" s="120" t="s">
        <v>28</v>
      </c>
      <c r="E44" s="120">
        <v>0.00856164383561644</v>
      </c>
      <c r="F44" s="114" t="s">
        <v>26</v>
      </c>
    </row>
    <row r="45" spans="2:6">
      <c r="B45" s="121" t="s">
        <v>24</v>
      </c>
      <c r="C45" s="100" t="s">
        <v>18</v>
      </c>
      <c r="D45" s="120" t="s">
        <v>29</v>
      </c>
      <c r="E45" s="120">
        <v>0.126826484018265</v>
      </c>
      <c r="F45" s="114" t="s">
        <v>26</v>
      </c>
    </row>
    <row r="46" spans="2:6">
      <c r="B46" s="114" t="s">
        <v>24</v>
      </c>
      <c r="C46" s="100" t="s">
        <v>18</v>
      </c>
      <c r="D46" s="120" t="s">
        <v>30</v>
      </c>
      <c r="E46" s="120">
        <v>0.138356164383562</v>
      </c>
      <c r="F46" s="114" t="s">
        <v>26</v>
      </c>
    </row>
    <row r="47" spans="2:6">
      <c r="B47" s="114" t="s">
        <v>24</v>
      </c>
      <c r="C47" s="100" t="s">
        <v>18</v>
      </c>
      <c r="D47" s="120" t="s">
        <v>31</v>
      </c>
      <c r="E47" s="120">
        <v>0.0115296803652968</v>
      </c>
      <c r="F47" s="114" t="s">
        <v>26</v>
      </c>
    </row>
    <row r="48" spans="2:6">
      <c r="B48" s="114" t="s">
        <v>24</v>
      </c>
      <c r="C48" s="100" t="s">
        <v>18</v>
      </c>
      <c r="D48" s="120" t="s">
        <v>32</v>
      </c>
      <c r="E48" s="120">
        <v>0.0992009132420091</v>
      </c>
      <c r="F48" s="114" t="s">
        <v>26</v>
      </c>
    </row>
    <row r="49" spans="2:6">
      <c r="B49" s="121" t="s">
        <v>24</v>
      </c>
      <c r="C49" s="100" t="s">
        <v>18</v>
      </c>
      <c r="D49" s="120" t="s">
        <v>33</v>
      </c>
      <c r="E49" s="120">
        <v>0.108219178082192</v>
      </c>
      <c r="F49" s="114" t="s">
        <v>26</v>
      </c>
    </row>
    <row r="50" spans="2:6">
      <c r="B50" s="114" t="s">
        <v>24</v>
      </c>
      <c r="C50" s="100" t="s">
        <v>18</v>
      </c>
      <c r="D50" s="120" t="s">
        <v>34</v>
      </c>
      <c r="E50" s="120">
        <v>0.00901826484018265</v>
      </c>
      <c r="F50" s="114" t="s">
        <v>26</v>
      </c>
    </row>
    <row r="51" spans="2:6">
      <c r="B51" s="114" t="s">
        <v>24</v>
      </c>
      <c r="C51" s="100" t="s">
        <v>18</v>
      </c>
      <c r="D51" s="120" t="s">
        <v>35</v>
      </c>
      <c r="E51" s="120">
        <v>0.138127853881279</v>
      </c>
      <c r="F51" s="114" t="s">
        <v>26</v>
      </c>
    </row>
    <row r="52" spans="2:6">
      <c r="B52" s="114" t="s">
        <v>24</v>
      </c>
      <c r="C52" s="100" t="s">
        <v>18</v>
      </c>
      <c r="D52" s="120" t="s">
        <v>36</v>
      </c>
      <c r="E52" s="120">
        <v>0.150684931506849</v>
      </c>
      <c r="F52" s="114" t="s">
        <v>26</v>
      </c>
    </row>
    <row r="53" spans="2:6">
      <c r="B53" s="122" t="s">
        <v>24</v>
      </c>
      <c r="C53" s="100" t="s">
        <v>18</v>
      </c>
      <c r="D53" s="123" t="s">
        <v>37</v>
      </c>
      <c r="E53" s="123">
        <v>0.0125570776255708</v>
      </c>
      <c r="F53" s="124" t="s">
        <v>26</v>
      </c>
    </row>
    <row r="54" ht="14.5" spans="2:6">
      <c r="B54" s="114" t="s">
        <v>24</v>
      </c>
      <c r="C54" s="45" t="s">
        <v>20</v>
      </c>
      <c r="D54" s="120" t="s">
        <v>25</v>
      </c>
      <c r="E54" s="120">
        <v>0.0941780821917808</v>
      </c>
      <c r="F54" s="114" t="s">
        <v>26</v>
      </c>
    </row>
    <row r="55" ht="14.5" spans="2:6">
      <c r="B55" s="114" t="s">
        <v>24</v>
      </c>
      <c r="C55" s="45" t="s">
        <v>20</v>
      </c>
      <c r="D55" s="120" t="s">
        <v>27</v>
      </c>
      <c r="E55" s="120">
        <v>0.102739726027397</v>
      </c>
      <c r="F55" s="114" t="s">
        <v>26</v>
      </c>
    </row>
    <row r="56" ht="14.5" spans="2:6">
      <c r="B56" s="114" t="s">
        <v>24</v>
      </c>
      <c r="C56" s="45" t="s">
        <v>20</v>
      </c>
      <c r="D56" s="120" t="s">
        <v>28</v>
      </c>
      <c r="E56" s="120">
        <v>0.00856164383561644</v>
      </c>
      <c r="F56" s="114" t="s">
        <v>26</v>
      </c>
    </row>
    <row r="57" ht="14.5" spans="2:6">
      <c r="B57" s="121" t="s">
        <v>24</v>
      </c>
      <c r="C57" s="45" t="s">
        <v>20</v>
      </c>
      <c r="D57" s="120" t="s">
        <v>29</v>
      </c>
      <c r="E57" s="120">
        <v>0.126826484018265</v>
      </c>
      <c r="F57" s="114" t="s">
        <v>26</v>
      </c>
    </row>
    <row r="58" ht="14.5" spans="2:6">
      <c r="B58" s="114" t="s">
        <v>24</v>
      </c>
      <c r="C58" s="45" t="s">
        <v>20</v>
      </c>
      <c r="D58" s="120" t="s">
        <v>30</v>
      </c>
      <c r="E58" s="120">
        <v>0.138356164383562</v>
      </c>
      <c r="F58" s="114" t="s">
        <v>26</v>
      </c>
    </row>
    <row r="59" ht="14.5" spans="2:6">
      <c r="B59" s="114" t="s">
        <v>24</v>
      </c>
      <c r="C59" s="45" t="s">
        <v>20</v>
      </c>
      <c r="D59" s="120" t="s">
        <v>31</v>
      </c>
      <c r="E59" s="120">
        <v>0.0115296803652968</v>
      </c>
      <c r="F59" s="114" t="s">
        <v>26</v>
      </c>
    </row>
    <row r="60" ht="14.5" spans="2:6">
      <c r="B60" s="114" t="s">
        <v>24</v>
      </c>
      <c r="C60" s="45" t="s">
        <v>20</v>
      </c>
      <c r="D60" s="120" t="s">
        <v>32</v>
      </c>
      <c r="E60" s="120">
        <v>0.0992009132420091</v>
      </c>
      <c r="F60" s="114" t="s">
        <v>26</v>
      </c>
    </row>
    <row r="61" ht="14.5" spans="2:6">
      <c r="B61" s="121" t="s">
        <v>24</v>
      </c>
      <c r="C61" s="45" t="s">
        <v>20</v>
      </c>
      <c r="D61" s="120" t="s">
        <v>33</v>
      </c>
      <c r="E61" s="120">
        <v>0.108219178082192</v>
      </c>
      <c r="F61" s="114" t="s">
        <v>26</v>
      </c>
    </row>
    <row r="62" ht="14.5" spans="2:6">
      <c r="B62" s="114" t="s">
        <v>24</v>
      </c>
      <c r="C62" s="45" t="s">
        <v>20</v>
      </c>
      <c r="D62" s="120" t="s">
        <v>34</v>
      </c>
      <c r="E62" s="120">
        <v>0.00901826484018265</v>
      </c>
      <c r="F62" s="114" t="s">
        <v>26</v>
      </c>
    </row>
    <row r="63" ht="14.5" spans="2:6">
      <c r="B63" s="114" t="s">
        <v>24</v>
      </c>
      <c r="C63" s="45" t="s">
        <v>20</v>
      </c>
      <c r="D63" s="120" t="s">
        <v>35</v>
      </c>
      <c r="E63" s="120">
        <v>0.138127853881279</v>
      </c>
      <c r="F63" s="114" t="s">
        <v>26</v>
      </c>
    </row>
    <row r="64" ht="14.5" spans="2:6">
      <c r="B64" s="114" t="s">
        <v>24</v>
      </c>
      <c r="C64" s="45" t="s">
        <v>20</v>
      </c>
      <c r="D64" s="120" t="s">
        <v>36</v>
      </c>
      <c r="E64" s="120">
        <v>0.150684931506849</v>
      </c>
      <c r="F64" s="114" t="s">
        <v>26</v>
      </c>
    </row>
    <row r="65" ht="14.5" spans="2:6">
      <c r="B65" s="122" t="s">
        <v>24</v>
      </c>
      <c r="C65" s="45" t="s">
        <v>20</v>
      </c>
      <c r="D65" s="123" t="s">
        <v>37</v>
      </c>
      <c r="E65" s="123">
        <v>0.0125570776255708</v>
      </c>
      <c r="F65" s="124" t="s">
        <v>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zoomScale="69" zoomScaleNormal="69" topLeftCell="H1" workbookViewId="0">
      <selection activeCell="S38" sqref="S38"/>
    </sheetView>
  </sheetViews>
  <sheetFormatPr defaultColWidth="9" defaultRowHeight="12.5"/>
  <cols>
    <col min="2" max="2" width="27.2727272727273" customWidth="1"/>
    <col min="3" max="3" width="22.5454545454545" customWidth="1"/>
    <col min="4" max="4" width="38" customWidth="1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68" t="s">
        <v>38</v>
      </c>
    </row>
    <row r="2" ht="14.5" spans="1:54">
      <c r="A2" s="24"/>
      <c r="B2" s="24"/>
      <c r="C2" s="24"/>
      <c r="D2" s="69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80" t="s">
        <v>39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80"/>
      <c r="AW2" s="80"/>
      <c r="AX2" s="57"/>
      <c r="AY2" s="57"/>
      <c r="AZ2" s="57"/>
      <c r="BA2" s="57"/>
      <c r="BB2" s="57"/>
    </row>
    <row r="3" ht="15.25" spans="1:24">
      <c r="A3" s="35"/>
      <c r="B3" s="35"/>
      <c r="C3" s="35"/>
      <c r="D3" s="35"/>
      <c r="E3" s="70"/>
      <c r="F3" s="70"/>
      <c r="G3" s="70"/>
      <c r="H3" s="70"/>
      <c r="I3" s="70"/>
      <c r="J3" s="70"/>
      <c r="K3" s="70"/>
      <c r="L3" s="35"/>
      <c r="M3" s="37"/>
      <c r="N3" s="37"/>
      <c r="O3" s="24"/>
      <c r="P3" s="24"/>
      <c r="Q3" s="24"/>
      <c r="R3" s="35" t="s">
        <v>40</v>
      </c>
      <c r="S3" s="35" t="s">
        <v>41</v>
      </c>
      <c r="T3" s="35" t="s">
        <v>42</v>
      </c>
      <c r="U3" s="35" t="s">
        <v>43</v>
      </c>
      <c r="V3" s="35" t="s">
        <v>44</v>
      </c>
      <c r="W3" s="35" t="s">
        <v>45</v>
      </c>
      <c r="X3" s="35" t="s">
        <v>46</v>
      </c>
    </row>
    <row r="4" ht="14.5" spans="1:25">
      <c r="A4" s="24"/>
      <c r="B4" s="37"/>
      <c r="C4" s="24"/>
      <c r="D4" s="37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7" t="s">
        <v>47</v>
      </c>
      <c r="S4" s="57" t="s">
        <v>48</v>
      </c>
      <c r="T4" s="57" t="s">
        <v>49</v>
      </c>
      <c r="U4" s="57" t="s">
        <v>19</v>
      </c>
      <c r="V4" s="57" t="s">
        <v>50</v>
      </c>
      <c r="W4" s="57"/>
      <c r="X4" s="57"/>
      <c r="Y4" s="24"/>
    </row>
    <row r="5" ht="14.5" spans="1:25">
      <c r="A5" s="24"/>
      <c r="B5" s="24"/>
      <c r="C5" s="47"/>
      <c r="D5" s="24"/>
      <c r="L5" s="24"/>
      <c r="M5" s="24"/>
      <c r="N5" s="24"/>
      <c r="O5" s="24"/>
      <c r="P5" s="24"/>
      <c r="Q5" s="24"/>
      <c r="R5" s="57"/>
      <c r="S5" s="57" t="s">
        <v>51</v>
      </c>
      <c r="T5" s="57" t="s">
        <v>52</v>
      </c>
      <c r="U5" s="57" t="s">
        <v>19</v>
      </c>
      <c r="V5" s="57" t="s">
        <v>50</v>
      </c>
      <c r="W5" s="57"/>
      <c r="X5" s="57"/>
      <c r="Y5" s="24"/>
    </row>
    <row r="6" ht="14.5" spans="1:17">
      <c r="A6" s="24"/>
      <c r="B6" s="24"/>
      <c r="C6" s="47"/>
      <c r="D6" s="24"/>
      <c r="L6" s="24"/>
      <c r="M6" s="24"/>
      <c r="N6" s="24"/>
      <c r="O6" s="24"/>
      <c r="P6" s="24"/>
      <c r="Q6" s="24"/>
    </row>
    <row r="8" ht="14.5" spans="18:18">
      <c r="R8" s="24"/>
    </row>
    <row r="9" ht="14.5" spans="2:20">
      <c r="B9" s="24"/>
      <c r="C9" s="24"/>
      <c r="D9" s="69" t="s">
        <v>53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T9" s="69" t="s">
        <v>0</v>
      </c>
    </row>
    <row r="10" ht="15.25" spans="2:28">
      <c r="B10" s="35" t="s">
        <v>41</v>
      </c>
      <c r="C10" s="35" t="s">
        <v>54</v>
      </c>
      <c r="D10" s="35" t="s">
        <v>55</v>
      </c>
      <c r="E10" s="70" t="s">
        <v>4</v>
      </c>
      <c r="F10" s="70" t="s">
        <v>5</v>
      </c>
      <c r="G10" s="70" t="s">
        <v>6</v>
      </c>
      <c r="H10" s="70" t="s">
        <v>7</v>
      </c>
      <c r="I10" s="70" t="s">
        <v>8</v>
      </c>
      <c r="J10" s="70" t="s">
        <v>9</v>
      </c>
      <c r="K10" s="70" t="s">
        <v>10</v>
      </c>
      <c r="L10" s="79"/>
      <c r="M10" s="79"/>
      <c r="N10" s="79"/>
      <c r="R10" s="81" t="s">
        <v>1</v>
      </c>
      <c r="S10" s="81" t="s">
        <v>41</v>
      </c>
      <c r="T10" s="81" t="s">
        <v>54</v>
      </c>
      <c r="U10" s="81" t="s">
        <v>55</v>
      </c>
      <c r="V10" s="82" t="s">
        <v>4</v>
      </c>
      <c r="W10" s="82" t="s">
        <v>5</v>
      </c>
      <c r="X10" s="82" t="s">
        <v>6</v>
      </c>
      <c r="Y10" s="82" t="s">
        <v>7</v>
      </c>
      <c r="Z10" s="82" t="s">
        <v>8</v>
      </c>
      <c r="AA10" s="82" t="s">
        <v>9</v>
      </c>
      <c r="AB10" s="82" t="s">
        <v>10</v>
      </c>
    </row>
    <row r="11" ht="14.5" spans="2:36">
      <c r="B11" s="71" t="s">
        <v>48</v>
      </c>
      <c r="C11" s="71"/>
      <c r="D11" s="72" t="s">
        <v>18</v>
      </c>
      <c r="E11" s="71"/>
      <c r="F11" s="71"/>
      <c r="G11" s="71"/>
      <c r="H11" s="71"/>
      <c r="I11" s="71"/>
      <c r="J11" s="71"/>
      <c r="K11" s="71"/>
      <c r="R11" s="37" t="s">
        <v>56</v>
      </c>
      <c r="S11" s="71" t="s">
        <v>48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 s="67"/>
      <c r="AD11" s="67"/>
      <c r="AE11" s="67"/>
      <c r="AF11" s="67"/>
      <c r="AG11" s="67"/>
      <c r="AH11" s="67"/>
      <c r="AI11" s="67"/>
      <c r="AJ11" s="67"/>
    </row>
    <row r="12" s="67" customFormat="1" ht="14.5" spans="2:36">
      <c r="B12" s="73"/>
      <c r="C12" s="74" t="s">
        <v>57</v>
      </c>
      <c r="D12" s="73"/>
      <c r="E12" s="73">
        <f>DATA_SOURCE!W18/(SUM(DATA_SOURCE!W18:W26)-SUM(DATA_SOURCE!W20:W21))</f>
        <v>0.6875</v>
      </c>
      <c r="F12" s="73">
        <f>DATA_SOURCE!AV18/(SUM(DATA_SOURCE!AV18:AV26)-SUM(DATA_SOURCE!AV20:AV21))</f>
        <v>0.568181818181818</v>
      </c>
      <c r="G12" s="73">
        <f>DATA_SOURCE!BU18/(SUM(DATA_SOURCE!BU18:BU26)-SUM(DATA_SOURCE!BU20:BU21))</f>
        <v>0.252717391304348</v>
      </c>
      <c r="H12" s="73">
        <f>DATA_SOURCE!CT18/(SUM(DATA_SOURCE!CT18:CT26)-SUM(DATA_SOURCE!CT20:CT21))</f>
        <v>0.774999999999999</v>
      </c>
      <c r="I12" s="73">
        <f>DATA_SOURCE!DS18/(SUM(DATA_SOURCE!DS18:DS26)-SUM(DATA_SOURCE!DS20:DS21))</f>
        <v>0.648648648648648</v>
      </c>
      <c r="J12" s="73">
        <f>DATA_SOURCE!ER18/(SUM(DATA_SOURCE!ER18:ER26)-SUM(DATA_SOURCE!ER20:ER21))</f>
        <v>0.559701492537313</v>
      </c>
      <c r="K12" s="73">
        <f>DATA_SOURCE!FQ18/(SUM(DATA_SOURCE!FQ18:FQ26)-SUM(DATA_SOURCE!FQ20:FQ21))</f>
        <v>0.231788079470199</v>
      </c>
      <c r="M12" s="24">
        <f>AVERAGE(E12:K12)</f>
        <v>0.531933918591761</v>
      </c>
      <c r="R12" t="s">
        <v>58</v>
      </c>
      <c r="S12" s="71" t="s">
        <v>48</v>
      </c>
      <c r="T12"/>
      <c r="U12"/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/>
      <c r="AD12"/>
      <c r="AE12"/>
      <c r="AF12"/>
      <c r="AG12"/>
      <c r="AH12"/>
      <c r="AI12"/>
      <c r="AJ12"/>
    </row>
    <row r="13" ht="14.5" spans="2:28">
      <c r="B13" s="75"/>
      <c r="C13" s="76" t="s">
        <v>59</v>
      </c>
      <c r="D13" s="75"/>
      <c r="E13" s="73">
        <f>DATA_SOURCE!W19/(SUM(DATA_SOURCE!W18:W26)-SUM(DATA_SOURCE!W20:W21))</f>
        <v>0</v>
      </c>
      <c r="F13" s="73">
        <f>DATA_SOURCE!AV19/(SUM(DATA_SOURCE!AV18:AV26)-SUM(DATA_SOURCE!AV20:AV21))</f>
        <v>0.0984848484848485</v>
      </c>
      <c r="G13" s="73">
        <f>DATA_SOURCE!BU19/(SUM(DATA_SOURCE!BU18:BU26)-SUM(DATA_SOURCE!BU20:BU21))</f>
        <v>0.614130434782609</v>
      </c>
      <c r="H13" s="73">
        <f>DATA_SOURCE!CT19/(SUM(DATA_SOURCE!CT18:CT26)-SUM(DATA_SOURCE!CT20:CT21))</f>
        <v>0.025</v>
      </c>
      <c r="I13" s="73">
        <f>DATA_SOURCE!DS19/(SUM(DATA_SOURCE!DS18:DS26)-SUM(DATA_SOURCE!DS20:DS21))</f>
        <v>0.351351351351351</v>
      </c>
      <c r="J13" s="73">
        <f>DATA_SOURCE!ER19/(SUM(DATA_SOURCE!ER18:ER26)-SUM(DATA_SOURCE!ER20:ER21))</f>
        <v>0.373134328358209</v>
      </c>
      <c r="K13" s="73">
        <f>DATA_SOURCE!FQ19/(SUM(DATA_SOURCE!FQ18:FQ26)-SUM(DATA_SOURCE!FQ20:FQ21))</f>
        <v>0.748344370860927</v>
      </c>
      <c r="M13" s="24">
        <f t="shared" ref="M13:M18" si="0">AVERAGE(E13:K13)</f>
        <v>0.315777904833992</v>
      </c>
      <c r="R13" s="44" t="s">
        <v>60</v>
      </c>
      <c r="S13" s="71" t="s">
        <v>48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</row>
    <row r="14" ht="14.5" spans="2:28">
      <c r="B14" s="75"/>
      <c r="C14" s="45" t="s">
        <v>61</v>
      </c>
      <c r="D14" s="75"/>
      <c r="E14" s="73">
        <f>DATA_SOURCE!W22/(SUM(DATA_SOURCE!W18:W26)-SUM(DATA_SOURCE!W20:W21))</f>
        <v>0.3125</v>
      </c>
      <c r="F14" s="73">
        <f>DATA_SOURCE!AV22/(SUM(DATA_SOURCE!AV18:AV26)-SUM(DATA_SOURCE!AV20:AV21))</f>
        <v>0.0151515151515151</v>
      </c>
      <c r="G14" s="73">
        <f>DATA_SOURCE!BU22/(SUM(DATA_SOURCE!BU18:BU26)-SUM(DATA_SOURCE!BU20:BU21))</f>
        <v>0.0353260869565218</v>
      </c>
      <c r="H14" s="73">
        <f>DATA_SOURCE!CT22/(SUM(DATA_SOURCE!CT18:CT26)-SUM(DATA_SOURCE!CT20:CT21))</f>
        <v>0</v>
      </c>
      <c r="I14" s="73">
        <f>DATA_SOURCE!DS22/(SUM(DATA_SOURCE!DS18:DS26)-SUM(DATA_SOURCE!DS20:DS21))</f>
        <v>0</v>
      </c>
      <c r="J14" s="73">
        <f>DATA_SOURCE!ER22/(SUM(DATA_SOURCE!ER18:ER26)-SUM(DATA_SOURCE!ER20:ER21))</f>
        <v>0</v>
      </c>
      <c r="K14" s="73">
        <f>DATA_SOURCE!FQ22/(SUM(DATA_SOURCE!FQ18:FQ26)-SUM(DATA_SOURCE!FQ20:FQ21))</f>
        <v>0</v>
      </c>
      <c r="M14" s="24">
        <f t="shared" si="0"/>
        <v>0.051853943158291</v>
      </c>
      <c r="R14" s="83" t="s">
        <v>56</v>
      </c>
      <c r="S14" s="73" t="s">
        <v>51</v>
      </c>
      <c r="T14" s="67"/>
      <c r="U14" s="67"/>
      <c r="V14" s="67">
        <v>0.1</v>
      </c>
      <c r="W14" s="67">
        <v>0.1</v>
      </c>
      <c r="X14" s="67">
        <v>0.1</v>
      </c>
      <c r="Y14" s="67">
        <v>0.1</v>
      </c>
      <c r="Z14" s="67">
        <v>0.1</v>
      </c>
      <c r="AA14" s="67">
        <v>0.1</v>
      </c>
      <c r="AB14" s="67">
        <v>0.1</v>
      </c>
    </row>
    <row r="15" ht="14.5" spans="2:28">
      <c r="B15" s="75"/>
      <c r="C15" s="42" t="s">
        <v>62</v>
      </c>
      <c r="D15" s="75"/>
      <c r="E15" s="73">
        <f>DATA_SOURCE!W23/(SUM(DATA_SOURCE!W18:W26)-SUM(DATA_SOURCE!W20:W21))</f>
        <v>0</v>
      </c>
      <c r="F15" s="73">
        <f>DATA_SOURCE!AV23/(SUM(DATA_SOURCE!AV18:AV26)-SUM(DATA_SOURCE!AV20:AV21))</f>
        <v>0.00757575757575757</v>
      </c>
      <c r="G15" s="73">
        <f>DATA_SOURCE!BU23/(SUM(DATA_SOURCE!BU18:BU26)-SUM(DATA_SOURCE!BU20:BU21))</f>
        <v>0.00815217391304348</v>
      </c>
      <c r="H15" s="73">
        <f>DATA_SOURCE!CT23/(SUM(DATA_SOURCE!CT18:CT26)-SUM(DATA_SOURCE!CT20:CT21))</f>
        <v>0</v>
      </c>
      <c r="I15" s="73">
        <f>DATA_SOURCE!DS23/(SUM(DATA_SOURCE!DS18:DS26)-SUM(DATA_SOURCE!DS20:DS21))</f>
        <v>0</v>
      </c>
      <c r="J15" s="73">
        <f>DATA_SOURCE!ER23/(SUM(DATA_SOURCE!ER18:ER26)-SUM(DATA_SOURCE!ER20:ER21))</f>
        <v>0</v>
      </c>
      <c r="K15" s="73">
        <f>DATA_SOURCE!FQ23/(SUM(DATA_SOURCE!FQ18:FQ26)-SUM(DATA_SOURCE!FQ20:FQ21))</f>
        <v>0</v>
      </c>
      <c r="M15" s="24">
        <f t="shared" si="0"/>
        <v>0.00224684735554301</v>
      </c>
      <c r="R15" t="s">
        <v>58</v>
      </c>
      <c r="S15" s="75" t="s">
        <v>51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ht="14.5" spans="2:28">
      <c r="B16" s="75"/>
      <c r="C16" s="45" t="s">
        <v>63</v>
      </c>
      <c r="D16" s="75"/>
      <c r="E16" s="73">
        <f>DATA_SOURCE!W24/(SUM(DATA_SOURCE!W18:W26)-SUM(DATA_SOURCE!W20:W21))</f>
        <v>0</v>
      </c>
      <c r="F16" s="73">
        <f>DATA_SOURCE!AV24/(SUM(DATA_SOURCE!AV18:AV26)-SUM(DATA_SOURCE!AV20:AV21))</f>
        <v>0.00757575757575757</v>
      </c>
      <c r="G16" s="73">
        <f>DATA_SOURCE!BU24/(SUM(DATA_SOURCE!BU18:BU26)-SUM(DATA_SOURCE!BU20:BU21))</f>
        <v>0</v>
      </c>
      <c r="H16" s="73">
        <f>DATA_SOURCE!CT24/(SUM(DATA_SOURCE!CT18:CT26)-SUM(DATA_SOURCE!CT20:CT21))</f>
        <v>0</v>
      </c>
      <c r="I16" s="73">
        <f>DATA_SOURCE!DS24/(SUM(DATA_SOURCE!DS18:DS26)-SUM(DATA_SOURCE!DS20:DS21))</f>
        <v>0</v>
      </c>
      <c r="J16" s="73">
        <f>DATA_SOURCE!ER24/(SUM(DATA_SOURCE!ER18:ER26)-SUM(DATA_SOURCE!ER20:ER21))</f>
        <v>0</v>
      </c>
      <c r="K16" s="73">
        <f>DATA_SOURCE!FQ24/(SUM(DATA_SOURCE!FQ18:FQ26)-SUM(DATA_SOURCE!FQ20:FQ21))</f>
        <v>0.0132450331125828</v>
      </c>
      <c r="M16" s="24">
        <f t="shared" si="0"/>
        <v>0.00297439866976291</v>
      </c>
      <c r="R16" s="84" t="s">
        <v>60</v>
      </c>
      <c r="S16" s="73" t="s">
        <v>51</v>
      </c>
      <c r="T16" s="67"/>
      <c r="U16" s="67"/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</row>
    <row r="17" ht="14.5" spans="2:36">
      <c r="B17" s="75"/>
      <c r="C17" s="45" t="s">
        <v>64</v>
      </c>
      <c r="D17" s="75"/>
      <c r="E17" s="73">
        <f>DATA_SOURCE!W25/(SUM(DATA_SOURCE!W18:W26)-SUM(DATA_SOURCE!W20:W21))</f>
        <v>0</v>
      </c>
      <c r="F17" s="73">
        <f>DATA_SOURCE!AV25/(SUM(DATA_SOURCE!AV18:AV26)-SUM(DATA_SOURCE!AV20:AV21))</f>
        <v>0.303030303030303</v>
      </c>
      <c r="G17" s="73">
        <f>DATA_SOURCE!BU25/(SUM(DATA_SOURCE!BU18:BU26)-SUM(DATA_SOURCE!BU20:BU21))</f>
        <v>0.0896739130434783</v>
      </c>
      <c r="H17" s="73">
        <f>DATA_SOURCE!CT25/(SUM(DATA_SOURCE!CT18:CT26)-SUM(DATA_SOURCE!CT20:CT21))</f>
        <v>0.2</v>
      </c>
      <c r="I17" s="73">
        <f>DATA_SOURCE!DS25/(SUM(DATA_SOURCE!DS18:DS26)-SUM(DATA_SOURCE!DS20:DS21))</f>
        <v>0</v>
      </c>
      <c r="J17" s="73">
        <f>DATA_SOURCE!ER25/(SUM(DATA_SOURCE!ER18:ER26)-SUM(DATA_SOURCE!ER20:ER21))</f>
        <v>0.0671641791044776</v>
      </c>
      <c r="K17" s="73">
        <f>DATA_SOURCE!FQ25/(SUM(DATA_SOURCE!FQ18:FQ26)-SUM(DATA_SOURCE!FQ20:FQ21))</f>
        <v>0.00662251655629139</v>
      </c>
      <c r="M17" s="24">
        <f t="shared" si="0"/>
        <v>0.09521298739065</v>
      </c>
      <c r="AC17" s="67"/>
      <c r="AD17" s="67"/>
      <c r="AE17" s="67"/>
      <c r="AF17" s="67"/>
      <c r="AG17" s="67"/>
      <c r="AH17" s="67"/>
      <c r="AI17" s="67"/>
      <c r="AJ17" s="67"/>
    </row>
    <row r="18" s="67" customFormat="1" ht="14.5" spans="2:36">
      <c r="B18" s="73"/>
      <c r="C18" s="77" t="s">
        <v>65</v>
      </c>
      <c r="D18" s="73"/>
      <c r="E18" s="73">
        <f>DATA_SOURCE!W26/(SUM(DATA_SOURCE!W18:W26)-SUM(DATA_SOURCE!W20:W21))</f>
        <v>0</v>
      </c>
      <c r="F18" s="73">
        <f>DATA_SOURCE!AV26/(SUM(DATA_SOURCE!AV18:AV26)-SUM(DATA_SOURCE!AV20:AV21))</f>
        <v>0</v>
      </c>
      <c r="G18" s="73">
        <f>DATA_SOURCE!BU26/(SUM(DATA_SOURCE!BU18:BU26)-SUM(DATA_SOURCE!BU20:BU21))</f>
        <v>0</v>
      </c>
      <c r="H18" s="73">
        <f>DATA_SOURCE!CT26/(SUM(DATA_SOURCE!CT18:CT26)-SUM(DATA_SOURCE!CT20:CT21))</f>
        <v>0</v>
      </c>
      <c r="I18" s="73">
        <f>DATA_SOURCE!DS26/(SUM(DATA_SOURCE!DS18:DS26)-SUM(DATA_SOURCE!DS20:DS21))</f>
        <v>0</v>
      </c>
      <c r="J18" s="73">
        <f>DATA_SOURCE!ER26/(SUM(DATA_SOURCE!ER18:ER26)-SUM(DATA_SOURCE!ER20:ER21))</f>
        <v>0</v>
      </c>
      <c r="K18" s="73">
        <f>DATA_SOURCE!FQ26/(SUM(DATA_SOURCE!FQ18:FQ26)-SUM(DATA_SOURCE!FQ20:FQ21))</f>
        <v>0</v>
      </c>
      <c r="M18" s="24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ht="14.5" spans="2:36">
      <c r="B19" s="75" t="s">
        <v>51</v>
      </c>
      <c r="C19" s="75"/>
      <c r="D19" s="45" t="s">
        <v>20</v>
      </c>
      <c r="E19" s="75"/>
      <c r="F19" s="75"/>
      <c r="G19" s="75"/>
      <c r="H19" s="75"/>
      <c r="I19" s="75"/>
      <c r="J19" s="75"/>
      <c r="K19" s="75"/>
      <c r="AC19" s="67"/>
      <c r="AD19" s="67"/>
      <c r="AE19" s="67"/>
      <c r="AF19" s="67"/>
      <c r="AG19" s="67"/>
      <c r="AH19" s="67"/>
      <c r="AI19" s="67"/>
      <c r="AJ19" s="67"/>
    </row>
    <row r="20" s="67" customFormat="1" ht="14.5" spans="2:36">
      <c r="B20" s="73"/>
      <c r="C20" s="73" t="s">
        <v>66</v>
      </c>
      <c r="D20" s="73"/>
      <c r="E20" s="73">
        <f>1-E21</f>
        <v>0.196808510638298</v>
      </c>
      <c r="F20" s="73">
        <f t="shared" ref="F20:K20" si="1">1-F21</f>
        <v>0.217886178861789</v>
      </c>
      <c r="G20" s="73">
        <f t="shared" si="1"/>
        <v>0.324742268041237</v>
      </c>
      <c r="H20" s="73">
        <f t="shared" si="1"/>
        <v>0.251489868891538</v>
      </c>
      <c r="I20" s="73">
        <f t="shared" si="1"/>
        <v>0.191111111111111</v>
      </c>
      <c r="J20" s="73">
        <f t="shared" si="1"/>
        <v>0.288335517693316</v>
      </c>
      <c r="K20" s="73">
        <f t="shared" si="1"/>
        <v>0.191729323308271</v>
      </c>
      <c r="M20" s="24">
        <f>AVERAGE(E20:K20)</f>
        <v>0.237443254077937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ht="14.5" spans="2:13">
      <c r="B21" s="64"/>
      <c r="C21" s="48" t="s">
        <v>67</v>
      </c>
      <c r="D21" s="64"/>
      <c r="E21" s="64">
        <f>DATA_SOURCE!W32/(DATA_SOURCE!W32+DATA_SOURCE!W31)</f>
        <v>0.803191489361702</v>
      </c>
      <c r="F21" s="64">
        <f>DATA_SOURCE!AV32/(DATA_SOURCE!AV32+DATA_SOURCE!AV31)</f>
        <v>0.782113821138211</v>
      </c>
      <c r="G21" s="64">
        <f>DATA_SOURCE!BU32/(DATA_SOURCE!BU32+DATA_SOURCE!BU31)</f>
        <v>0.675257731958763</v>
      </c>
      <c r="H21" s="64">
        <f>DATA_SOURCE!CT32/(DATA_SOURCE!CT32+DATA_SOURCE!CT31)</f>
        <v>0.748510131108462</v>
      </c>
      <c r="I21" s="64">
        <f>DATA_SOURCE!DS32/(DATA_SOURCE!DS32+DATA_SOURCE!DS31)</f>
        <v>0.808888888888889</v>
      </c>
      <c r="J21" s="64">
        <f>DATA_SOURCE!ER32/(DATA_SOURCE!ER32+DATA_SOURCE!ER31)</f>
        <v>0.711664482306684</v>
      </c>
      <c r="K21" s="64">
        <f>DATA_SOURCE!FQ32/(DATA_SOURCE!FQ32+DATA_SOURCE!FQ31)</f>
        <v>0.808270676691729</v>
      </c>
      <c r="M21" s="24">
        <f>AVERAGE(E21:K21)</f>
        <v>0.762556745922063</v>
      </c>
    </row>
    <row r="23" ht="14.5" spans="2:28">
      <c r="B23" s="24"/>
      <c r="C23" s="24"/>
      <c r="D23" s="24"/>
      <c r="E23" s="24"/>
      <c r="F23" s="24"/>
      <c r="G23" s="24"/>
      <c r="H23" s="24"/>
      <c r="I23" s="24"/>
      <c r="J23" s="24"/>
      <c r="K23" s="24"/>
      <c r="R23" s="85"/>
      <c r="S23" s="85"/>
      <c r="T23" s="86" t="s">
        <v>68</v>
      </c>
      <c r="U23" s="85"/>
      <c r="V23" s="85"/>
      <c r="W23" s="85"/>
      <c r="X23" s="85"/>
      <c r="Y23" s="85"/>
      <c r="Z23" s="85"/>
      <c r="AA23" s="85"/>
      <c r="AB23" s="85"/>
    </row>
    <row r="24" ht="14.5" spans="18:28">
      <c r="R24" s="87"/>
      <c r="S24" s="87" t="s">
        <v>41</v>
      </c>
      <c r="T24" s="87" t="s">
        <v>54</v>
      </c>
      <c r="U24" s="87" t="s">
        <v>55</v>
      </c>
      <c r="V24" s="88" t="s">
        <v>4</v>
      </c>
      <c r="W24" s="88" t="s">
        <v>5</v>
      </c>
      <c r="X24" s="88" t="s">
        <v>6</v>
      </c>
      <c r="Y24" s="88" t="s">
        <v>7</v>
      </c>
      <c r="Z24" s="88" t="s">
        <v>8</v>
      </c>
      <c r="AA24" s="88" t="s">
        <v>9</v>
      </c>
      <c r="AB24" s="88" t="s">
        <v>10</v>
      </c>
    </row>
    <row r="25" ht="14.5" spans="18:39">
      <c r="R25" s="89"/>
      <c r="S25" s="90" t="s">
        <v>48</v>
      </c>
      <c r="T25" s="85"/>
      <c r="U25" s="85"/>
      <c r="V25" s="85">
        <f>AG25*Demands!P13</f>
        <v>1.67342759629449</v>
      </c>
      <c r="W25" s="85">
        <f>AH25*Demands!Q13</f>
        <v>4.69006629597947</v>
      </c>
      <c r="X25" s="85">
        <f>AI25*Demands!R13</f>
        <v>17.4504340525299</v>
      </c>
      <c r="Y25" s="85">
        <f>AJ25*Demands!S13</f>
        <v>0.874693095629056</v>
      </c>
      <c r="Z25" s="85">
        <f>AK25*Demands!T13</f>
        <v>1.33628326696879</v>
      </c>
      <c r="AA25" s="85">
        <f>AL25*Demands!U13</f>
        <v>2.66379951139413</v>
      </c>
      <c r="AB25" s="85">
        <f>AM25*Demands!V13</f>
        <v>3.28939329886291</v>
      </c>
      <c r="AG25" s="91">
        <f>Demands!P8</f>
        <v>3.74285714285714</v>
      </c>
      <c r="AH25" s="91">
        <f>Demands!Q8</f>
        <v>12.2142857142857</v>
      </c>
      <c r="AI25" s="91">
        <f>Demands!R8</f>
        <v>31.6095238095238</v>
      </c>
      <c r="AJ25" s="91">
        <f>Demands!S8</f>
        <v>4.5047619047619</v>
      </c>
      <c r="AK25" s="91">
        <f>Demands!T8</f>
        <v>8.71904761904762</v>
      </c>
      <c r="AL25" s="91">
        <f>Demands!U8</f>
        <v>12.2809523809524</v>
      </c>
      <c r="AM25" s="91">
        <f>Demands!V8</f>
        <v>8.29523809523809</v>
      </c>
    </row>
    <row r="26" ht="14.5" spans="18:28">
      <c r="R26" s="85"/>
      <c r="S26" s="89" t="s">
        <v>51</v>
      </c>
      <c r="T26" s="91"/>
      <c r="U26" s="91"/>
      <c r="V26" s="91">
        <f t="shared" ref="V26:AB26" si="2">AG25-V25</f>
        <v>2.06942954656265</v>
      </c>
      <c r="W26" s="91">
        <f t="shared" si="2"/>
        <v>7.52421941830625</v>
      </c>
      <c r="X26" s="91">
        <f t="shared" si="2"/>
        <v>14.1590897569939</v>
      </c>
      <c r="Y26" s="91">
        <f t="shared" si="2"/>
        <v>3.63006880913285</v>
      </c>
      <c r="Z26" s="91">
        <f t="shared" si="2"/>
        <v>7.38276435207882</v>
      </c>
      <c r="AA26" s="91">
        <f t="shared" si="2"/>
        <v>9.61715286955825</v>
      </c>
      <c r="AB26" s="91">
        <f t="shared" si="2"/>
        <v>5.00584479637519</v>
      </c>
    </row>
    <row r="27" ht="14.5" spans="18:18">
      <c r="R27" s="92"/>
    </row>
    <row r="28" ht="14.5" spans="4:18">
      <c r="D28" t="s">
        <v>69</v>
      </c>
      <c r="E28" s="17">
        <f>1/Demands!P13</f>
        <v>2.23664122137405</v>
      </c>
      <c r="F28" s="17">
        <f>1/Demands!Q13</f>
        <v>2.60428849902534</v>
      </c>
      <c r="G28" s="17">
        <f>1/Demands!R13</f>
        <v>1.8113889725821</v>
      </c>
      <c r="H28" s="17">
        <f>1/Demands!S13</f>
        <v>5.15010570824524</v>
      </c>
      <c r="I28" s="17">
        <f>1/Demands!T13</f>
        <v>6.52484980884762</v>
      </c>
      <c r="J28" s="17">
        <f>1/Demands!U13</f>
        <v>4.61031407522295</v>
      </c>
      <c r="K28" s="17">
        <f>1/Demands!V13</f>
        <v>2.52181400688863</v>
      </c>
      <c r="R28" s="37"/>
    </row>
    <row r="29" ht="15.5" spans="4:20">
      <c r="D29" t="s">
        <v>70</v>
      </c>
      <c r="E29" s="17">
        <f>Demands!P14*100</f>
        <v>55.2901023890785</v>
      </c>
      <c r="F29" s="17">
        <f>Demands!Q14*100</f>
        <v>61.6017964071856</v>
      </c>
      <c r="G29" s="17">
        <f>Demands!R14*100</f>
        <v>44.79374584165</v>
      </c>
      <c r="H29" s="17">
        <f>Demands!S14*100</f>
        <v>80.5829228243021</v>
      </c>
      <c r="I29" s="17">
        <f>Demands!T14*100</f>
        <v>84.67397673056</v>
      </c>
      <c r="J29" s="17">
        <f>Demands!U14*100</f>
        <v>78.309503784693</v>
      </c>
      <c r="K29" s="17">
        <f>Demands!V14*100</f>
        <v>60.3460050079672</v>
      </c>
      <c r="T29" s="93" t="s">
        <v>71</v>
      </c>
    </row>
    <row r="30" ht="14.5" spans="18:18">
      <c r="R30" s="44"/>
    </row>
    <row r="31" ht="14.5" spans="18:18">
      <c r="R31" s="83"/>
    </row>
    <row r="33" ht="14.5" spans="18:20">
      <c r="R33" s="84"/>
      <c r="T33" s="17" t="s">
        <v>72</v>
      </c>
    </row>
    <row r="37" ht="14.5" spans="2:11">
      <c r="B37" s="24"/>
      <c r="C37" s="24"/>
      <c r="D37" s="69"/>
      <c r="E37" s="24"/>
      <c r="F37" s="24"/>
      <c r="G37" s="24"/>
      <c r="H37" s="24"/>
      <c r="I37" s="24"/>
      <c r="J37" s="24"/>
      <c r="K37" s="24"/>
    </row>
    <row r="38" ht="15.25" spans="2:11">
      <c r="B38" s="35"/>
      <c r="C38" s="35"/>
      <c r="D38" s="35"/>
      <c r="E38" s="70"/>
      <c r="F38" s="70"/>
      <c r="G38" s="70"/>
      <c r="H38" s="70"/>
      <c r="I38" s="70"/>
      <c r="J38" s="70"/>
      <c r="K38" s="70"/>
    </row>
    <row r="39" ht="14.5" spans="2:11">
      <c r="B39" s="37"/>
      <c r="C39" s="24"/>
      <c r="D39" s="37"/>
      <c r="E39" s="24"/>
      <c r="F39" s="24"/>
      <c r="G39" s="24"/>
      <c r="H39" s="24"/>
      <c r="I39" s="24"/>
      <c r="J39" s="24"/>
      <c r="K39" s="24"/>
    </row>
    <row r="40" ht="14.5" spans="2:11">
      <c r="B40" s="24"/>
      <c r="C40" s="47"/>
      <c r="D40" s="24"/>
      <c r="E40" s="24"/>
      <c r="F40" s="24"/>
      <c r="G40" s="24"/>
      <c r="H40" s="24"/>
      <c r="I40" s="24"/>
      <c r="J40" s="24"/>
      <c r="K40" s="24"/>
    </row>
    <row r="41" ht="14.5" spans="2:11">
      <c r="B41" s="24"/>
      <c r="C41" s="47"/>
      <c r="D41" s="24"/>
      <c r="E41" s="24"/>
      <c r="F41" s="24"/>
      <c r="G41" s="24"/>
      <c r="H41" s="24"/>
      <c r="I41" s="24"/>
      <c r="J41" s="24"/>
      <c r="K41" s="24"/>
    </row>
    <row r="44" ht="15.5" spans="2:11">
      <c r="B44" s="24"/>
      <c r="C44" s="24"/>
      <c r="D44" s="69" t="s">
        <v>73</v>
      </c>
      <c r="E44" s="24"/>
      <c r="F44" s="24"/>
      <c r="G44" s="78" t="s">
        <v>74</v>
      </c>
      <c r="H44" s="24"/>
      <c r="I44" s="24"/>
      <c r="J44" s="24"/>
      <c r="K44" s="24"/>
    </row>
    <row r="45" ht="15.25" spans="2:11">
      <c r="B45" s="35" t="s">
        <v>41</v>
      </c>
      <c r="C45" s="35" t="s">
        <v>54</v>
      </c>
      <c r="D45" s="35" t="s">
        <v>55</v>
      </c>
      <c r="E45" s="70" t="s">
        <v>4</v>
      </c>
      <c r="F45" s="70" t="s">
        <v>5</v>
      </c>
      <c r="G45" s="70" t="s">
        <v>6</v>
      </c>
      <c r="H45" s="70" t="s">
        <v>7</v>
      </c>
      <c r="I45" s="70" t="s">
        <v>8</v>
      </c>
      <c r="J45" s="70" t="s">
        <v>9</v>
      </c>
      <c r="K45" s="70" t="s">
        <v>10</v>
      </c>
    </row>
    <row r="46" ht="14.5" spans="2:11">
      <c r="B46" s="71" t="s">
        <v>48</v>
      </c>
      <c r="C46" s="71"/>
      <c r="D46" s="72" t="s">
        <v>18</v>
      </c>
      <c r="E46" s="71"/>
      <c r="F46" s="71"/>
      <c r="G46" s="71"/>
      <c r="H46" s="71"/>
      <c r="I46" s="71"/>
      <c r="J46" s="71"/>
      <c r="K46" s="71"/>
    </row>
    <row r="47" ht="14.5" spans="2:11">
      <c r="B47" s="75"/>
      <c r="C47" s="76" t="s">
        <v>57</v>
      </c>
      <c r="D47" s="75"/>
      <c r="E47" s="75">
        <f>E12*120%</f>
        <v>0.825</v>
      </c>
      <c r="F47" s="75">
        <f t="shared" ref="F47:K47" si="3">F12*120%</f>
        <v>0.681818181818182</v>
      </c>
      <c r="G47" s="75">
        <f t="shared" si="3"/>
        <v>0.303260869565217</v>
      </c>
      <c r="H47" s="75">
        <f t="shared" si="3"/>
        <v>0.929999999999999</v>
      </c>
      <c r="I47" s="75">
        <f t="shared" si="3"/>
        <v>0.778378378378378</v>
      </c>
      <c r="J47" s="75">
        <f t="shared" si="3"/>
        <v>0.671641791044776</v>
      </c>
      <c r="K47" s="75">
        <f t="shared" si="3"/>
        <v>0.278145695364238</v>
      </c>
    </row>
    <row r="48" ht="14.5" spans="2:11">
      <c r="B48" s="75"/>
      <c r="C48" s="76" t="s">
        <v>59</v>
      </c>
      <c r="D48" s="75"/>
      <c r="E48" s="75">
        <f t="shared" ref="E48:K48" si="4">E13*120%</f>
        <v>0</v>
      </c>
      <c r="F48" s="75">
        <f t="shared" si="4"/>
        <v>0.118181818181818</v>
      </c>
      <c r="G48" s="75">
        <f t="shared" si="4"/>
        <v>0.736956521739131</v>
      </c>
      <c r="H48" s="75">
        <f t="shared" si="4"/>
        <v>0.03</v>
      </c>
      <c r="I48" s="75">
        <f t="shared" si="4"/>
        <v>0.421621621621621</v>
      </c>
      <c r="J48" s="75">
        <f t="shared" si="4"/>
        <v>0.447761194029851</v>
      </c>
      <c r="K48" s="75">
        <f t="shared" si="4"/>
        <v>0.898013245033112</v>
      </c>
    </row>
    <row r="49" ht="14.5" spans="2:11">
      <c r="B49" s="75"/>
      <c r="C49" s="45" t="s">
        <v>61</v>
      </c>
      <c r="D49" s="75"/>
      <c r="E49" s="75">
        <f t="shared" ref="E49:K49" si="5">E14*120%</f>
        <v>0.375</v>
      </c>
      <c r="F49" s="75">
        <f t="shared" si="5"/>
        <v>0.0181818181818182</v>
      </c>
      <c r="G49" s="75">
        <f t="shared" si="5"/>
        <v>0.0423913043478261</v>
      </c>
      <c r="H49" s="75">
        <f t="shared" si="5"/>
        <v>0</v>
      </c>
      <c r="I49" s="75">
        <f t="shared" si="5"/>
        <v>0</v>
      </c>
      <c r="J49" s="75">
        <f t="shared" si="5"/>
        <v>0</v>
      </c>
      <c r="K49" s="75">
        <f t="shared" si="5"/>
        <v>0</v>
      </c>
    </row>
    <row r="50" ht="14.5" spans="2:11">
      <c r="B50" s="75"/>
      <c r="C50" s="42" t="s">
        <v>62</v>
      </c>
      <c r="D50" s="75"/>
      <c r="E50" s="75">
        <f t="shared" ref="E50:K50" si="6">E15*120%</f>
        <v>0</v>
      </c>
      <c r="F50" s="75">
        <f t="shared" si="6"/>
        <v>0.00909090909090909</v>
      </c>
      <c r="G50" s="75">
        <f t="shared" si="6"/>
        <v>0.00978260869565217</v>
      </c>
      <c r="H50" s="75">
        <f t="shared" si="6"/>
        <v>0</v>
      </c>
      <c r="I50" s="75">
        <f t="shared" si="6"/>
        <v>0</v>
      </c>
      <c r="J50" s="75">
        <f t="shared" si="6"/>
        <v>0</v>
      </c>
      <c r="K50" s="75">
        <f t="shared" si="6"/>
        <v>0</v>
      </c>
    </row>
    <row r="51" ht="14.5" spans="2:11">
      <c r="B51" s="75"/>
      <c r="C51" s="45" t="s">
        <v>63</v>
      </c>
      <c r="D51" s="75"/>
      <c r="E51" s="75">
        <f t="shared" ref="E51:K51" si="7">E16*120%</f>
        <v>0</v>
      </c>
      <c r="F51" s="75">
        <f t="shared" si="7"/>
        <v>0.00909090909090909</v>
      </c>
      <c r="G51" s="75">
        <f t="shared" si="7"/>
        <v>0</v>
      </c>
      <c r="H51" s="75">
        <f t="shared" si="7"/>
        <v>0</v>
      </c>
      <c r="I51" s="75">
        <f t="shared" si="7"/>
        <v>0</v>
      </c>
      <c r="J51" s="75">
        <f t="shared" si="7"/>
        <v>0</v>
      </c>
      <c r="K51" s="75">
        <f t="shared" si="7"/>
        <v>0.0158940397350993</v>
      </c>
    </row>
    <row r="52" ht="14.5" spans="2:11">
      <c r="B52" s="75"/>
      <c r="C52" s="45" t="s">
        <v>64</v>
      </c>
      <c r="D52" s="75"/>
      <c r="E52" s="75">
        <f t="shared" ref="E52:K52" si="8">E17*120%</f>
        <v>0</v>
      </c>
      <c r="F52" s="75">
        <f t="shared" si="8"/>
        <v>0.363636363636364</v>
      </c>
      <c r="G52" s="75">
        <f t="shared" si="8"/>
        <v>0.107608695652174</v>
      </c>
      <c r="H52" s="75">
        <f t="shared" si="8"/>
        <v>0.24</v>
      </c>
      <c r="I52" s="75">
        <f t="shared" si="8"/>
        <v>0</v>
      </c>
      <c r="J52" s="75">
        <f t="shared" si="8"/>
        <v>0.0805970149253731</v>
      </c>
      <c r="K52" s="75">
        <f t="shared" si="8"/>
        <v>0.00794701986754967</v>
      </c>
    </row>
    <row r="53" ht="14.5" spans="2:11">
      <c r="B53" s="64"/>
      <c r="C53" s="48" t="s">
        <v>65</v>
      </c>
      <c r="D53" s="64"/>
      <c r="E53" s="75">
        <f t="shared" ref="E53:K53" si="9">E18*120%</f>
        <v>0</v>
      </c>
      <c r="F53" s="75">
        <f t="shared" si="9"/>
        <v>0</v>
      </c>
      <c r="G53" s="75">
        <f t="shared" si="9"/>
        <v>0</v>
      </c>
      <c r="H53" s="75">
        <f t="shared" si="9"/>
        <v>0</v>
      </c>
      <c r="I53" s="75">
        <f t="shared" si="9"/>
        <v>0</v>
      </c>
      <c r="J53" s="75">
        <f t="shared" si="9"/>
        <v>0</v>
      </c>
      <c r="K53" s="75">
        <f t="shared" si="9"/>
        <v>0</v>
      </c>
    </row>
    <row r="54" ht="14.5" spans="2:11">
      <c r="B54" s="71" t="s">
        <v>51</v>
      </c>
      <c r="C54" s="71"/>
      <c r="D54" s="72" t="s">
        <v>20</v>
      </c>
      <c r="E54" s="71"/>
      <c r="F54" s="71"/>
      <c r="G54" s="71"/>
      <c r="H54" s="71"/>
      <c r="I54" s="71"/>
      <c r="J54" s="71"/>
      <c r="K54" s="71"/>
    </row>
    <row r="55" ht="14.5" spans="2:11">
      <c r="B55" s="75"/>
      <c r="C55" s="75" t="s">
        <v>66</v>
      </c>
      <c r="D55" s="75"/>
      <c r="E55" s="75">
        <f>E20*120%</f>
        <v>0.236170212765957</v>
      </c>
      <c r="F55" s="75">
        <f t="shared" ref="F55:K56" si="10">F20*120%</f>
        <v>0.261463414634146</v>
      </c>
      <c r="G55" s="75">
        <f t="shared" si="10"/>
        <v>0.389690721649484</v>
      </c>
      <c r="H55" s="75">
        <f t="shared" si="10"/>
        <v>0.301787842669845</v>
      </c>
      <c r="I55" s="75">
        <f t="shared" si="10"/>
        <v>0.229333333333333</v>
      </c>
      <c r="J55" s="75">
        <f t="shared" si="10"/>
        <v>0.346002621231979</v>
      </c>
      <c r="K55" s="75">
        <f t="shared" si="10"/>
        <v>0.230075187969925</v>
      </c>
    </row>
    <row r="56" ht="14.5" spans="2:11">
      <c r="B56" s="64"/>
      <c r="C56" s="48" t="s">
        <v>67</v>
      </c>
      <c r="D56" s="64"/>
      <c r="E56" s="75">
        <f>E21*120%</f>
        <v>0.963829787234043</v>
      </c>
      <c r="F56" s="75">
        <f t="shared" si="10"/>
        <v>0.938536585365854</v>
      </c>
      <c r="G56" s="75">
        <f t="shared" si="10"/>
        <v>0.810309278350515</v>
      </c>
      <c r="H56" s="75">
        <f t="shared" si="10"/>
        <v>0.898212157330155</v>
      </c>
      <c r="I56" s="75">
        <f t="shared" si="10"/>
        <v>0.970666666666667</v>
      </c>
      <c r="J56" s="75">
        <f t="shared" si="10"/>
        <v>0.853997378768021</v>
      </c>
      <c r="K56" s="75">
        <f t="shared" si="10"/>
        <v>0.969924812030075</v>
      </c>
    </row>
    <row r="64" ht="14.5" spans="2:11">
      <c r="B64" s="24"/>
      <c r="C64" s="24"/>
      <c r="D64" s="69"/>
      <c r="E64" s="24"/>
      <c r="F64" s="24"/>
      <c r="G64" s="24"/>
      <c r="H64" s="24"/>
      <c r="I64" s="24"/>
      <c r="J64" s="24"/>
      <c r="K64" s="24"/>
    </row>
    <row r="65" ht="15.25" spans="1:11">
      <c r="A65" s="35"/>
      <c r="B65" s="35"/>
      <c r="C65" s="35"/>
      <c r="D65" s="35"/>
      <c r="E65" s="70"/>
      <c r="F65" s="70"/>
      <c r="G65" s="70"/>
      <c r="H65" s="70"/>
      <c r="I65" s="70"/>
      <c r="J65" s="70"/>
      <c r="K65" s="70"/>
    </row>
    <row r="68" ht="14.5" spans="2:13">
      <c r="B68" s="24"/>
      <c r="C68" s="24"/>
      <c r="D68" s="69" t="s">
        <v>75</v>
      </c>
      <c r="E68" s="24"/>
      <c r="F68" s="24"/>
      <c r="G68" s="24"/>
      <c r="H68" s="24"/>
      <c r="I68" s="24"/>
      <c r="J68" s="24"/>
      <c r="K68" s="24"/>
      <c r="L68" s="24"/>
      <c r="M68" s="24"/>
    </row>
    <row r="69" ht="15.25" spans="2:13">
      <c r="B69" s="35" t="s">
        <v>41</v>
      </c>
      <c r="C69" s="35" t="s">
        <v>54</v>
      </c>
      <c r="D69" s="35" t="s">
        <v>55</v>
      </c>
      <c r="E69" s="70" t="s">
        <v>4</v>
      </c>
      <c r="F69" s="70" t="s">
        <v>5</v>
      </c>
      <c r="G69" s="70" t="s">
        <v>6</v>
      </c>
      <c r="H69" s="70" t="s">
        <v>7</v>
      </c>
      <c r="I69" s="70" t="s">
        <v>8</v>
      </c>
      <c r="J69" s="70" t="s">
        <v>9</v>
      </c>
      <c r="K69" s="70" t="s">
        <v>10</v>
      </c>
      <c r="L69" s="79"/>
      <c r="M69" s="79"/>
    </row>
    <row r="70" ht="14.5" spans="2:11">
      <c r="B70" s="71" t="s">
        <v>48</v>
      </c>
      <c r="C70" s="71"/>
      <c r="D70" s="72" t="s">
        <v>18</v>
      </c>
      <c r="E70" s="71"/>
      <c r="F70" s="71"/>
      <c r="G70" s="71"/>
      <c r="H70" s="71"/>
      <c r="I70" s="71"/>
      <c r="J70" s="71"/>
      <c r="K70" s="71"/>
    </row>
    <row r="71" ht="14.5" spans="2:13">
      <c r="B71" s="73"/>
      <c r="C71" s="74" t="s">
        <v>57</v>
      </c>
      <c r="D71" s="73"/>
      <c r="E71" s="73">
        <v>0.531933918591761</v>
      </c>
      <c r="F71" s="73">
        <v>0.531933918591761</v>
      </c>
      <c r="G71" s="73">
        <v>0.531933918591761</v>
      </c>
      <c r="H71" s="73">
        <v>0.531933918591761</v>
      </c>
      <c r="I71" s="73">
        <v>0.531933918591761</v>
      </c>
      <c r="J71" s="73">
        <v>0.531933918591761</v>
      </c>
      <c r="K71" s="73">
        <v>0.531933918591761</v>
      </c>
      <c r="L71" s="67"/>
      <c r="M71" s="24">
        <v>0.531933918591761</v>
      </c>
    </row>
    <row r="72" ht="14.5" spans="2:13">
      <c r="B72" s="75"/>
      <c r="C72" s="76" t="s">
        <v>59</v>
      </c>
      <c r="D72" s="75"/>
      <c r="E72" s="73">
        <v>0.315777904833992</v>
      </c>
      <c r="F72" s="73">
        <v>0.315777904833992</v>
      </c>
      <c r="G72" s="73">
        <v>0.315777904833992</v>
      </c>
      <c r="H72" s="73">
        <v>0.315777904833992</v>
      </c>
      <c r="I72" s="73">
        <v>0.315777904833992</v>
      </c>
      <c r="J72" s="73">
        <v>0.315777904833992</v>
      </c>
      <c r="K72" s="73">
        <v>0.315777904833992</v>
      </c>
      <c r="M72" s="24">
        <v>0.315777904833992</v>
      </c>
    </row>
    <row r="73" ht="14.5" spans="2:13">
      <c r="B73" s="75"/>
      <c r="C73" s="45" t="s">
        <v>61</v>
      </c>
      <c r="D73" s="75"/>
      <c r="E73" s="73">
        <v>0.051853943158291</v>
      </c>
      <c r="F73" s="73">
        <v>0.051853943158291</v>
      </c>
      <c r="G73" s="73">
        <v>0.051853943158291</v>
      </c>
      <c r="H73" s="73">
        <v>0.051853943158291</v>
      </c>
      <c r="I73" s="73">
        <v>0.051853943158291</v>
      </c>
      <c r="J73" s="73">
        <v>0.051853943158291</v>
      </c>
      <c r="K73" s="73">
        <v>0.051853943158291</v>
      </c>
      <c r="M73" s="24">
        <v>0.051853943158291</v>
      </c>
    </row>
    <row r="74" ht="14.5" spans="2:13">
      <c r="B74" s="75"/>
      <c r="C74" s="42" t="s">
        <v>62</v>
      </c>
      <c r="D74" s="75"/>
      <c r="E74" s="73">
        <v>0.00224684735554301</v>
      </c>
      <c r="F74" s="73">
        <v>0.00224684735554301</v>
      </c>
      <c r="G74" s="73">
        <v>0.00224684735554301</v>
      </c>
      <c r="H74" s="73">
        <v>0.00224684735554301</v>
      </c>
      <c r="I74" s="73">
        <v>0.00224684735554301</v>
      </c>
      <c r="J74" s="73">
        <v>0.00224684735554301</v>
      </c>
      <c r="K74" s="73">
        <v>0.00224684735554301</v>
      </c>
      <c r="M74" s="24">
        <v>0.00224684735554301</v>
      </c>
    </row>
    <row r="75" ht="14.5" spans="2:13">
      <c r="B75" s="75"/>
      <c r="C75" s="45" t="s">
        <v>63</v>
      </c>
      <c r="D75" s="75"/>
      <c r="E75" s="73">
        <v>0.00297439866976291</v>
      </c>
      <c r="F75" s="73">
        <v>0.00297439866976291</v>
      </c>
      <c r="G75" s="73">
        <v>0.00297439866976291</v>
      </c>
      <c r="H75" s="73">
        <v>0.00297439866976291</v>
      </c>
      <c r="I75" s="73">
        <v>0.00297439866976291</v>
      </c>
      <c r="J75" s="73">
        <v>0.00297439866976291</v>
      </c>
      <c r="K75" s="73">
        <v>0.00297439866976291</v>
      </c>
      <c r="M75" s="24">
        <v>0.00297439866976291</v>
      </c>
    </row>
    <row r="76" ht="14.5" spans="2:13">
      <c r="B76" s="75"/>
      <c r="C76" s="45" t="s">
        <v>64</v>
      </c>
      <c r="D76" s="75"/>
      <c r="E76" s="73">
        <v>0.09521298739065</v>
      </c>
      <c r="F76" s="73">
        <v>0.09521298739065</v>
      </c>
      <c r="G76" s="73">
        <v>0.09521298739065</v>
      </c>
      <c r="H76" s="73">
        <v>0.09521298739065</v>
      </c>
      <c r="I76" s="73">
        <v>0.09521298739065</v>
      </c>
      <c r="J76" s="73">
        <v>0.09521298739065</v>
      </c>
      <c r="K76" s="73">
        <v>0.09521298739065</v>
      </c>
      <c r="M76" s="24">
        <v>0.09521298739065</v>
      </c>
    </row>
    <row r="77" ht="14.5" spans="2:13">
      <c r="B77" s="73"/>
      <c r="C77" s="77" t="s">
        <v>65</v>
      </c>
      <c r="D77" s="73"/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67"/>
      <c r="M77" s="24">
        <v>0</v>
      </c>
    </row>
    <row r="78" ht="14.5" spans="2:11">
      <c r="B78" s="75" t="s">
        <v>51</v>
      </c>
      <c r="C78" s="75"/>
      <c r="D78" s="45" t="s">
        <v>20</v>
      </c>
      <c r="E78" s="75"/>
      <c r="F78" s="75"/>
      <c r="G78" s="75"/>
      <c r="H78" s="75"/>
      <c r="I78" s="75"/>
      <c r="J78" s="75"/>
      <c r="K78" s="75"/>
    </row>
    <row r="79" ht="14.5" spans="2:13">
      <c r="B79" s="73"/>
      <c r="C79" s="73" t="s">
        <v>66</v>
      </c>
      <c r="D79" s="73"/>
      <c r="E79" s="73">
        <v>0.237443254077937</v>
      </c>
      <c r="F79" s="73">
        <v>0.237443254077937</v>
      </c>
      <c r="G79" s="73">
        <v>0.237443254077937</v>
      </c>
      <c r="H79" s="73">
        <v>0.237443254077937</v>
      </c>
      <c r="I79" s="73">
        <v>0.237443254077937</v>
      </c>
      <c r="J79" s="73">
        <v>0.237443254077937</v>
      </c>
      <c r="K79" s="73">
        <v>0.237443254077937</v>
      </c>
      <c r="L79" s="67"/>
      <c r="M79" s="24">
        <v>0.237443254077937</v>
      </c>
    </row>
    <row r="80" ht="14.5" spans="2:13">
      <c r="B80" s="64"/>
      <c r="C80" s="48" t="s">
        <v>67</v>
      </c>
      <c r="D80" s="64"/>
      <c r="E80" s="64">
        <v>0.762556745922063</v>
      </c>
      <c r="F80" s="64">
        <v>0.762556745922063</v>
      </c>
      <c r="G80" s="64">
        <v>0.762556745922063</v>
      </c>
      <c r="H80" s="64">
        <v>0.762556745922063</v>
      </c>
      <c r="I80" s="64">
        <v>0.762556745922063</v>
      </c>
      <c r="J80" s="64">
        <v>0.762556745922063</v>
      </c>
      <c r="K80" s="64">
        <v>0.762556745922063</v>
      </c>
      <c r="M80" s="24">
        <v>0.762556745922063</v>
      </c>
    </row>
    <row r="88" ht="14.5" spans="2:11">
      <c r="B88" s="24"/>
      <c r="C88" s="24"/>
      <c r="D88" s="69" t="s">
        <v>76</v>
      </c>
      <c r="E88" s="24"/>
      <c r="F88" s="24"/>
      <c r="G88" s="24"/>
      <c r="H88" s="24"/>
      <c r="I88" s="24"/>
      <c r="J88" s="24"/>
      <c r="K88" s="24"/>
    </row>
    <row r="89" ht="15.25" spans="2:11">
      <c r="B89" s="35" t="s">
        <v>41</v>
      </c>
      <c r="C89" s="35" t="s">
        <v>54</v>
      </c>
      <c r="D89" s="35" t="s">
        <v>55</v>
      </c>
      <c r="E89" s="70" t="s">
        <v>4</v>
      </c>
      <c r="F89" s="70" t="s">
        <v>5</v>
      </c>
      <c r="G89" s="70" t="s">
        <v>6</v>
      </c>
      <c r="H89" s="70" t="s">
        <v>7</v>
      </c>
      <c r="I89" s="70" t="s">
        <v>8</v>
      </c>
      <c r="J89" s="70" t="s">
        <v>9</v>
      </c>
      <c r="K89" s="70" t="s">
        <v>10</v>
      </c>
    </row>
    <row r="90" ht="14.5" spans="2:11">
      <c r="B90" s="71" t="s">
        <v>48</v>
      </c>
      <c r="C90" s="71"/>
      <c r="D90" s="72" t="s">
        <v>18</v>
      </c>
      <c r="E90" s="71"/>
      <c r="F90" s="71"/>
      <c r="G90" s="71"/>
      <c r="H90" s="71"/>
      <c r="I90" s="71"/>
      <c r="J90" s="71"/>
      <c r="K90" s="71"/>
    </row>
    <row r="91" ht="14.5" spans="2:11">
      <c r="B91" s="73"/>
      <c r="C91" s="74" t="s">
        <v>57</v>
      </c>
      <c r="D91" s="73"/>
      <c r="E91" s="73">
        <v>0.531933918591761</v>
      </c>
      <c r="F91" s="73">
        <v>0.531933918591761</v>
      </c>
      <c r="G91" s="73">
        <v>0.531933918591761</v>
      </c>
      <c r="H91" s="73">
        <v>0.531933918591761</v>
      </c>
      <c r="I91" s="73">
        <v>0.531933918591761</v>
      </c>
      <c r="J91" s="73">
        <v>0.531933918591761</v>
      </c>
      <c r="K91" s="73">
        <v>0.531933918591761</v>
      </c>
    </row>
    <row r="92" ht="14.5" spans="2:11">
      <c r="B92" s="75"/>
      <c r="C92" s="76" t="s">
        <v>59</v>
      </c>
      <c r="D92" s="75"/>
      <c r="E92" s="73">
        <v>0.315777904833992</v>
      </c>
      <c r="F92" s="73">
        <v>0.315777904833992</v>
      </c>
      <c r="G92" s="73">
        <v>0.315777904833992</v>
      </c>
      <c r="H92" s="73">
        <v>0.315777904833992</v>
      </c>
      <c r="I92" s="73">
        <v>0.315777904833992</v>
      </c>
      <c r="J92" s="73">
        <v>0.315777904833992</v>
      </c>
      <c r="K92" s="73">
        <v>0.315777904833992</v>
      </c>
    </row>
    <row r="93" ht="14.5" spans="2:11">
      <c r="B93" s="75"/>
      <c r="C93" s="45" t="s">
        <v>61</v>
      </c>
      <c r="D93" s="75"/>
      <c r="E93" s="73">
        <v>0.051853943158291</v>
      </c>
      <c r="F93" s="73">
        <v>0.051853943158291</v>
      </c>
      <c r="G93" s="73">
        <v>0.051853943158291</v>
      </c>
      <c r="H93" s="73">
        <v>0.051853943158291</v>
      </c>
      <c r="I93" s="73">
        <v>0.051853943158291</v>
      </c>
      <c r="J93" s="73">
        <v>0.051853943158291</v>
      </c>
      <c r="K93" s="73">
        <v>0.051853943158291</v>
      </c>
    </row>
    <row r="94" ht="14.5" spans="2:11">
      <c r="B94" s="75"/>
      <c r="C94" s="42" t="s">
        <v>62</v>
      </c>
      <c r="D94" s="75"/>
      <c r="E94" s="73">
        <v>0.00224684735554301</v>
      </c>
      <c r="F94" s="73">
        <v>0.00224684735554301</v>
      </c>
      <c r="G94" s="73">
        <v>0.00224684735554301</v>
      </c>
      <c r="H94" s="73">
        <v>0.00224684735554301</v>
      </c>
      <c r="I94" s="73">
        <v>0.00224684735554301</v>
      </c>
      <c r="J94" s="73">
        <v>0.00224684735554301</v>
      </c>
      <c r="K94" s="73">
        <v>0.00224684735554301</v>
      </c>
    </row>
    <row r="95" ht="14.5" spans="2:11">
      <c r="B95" s="75"/>
      <c r="C95" s="45" t="s">
        <v>63</v>
      </c>
      <c r="D95" s="75"/>
      <c r="E95" s="73">
        <v>0.00297439866976291</v>
      </c>
      <c r="F95" s="73">
        <v>0.00297439866976291</v>
      </c>
      <c r="G95" s="73">
        <v>0.00297439866976291</v>
      </c>
      <c r="H95" s="73">
        <v>0.00297439866976291</v>
      </c>
      <c r="I95" s="73">
        <v>0.00297439866976291</v>
      </c>
      <c r="J95" s="73">
        <v>0.00297439866976291</v>
      </c>
      <c r="K95" s="73">
        <v>0.00297439866976291</v>
      </c>
    </row>
    <row r="96" ht="14.5" spans="2:11">
      <c r="B96" s="75"/>
      <c r="C96" s="45" t="s">
        <v>64</v>
      </c>
      <c r="D96" s="75"/>
      <c r="E96" s="73">
        <v>0.09521298739065</v>
      </c>
      <c r="F96" s="73">
        <v>0.09521298739065</v>
      </c>
      <c r="G96" s="73">
        <v>0.09521298739065</v>
      </c>
      <c r="H96" s="73">
        <v>0.09521298739065</v>
      </c>
      <c r="I96" s="73">
        <v>0.09521298739065</v>
      </c>
      <c r="J96" s="73">
        <v>0.09521298739065</v>
      </c>
      <c r="K96" s="73">
        <v>0.09521298739065</v>
      </c>
    </row>
    <row r="97" ht="14.5" spans="2:11">
      <c r="B97" s="73"/>
      <c r="C97" s="77" t="s">
        <v>65</v>
      </c>
      <c r="D97" s="73"/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</row>
    <row r="98" ht="14.5" spans="2:11">
      <c r="B98" s="75" t="s">
        <v>51</v>
      </c>
      <c r="C98" s="75"/>
      <c r="D98" s="45" t="s">
        <v>20</v>
      </c>
      <c r="E98" s="75"/>
      <c r="F98" s="75"/>
      <c r="G98" s="75"/>
      <c r="H98" s="75"/>
      <c r="I98" s="75"/>
      <c r="J98" s="75"/>
      <c r="K98" s="75"/>
    </row>
    <row r="99" ht="14.5" spans="2:11">
      <c r="B99" s="73"/>
      <c r="C99" s="73" t="s">
        <v>66</v>
      </c>
      <c r="D99" s="73"/>
      <c r="E99" s="73">
        <v>0.237443254077937</v>
      </c>
      <c r="F99" s="73">
        <v>0.237443254077937</v>
      </c>
      <c r="G99" s="73">
        <v>0.237443254077937</v>
      </c>
      <c r="H99" s="73">
        <v>0.237443254077937</v>
      </c>
      <c r="I99" s="73">
        <v>0.237443254077937</v>
      </c>
      <c r="J99" s="73">
        <v>0.237443254077937</v>
      </c>
      <c r="K99" s="73">
        <v>0.237443254077937</v>
      </c>
    </row>
    <row r="100" ht="14.5" spans="2:11">
      <c r="B100" s="64"/>
      <c r="C100" s="48" t="s">
        <v>67</v>
      </c>
      <c r="D100" s="64"/>
      <c r="E100" s="64">
        <v>0.762556745922063</v>
      </c>
      <c r="F100" s="64">
        <v>0.762556745922063</v>
      </c>
      <c r="G100" s="64">
        <v>0.762556745922063</v>
      </c>
      <c r="H100" s="64">
        <v>0.762556745922063</v>
      </c>
      <c r="I100" s="64">
        <v>0.762556745922063</v>
      </c>
      <c r="J100" s="64">
        <v>0.762556745922063</v>
      </c>
      <c r="K100" s="64">
        <v>0.762556745922063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topLeftCell="E1" workbookViewId="0">
      <selection activeCell="I15" sqref="I15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10:10">
      <c r="J1" s="53"/>
    </row>
    <row r="2" spans="10:10">
      <c r="J2" s="53"/>
    </row>
    <row r="3" ht="14.5" spans="3:17">
      <c r="C3" s="24"/>
      <c r="D3" s="24"/>
      <c r="E3" s="24" t="s">
        <v>0</v>
      </c>
      <c r="F3" s="24"/>
      <c r="G3" s="24"/>
      <c r="H3" s="24"/>
      <c r="I3" s="24"/>
      <c r="J3" s="44"/>
      <c r="K3" s="57" t="s">
        <v>39</v>
      </c>
      <c r="L3" s="57"/>
      <c r="M3" s="57"/>
      <c r="N3" s="57"/>
      <c r="O3" s="57"/>
      <c r="P3" s="57"/>
      <c r="Q3" s="57"/>
    </row>
    <row r="4" ht="26.75" spans="3:23">
      <c r="C4" s="35" t="s">
        <v>41</v>
      </c>
      <c r="D4" s="35" t="s">
        <v>54</v>
      </c>
      <c r="E4" s="35" t="s">
        <v>55</v>
      </c>
      <c r="F4" s="35" t="s">
        <v>56</v>
      </c>
      <c r="G4" s="36" t="s">
        <v>77</v>
      </c>
      <c r="H4" s="36" t="s">
        <v>78</v>
      </c>
      <c r="I4" s="36" t="s">
        <v>60</v>
      </c>
      <c r="J4" s="58"/>
      <c r="K4" s="35" t="s">
        <v>40</v>
      </c>
      <c r="L4" s="35" t="s">
        <v>41</v>
      </c>
      <c r="M4" s="35" t="s">
        <v>42</v>
      </c>
      <c r="N4" s="35" t="s">
        <v>43</v>
      </c>
      <c r="O4" s="35" t="s">
        <v>44</v>
      </c>
      <c r="P4" s="35" t="s">
        <v>45</v>
      </c>
      <c r="Q4" s="35" t="s">
        <v>46</v>
      </c>
      <c r="W4" t="s">
        <v>79</v>
      </c>
    </row>
    <row r="5" ht="14.5" spans="3:24">
      <c r="C5" s="37" t="s">
        <v>80</v>
      </c>
      <c r="D5" s="24" t="s">
        <v>81</v>
      </c>
      <c r="E5" s="38" t="s">
        <v>63</v>
      </c>
      <c r="F5" s="24">
        <v>1</v>
      </c>
      <c r="G5" s="39">
        <v>0.5</v>
      </c>
      <c r="H5" s="40">
        <v>1</v>
      </c>
      <c r="I5" s="59">
        <v>10000</v>
      </c>
      <c r="J5" s="44"/>
      <c r="K5" s="57" t="s">
        <v>82</v>
      </c>
      <c r="L5" s="60" t="s">
        <v>83</v>
      </c>
      <c r="M5" s="57" t="s">
        <v>84</v>
      </c>
      <c r="N5" s="57" t="s">
        <v>19</v>
      </c>
      <c r="O5" s="61" t="s">
        <v>85</v>
      </c>
      <c r="P5" s="57" t="s">
        <v>86</v>
      </c>
      <c r="Q5" s="57"/>
      <c r="X5" t="s">
        <v>87</v>
      </c>
    </row>
    <row r="6" ht="14.5" spans="3:26">
      <c r="C6" s="38"/>
      <c r="D6" s="24"/>
      <c r="E6" s="38" t="s">
        <v>61</v>
      </c>
      <c r="F6" s="24"/>
      <c r="G6" s="39">
        <v>0.5</v>
      </c>
      <c r="H6" s="40"/>
      <c r="I6" s="62"/>
      <c r="J6" s="44"/>
      <c r="K6" s="57"/>
      <c r="L6" s="48" t="s">
        <v>88</v>
      </c>
      <c r="M6" s="57"/>
      <c r="N6" s="57" t="s">
        <v>19</v>
      </c>
      <c r="O6" s="57" t="s">
        <v>50</v>
      </c>
      <c r="P6" s="57"/>
      <c r="Q6" s="57"/>
      <c r="W6" s="24" t="s">
        <v>89</v>
      </c>
      <c r="X6" s="24" t="s">
        <v>90</v>
      </c>
      <c r="Y6" s="24" t="s">
        <v>91</v>
      </c>
      <c r="Z6" s="24">
        <v>1</v>
      </c>
    </row>
    <row r="7" ht="14.5" spans="3:24">
      <c r="C7" s="24" t="s">
        <v>92</v>
      </c>
      <c r="D7" s="24" t="s">
        <v>93</v>
      </c>
      <c r="E7" s="24" t="s">
        <v>66</v>
      </c>
      <c r="F7" s="24">
        <v>1</v>
      </c>
      <c r="G7" s="24"/>
      <c r="H7" s="41">
        <v>1</v>
      </c>
      <c r="I7" s="63">
        <v>10000</v>
      </c>
      <c r="J7" s="44"/>
      <c r="K7" s="57"/>
      <c r="L7" s="42" t="s">
        <v>94</v>
      </c>
      <c r="M7" s="57"/>
      <c r="N7" s="57" t="s">
        <v>19</v>
      </c>
      <c r="O7" s="57" t="s">
        <v>50</v>
      </c>
      <c r="P7" s="57"/>
      <c r="Q7" s="57"/>
      <c r="X7" t="s">
        <v>95</v>
      </c>
    </row>
    <row r="8" ht="14.5" spans="3:26">
      <c r="C8" s="24" t="s">
        <v>96</v>
      </c>
      <c r="D8" s="24" t="s">
        <v>97</v>
      </c>
      <c r="E8" s="24" t="s">
        <v>59</v>
      </c>
      <c r="F8" s="24">
        <v>1</v>
      </c>
      <c r="G8" s="24"/>
      <c r="H8" s="41">
        <v>1</v>
      </c>
      <c r="I8" s="63">
        <v>10000</v>
      </c>
      <c r="J8" s="24"/>
      <c r="K8" s="57"/>
      <c r="L8" s="45" t="s">
        <v>98</v>
      </c>
      <c r="M8" s="57"/>
      <c r="N8" s="57" t="s">
        <v>19</v>
      </c>
      <c r="O8" s="57" t="s">
        <v>50</v>
      </c>
      <c r="P8" s="57"/>
      <c r="Q8" s="57"/>
      <c r="W8" s="24" t="s">
        <v>99</v>
      </c>
      <c r="X8" s="24" t="s">
        <v>100</v>
      </c>
      <c r="Y8" s="24" t="s">
        <v>101</v>
      </c>
      <c r="Z8" s="24">
        <v>1</v>
      </c>
    </row>
    <row r="9" ht="14.5" spans="3:26">
      <c r="C9" s="42" t="s">
        <v>94</v>
      </c>
      <c r="D9" s="38" t="s">
        <v>102</v>
      </c>
      <c r="E9" s="43" t="s">
        <v>62</v>
      </c>
      <c r="F9" s="44">
        <v>1</v>
      </c>
      <c r="G9" s="24"/>
      <c r="H9" s="41">
        <v>1</v>
      </c>
      <c r="I9" s="63">
        <v>10000</v>
      </c>
      <c r="J9" s="24"/>
      <c r="K9" s="57"/>
      <c r="L9" s="57" t="s">
        <v>80</v>
      </c>
      <c r="M9" s="57" t="s">
        <v>103</v>
      </c>
      <c r="N9" s="57" t="s">
        <v>19</v>
      </c>
      <c r="O9" s="57" t="s">
        <v>50</v>
      </c>
      <c r="Q9" s="57"/>
      <c r="W9" s="24" t="s">
        <v>104</v>
      </c>
      <c r="X9" s="24" t="s">
        <v>105</v>
      </c>
      <c r="Y9" s="24" t="s">
        <v>106</v>
      </c>
      <c r="Z9" s="24">
        <v>1</v>
      </c>
    </row>
    <row r="10" ht="14.5" spans="3:26">
      <c r="C10" s="45" t="s">
        <v>98</v>
      </c>
      <c r="D10" s="46" t="s">
        <v>107</v>
      </c>
      <c r="E10" s="47" t="s">
        <v>64</v>
      </c>
      <c r="F10" s="44">
        <v>1</v>
      </c>
      <c r="G10" s="24"/>
      <c r="H10" s="41">
        <v>1</v>
      </c>
      <c r="I10" s="63">
        <v>10000</v>
      </c>
      <c r="J10" s="24"/>
      <c r="K10" s="57"/>
      <c r="L10" s="24" t="s">
        <v>96</v>
      </c>
      <c r="M10" s="57"/>
      <c r="N10" s="57" t="s">
        <v>19</v>
      </c>
      <c r="O10" s="57" t="s">
        <v>50</v>
      </c>
      <c r="P10" s="60" t="s">
        <v>108</v>
      </c>
      <c r="Q10" s="57"/>
      <c r="W10" s="24" t="s">
        <v>109</v>
      </c>
      <c r="X10" s="24" t="s">
        <v>110</v>
      </c>
      <c r="Y10" s="24" t="s">
        <v>111</v>
      </c>
      <c r="Z10" s="24">
        <v>1</v>
      </c>
    </row>
    <row r="11" ht="14.5" spans="3:17">
      <c r="C11" s="48" t="s">
        <v>88</v>
      </c>
      <c r="D11" s="49" t="s">
        <v>112</v>
      </c>
      <c r="E11" s="50" t="s">
        <v>67</v>
      </c>
      <c r="F11" s="51">
        <v>1</v>
      </c>
      <c r="G11" s="24"/>
      <c r="H11" s="41">
        <v>1</v>
      </c>
      <c r="I11" s="63">
        <v>10000</v>
      </c>
      <c r="J11" s="24"/>
      <c r="K11" s="57"/>
      <c r="L11" s="64" t="s">
        <v>92</v>
      </c>
      <c r="M11" s="65"/>
      <c r="N11" s="65" t="s">
        <v>19</v>
      </c>
      <c r="O11" s="65" t="s">
        <v>50</v>
      </c>
      <c r="P11" s="65"/>
      <c r="Q11" s="57"/>
    </row>
    <row r="12" ht="14.5" spans="3:17">
      <c r="C12" s="37" t="s">
        <v>83</v>
      </c>
      <c r="D12" s="37" t="s">
        <v>113</v>
      </c>
      <c r="E12" s="24" t="s">
        <v>57</v>
      </c>
      <c r="F12" s="24">
        <v>1</v>
      </c>
      <c r="G12" s="39"/>
      <c r="H12" s="41">
        <v>31.54</v>
      </c>
      <c r="I12" s="63">
        <v>10000</v>
      </c>
      <c r="J12" s="24"/>
      <c r="K12" s="57"/>
      <c r="Q12" s="57"/>
    </row>
    <row r="13" ht="14.5" spans="3:17">
      <c r="C13" s="52"/>
      <c r="D13" s="44"/>
      <c r="E13" s="38" t="s">
        <v>65</v>
      </c>
      <c r="F13" s="44"/>
      <c r="G13" s="39">
        <v>0.2</v>
      </c>
      <c r="H13" s="53"/>
      <c r="I13" s="24"/>
      <c r="J13" s="24"/>
      <c r="K13" s="65"/>
      <c r="P13" s="24"/>
      <c r="Q13" s="65"/>
    </row>
    <row r="14" ht="14.5" spans="3:17">
      <c r="C14" s="54"/>
      <c r="D14" s="44"/>
      <c r="E14" s="54"/>
      <c r="F14" s="53"/>
      <c r="G14" s="53"/>
      <c r="H14" s="53"/>
      <c r="I14" s="53"/>
      <c r="J14" s="24"/>
      <c r="K14" s="57"/>
      <c r="Q14" s="24"/>
    </row>
    <row r="15" ht="14.5" spans="3:15">
      <c r="C15" s="52"/>
      <c r="D15" s="44"/>
      <c r="E15" s="52"/>
      <c r="F15" s="44"/>
      <c r="G15" s="53"/>
      <c r="H15" s="53"/>
      <c r="I15" s="53"/>
      <c r="J15" s="24"/>
      <c r="K15" s="24"/>
      <c r="L15" s="52"/>
      <c r="M15" s="66"/>
      <c r="N15" s="66"/>
      <c r="O15" s="57"/>
    </row>
    <row r="16" ht="14.5" spans="3:15">
      <c r="C16" s="52"/>
      <c r="D16" s="55" t="s">
        <v>114</v>
      </c>
      <c r="E16" s="52"/>
      <c r="F16" s="56"/>
      <c r="G16" s="56"/>
      <c r="H16" s="56"/>
      <c r="I16" s="53"/>
      <c r="J16" s="53"/>
      <c r="K16" s="53"/>
      <c r="L16" s="52"/>
      <c r="M16" s="66"/>
      <c r="N16" s="66"/>
      <c r="O16" s="57"/>
    </row>
    <row r="17" ht="14.5" spans="3:15">
      <c r="C17" s="52"/>
      <c r="D17" s="52"/>
      <c r="E17" s="52"/>
      <c r="F17" s="56"/>
      <c r="G17" s="56"/>
      <c r="H17" s="56"/>
      <c r="I17" s="56"/>
      <c r="J17" s="53"/>
      <c r="K17" s="53"/>
      <c r="L17" s="52"/>
      <c r="M17" s="66"/>
      <c r="N17" s="66"/>
      <c r="O17" s="57"/>
    </row>
    <row r="18" ht="14.5" spans="3:15">
      <c r="C18" s="52"/>
      <c r="D18" s="52"/>
      <c r="E18" s="52"/>
      <c r="F18" s="56"/>
      <c r="G18" s="56"/>
      <c r="H18" s="56"/>
      <c r="I18" s="56"/>
      <c r="J18" s="53"/>
      <c r="K18" s="53"/>
      <c r="L18" s="52"/>
      <c r="M18" s="66"/>
      <c r="N18" s="66"/>
      <c r="O18" s="57"/>
    </row>
    <row r="19" spans="3:14"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3"/>
      <c r="N19" s="53"/>
    </row>
    <row r="20" spans="3:14">
      <c r="C20" s="53"/>
      <c r="D20" s="53"/>
      <c r="E20" s="53"/>
      <c r="F20" s="53"/>
      <c r="G20" s="53"/>
      <c r="H20" s="53"/>
      <c r="I20" s="56"/>
      <c r="J20" s="56"/>
      <c r="K20" s="56"/>
      <c r="L20" s="56"/>
      <c r="M20" s="53"/>
      <c r="N20" s="53"/>
    </row>
    <row r="21" spans="9:14">
      <c r="I21" s="53"/>
      <c r="J21" s="56"/>
      <c r="K21" s="56"/>
      <c r="L21" s="56"/>
      <c r="M21" s="53"/>
      <c r="N21" s="53"/>
    </row>
    <row r="22" spans="10:14">
      <c r="J22" s="56"/>
      <c r="K22" s="56"/>
      <c r="L22" s="53"/>
      <c r="M22" s="53"/>
      <c r="N22" s="53"/>
    </row>
    <row r="23" spans="10:11">
      <c r="J23" s="53"/>
      <c r="K23" s="53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5"/>
  <sheetViews>
    <sheetView zoomScale="61" zoomScaleNormal="61" workbookViewId="0">
      <selection activeCell="B29" sqref="B29"/>
    </sheetView>
  </sheetViews>
  <sheetFormatPr defaultColWidth="9" defaultRowHeight="12.5"/>
  <cols>
    <col min="2" max="2" width="64.8181818181818" customWidth="1"/>
    <col min="8" max="8" width="8.45454545454546" customWidth="1"/>
    <col min="9" max="9" width="11.7272727272727" customWidth="1"/>
  </cols>
  <sheetData>
    <row r="1" ht="14.5" spans="5:9">
      <c r="E1" s="24" t="s">
        <v>115</v>
      </c>
      <c r="I1" s="34" t="s">
        <v>116</v>
      </c>
    </row>
    <row r="2" ht="18.5" spans="2:11">
      <c r="B2" s="125" t="s">
        <v>117</v>
      </c>
      <c r="C2" s="26"/>
      <c r="D2" s="26"/>
      <c r="E2" s="26"/>
      <c r="G2" s="24"/>
      <c r="H2" s="24"/>
      <c r="I2" s="24"/>
      <c r="J2" s="24"/>
      <c r="K2" s="24"/>
    </row>
    <row r="3" ht="14.5" spans="2:11">
      <c r="B3" s="27" t="s">
        <v>118</v>
      </c>
      <c r="C3" s="24"/>
      <c r="D3" s="24"/>
      <c r="E3" s="24"/>
      <c r="F3" s="24"/>
      <c r="G3" s="24"/>
      <c r="H3" s="24"/>
      <c r="I3" s="24"/>
      <c r="J3" s="24"/>
      <c r="K3" s="24"/>
    </row>
    <row r="4" ht="13.75" spans="2:11">
      <c r="B4" s="28" t="s">
        <v>2</v>
      </c>
      <c r="C4" s="29" t="s">
        <v>63</v>
      </c>
      <c r="D4" s="30" t="s">
        <v>61</v>
      </c>
      <c r="E4" s="29" t="s">
        <v>59</v>
      </c>
      <c r="F4" s="29" t="s">
        <v>66</v>
      </c>
      <c r="G4" s="30" t="s">
        <v>62</v>
      </c>
      <c r="H4" s="30" t="s">
        <v>64</v>
      </c>
      <c r="I4" s="30" t="s">
        <v>67</v>
      </c>
      <c r="J4" s="29" t="s">
        <v>65</v>
      </c>
      <c r="K4" s="29" t="s">
        <v>57</v>
      </c>
    </row>
    <row r="5" ht="13" spans="2:11">
      <c r="B5" s="31" t="s">
        <v>119</v>
      </c>
      <c r="C5" s="32">
        <v>78</v>
      </c>
      <c r="D5" s="32">
        <f>C5</f>
        <v>78</v>
      </c>
      <c r="E5" s="32">
        <v>56</v>
      </c>
      <c r="F5" s="32">
        <v>74</v>
      </c>
      <c r="G5" s="33">
        <v>162.5</v>
      </c>
      <c r="H5" s="33">
        <v>60</v>
      </c>
      <c r="I5" s="33">
        <v>71</v>
      </c>
      <c r="J5" s="32"/>
      <c r="K5" s="32"/>
    </row>
    <row r="6" ht="13" spans="2:11">
      <c r="B6" s="31" t="s">
        <v>120</v>
      </c>
      <c r="C6" s="32"/>
      <c r="D6" s="32"/>
      <c r="E6" s="32"/>
      <c r="F6" s="32"/>
      <c r="G6" s="32"/>
      <c r="H6" s="32"/>
      <c r="I6" s="32"/>
      <c r="J6" s="32"/>
      <c r="K6" s="32"/>
    </row>
    <row r="7" ht="13" spans="2:11">
      <c r="B7" s="31" t="s">
        <v>121</v>
      </c>
      <c r="C7" s="32"/>
      <c r="D7" s="32"/>
      <c r="E7" s="32"/>
      <c r="F7" s="32"/>
      <c r="G7" s="32"/>
      <c r="H7" s="32"/>
      <c r="I7" s="32"/>
      <c r="J7" s="32"/>
      <c r="K7" s="32"/>
    </row>
    <row r="8" ht="13" spans="2:11">
      <c r="B8" s="31" t="s">
        <v>122</v>
      </c>
      <c r="C8" s="32"/>
      <c r="D8" s="32"/>
      <c r="E8" s="32"/>
      <c r="F8" s="32"/>
      <c r="G8" s="32"/>
      <c r="H8" s="32"/>
      <c r="I8" s="32"/>
      <c r="J8" s="32"/>
      <c r="K8" s="32"/>
    </row>
    <row r="9" ht="13" spans="2:11">
      <c r="B9" s="31" t="s">
        <v>123</v>
      </c>
      <c r="C9" s="32"/>
      <c r="D9" s="32"/>
      <c r="E9" s="32"/>
      <c r="F9" s="32"/>
      <c r="G9" s="32"/>
      <c r="H9" s="32"/>
      <c r="I9" s="32"/>
      <c r="J9" s="32"/>
      <c r="K9" s="32"/>
    </row>
    <row r="10" ht="13" spans="2:11">
      <c r="B10" s="31" t="s">
        <v>124</v>
      </c>
      <c r="C10" s="32"/>
      <c r="D10" s="32"/>
      <c r="E10" s="32"/>
      <c r="F10" s="32"/>
      <c r="G10" s="32"/>
      <c r="H10" s="32"/>
      <c r="I10" s="32"/>
      <c r="J10" s="32"/>
      <c r="K10" s="32"/>
    </row>
    <row r="11" ht="13" spans="2:11">
      <c r="B11" s="31" t="s">
        <v>125</v>
      </c>
      <c r="C11" s="32"/>
      <c r="D11" s="32"/>
      <c r="E11" s="32"/>
      <c r="F11" s="32"/>
      <c r="G11" s="32"/>
      <c r="H11" s="32"/>
      <c r="I11" s="32"/>
      <c r="J11" s="32"/>
      <c r="K11" s="32"/>
    </row>
    <row r="12" ht="13" spans="2:11">
      <c r="B12" s="31" t="s">
        <v>126</v>
      </c>
      <c r="C12" s="32"/>
      <c r="D12" s="32"/>
      <c r="E12" s="32"/>
      <c r="F12" s="32"/>
      <c r="G12" s="32"/>
      <c r="H12" s="32"/>
      <c r="I12" s="32"/>
      <c r="J12" s="32"/>
      <c r="K12" s="32"/>
    </row>
    <row r="13" ht="13" spans="2:11">
      <c r="B13" s="31" t="s">
        <v>127</v>
      </c>
      <c r="C13" s="32"/>
      <c r="D13" s="32"/>
      <c r="E13" s="32"/>
      <c r="F13" s="32"/>
      <c r="G13" s="32"/>
      <c r="H13" s="32"/>
      <c r="I13" s="32"/>
      <c r="J13" s="32"/>
      <c r="K13" s="32"/>
    </row>
    <row r="14" ht="13" spans="2:11">
      <c r="B14" s="31" t="s">
        <v>128</v>
      </c>
      <c r="C14" s="32"/>
      <c r="D14" s="32"/>
      <c r="E14" s="32"/>
      <c r="F14" s="32"/>
      <c r="G14" s="32"/>
      <c r="H14" s="32"/>
      <c r="I14" s="32"/>
      <c r="J14" s="32"/>
      <c r="K14" s="32"/>
    </row>
    <row r="15" ht="13" spans="2:11">
      <c r="B15" s="31" t="s">
        <v>129</v>
      </c>
      <c r="C15" s="32"/>
      <c r="D15" s="32"/>
      <c r="E15" s="32"/>
      <c r="F15" s="32"/>
      <c r="G15" s="32"/>
      <c r="H15" s="32"/>
      <c r="I15" s="32"/>
      <c r="J15" s="32"/>
      <c r="K15" s="32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S74"/>
  <sheetViews>
    <sheetView topLeftCell="CY9" workbookViewId="0">
      <selection activeCell="ET21" sqref="ET21"/>
    </sheetView>
  </sheetViews>
  <sheetFormatPr defaultColWidth="9" defaultRowHeight="12.5"/>
  <cols>
    <col min="2" max="2" width="49.4545454545455" customWidth="1"/>
    <col min="4" max="22" width="9" hidden="1" customWidth="1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4" max="172" width="9" hidden="1" customWidth="1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4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5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6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7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8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9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130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131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131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131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131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131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131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131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132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133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134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135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136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137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138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139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140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141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142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143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144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145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146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146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146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147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146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146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146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148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AVERAGE(C13:W13)</f>
        <v>8.37142857142857</v>
      </c>
      <c r="Z13" s="4"/>
      <c r="AA13" s="10" t="s">
        <v>148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AVERAGE(AB13:AV13)</f>
        <v>31.8095238095238</v>
      </c>
      <c r="AY13" s="4"/>
      <c r="AZ13" s="10" t="s">
        <v>148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AVERAGE(BA13:BU13)</f>
        <v>57.2571428571428</v>
      </c>
      <c r="BX13" s="4"/>
      <c r="BY13" s="10" t="s">
        <v>148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AVERAGE(BZ13:CT13)</f>
        <v>23.2</v>
      </c>
      <c r="CW13" s="4"/>
      <c r="CX13" s="10" t="s">
        <v>148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AVERAGE(CY13:DS13)</f>
        <v>56.8904761904762</v>
      </c>
      <c r="DV13" s="4"/>
      <c r="DW13" s="10" t="s">
        <v>148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AVERAGE(DX13:ER13)</f>
        <v>56.6190476190476</v>
      </c>
      <c r="EU13" s="4"/>
      <c r="EV13" s="10" t="s">
        <v>148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AVERAGE(EW13:FQ13)</f>
        <v>20.9190476190476</v>
      </c>
    </row>
    <row r="14" ht="14.5" spans="1:173">
      <c r="A14" s="1"/>
      <c r="B14" s="11" t="s">
        <v>149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149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149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149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149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149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149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150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0.447098976109215</v>
      </c>
      <c r="Y15">
        <f>AVERAGE(C15:W15)</f>
        <v>3.74285714285714</v>
      </c>
      <c r="Z15" s="1"/>
      <c r="AA15" s="12" t="s">
        <v>150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0.383982035928144</v>
      </c>
      <c r="AX15">
        <f>AVERAGE(AB15:AV15)</f>
        <v>12.2142857142857</v>
      </c>
      <c r="AY15" s="1"/>
      <c r="AZ15" s="12" t="s">
        <v>150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0.5520625415835</v>
      </c>
      <c r="BW15">
        <f>AVERAGE(BA15:BU15)</f>
        <v>31.6095238095238</v>
      </c>
      <c r="BX15" s="1"/>
      <c r="BY15" s="12" t="s">
        <v>150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0.194170771756979</v>
      </c>
      <c r="CV15">
        <f>AVERAGE(BZ15:CT15)</f>
        <v>4.5047619047619</v>
      </c>
      <c r="CW15" s="1"/>
      <c r="CX15" s="12" t="s">
        <v>150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0.1532602326944</v>
      </c>
      <c r="DU15">
        <f>AVERAGE(CY15:DS15)</f>
        <v>8.71904761904762</v>
      </c>
      <c r="DV15" s="1"/>
      <c r="DW15" s="12" t="s">
        <v>150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0.21690496215307</v>
      </c>
      <c r="ET15">
        <f>AVERAGE(DX15:ER15)</f>
        <v>12.2809523809524</v>
      </c>
      <c r="EU15" s="1"/>
      <c r="EV15" s="12" t="s">
        <v>150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0.396539949920328</v>
      </c>
      <c r="FS15">
        <f>AVERAGE(EW15:FQ15)</f>
        <v>8.29523809523809</v>
      </c>
    </row>
    <row r="16" ht="14.5" spans="1:175">
      <c r="A16" s="1"/>
      <c r="B16" s="12" t="s">
        <v>151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0.552901023890785</v>
      </c>
      <c r="Y16">
        <f>AVERAGE(C16:W16)</f>
        <v>4.62857142857143</v>
      </c>
      <c r="Z16" s="1"/>
      <c r="AA16" s="12" t="s">
        <v>151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0.616017964071856</v>
      </c>
      <c r="AX16">
        <f>AVERAGE(AB16:AV16)</f>
        <v>19.5952380952381</v>
      </c>
      <c r="AY16" s="1"/>
      <c r="AZ16" s="12" t="s">
        <v>151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0.44810379241517</v>
      </c>
      <c r="BW16">
        <f>AVERAGE(BA16:BU16)</f>
        <v>25.6571428571429</v>
      </c>
      <c r="BX16" s="1"/>
      <c r="BY16" s="12" t="s">
        <v>151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0.805829228243021</v>
      </c>
      <c r="CV16">
        <f>AVERAGE(BZ16:CT16)</f>
        <v>18.6952380952381</v>
      </c>
      <c r="CW16" s="1"/>
      <c r="CX16" s="12" t="s">
        <v>151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0.846572361262241</v>
      </c>
      <c r="DU16">
        <f>AVERAGE(CY16:DS16)</f>
        <v>48.1619047619048</v>
      </c>
      <c r="DV16" s="1"/>
      <c r="DW16" s="12" t="s">
        <v>151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0.783010933557611</v>
      </c>
      <c r="ET16">
        <f>AVERAGE(DX16:ER16)</f>
        <v>44.3333333333333</v>
      </c>
      <c r="EU16" s="1"/>
      <c r="EV16" s="12" t="s">
        <v>151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0.603915319826998</v>
      </c>
      <c r="FS16">
        <f>AVERAGE(EW16:FQ16)</f>
        <v>12.6333333333333</v>
      </c>
    </row>
    <row r="17" ht="14.5" spans="1:173">
      <c r="A17" s="1"/>
      <c r="B17" s="13" t="s">
        <v>152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152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152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152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152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152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152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153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153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153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153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153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153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153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154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154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154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154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154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154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154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155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155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155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155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155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155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155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156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156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156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156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156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156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156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157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157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157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157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157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157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157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158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158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158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158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158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158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158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159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159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159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159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159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159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159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160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160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160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160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160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160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160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161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161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161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161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161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161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161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162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162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162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162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162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162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162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153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153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153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153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153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153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153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154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154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154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154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154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154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154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155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155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155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155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155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155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155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156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156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156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156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156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156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156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157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157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157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157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157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157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157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158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158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158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158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158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158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158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159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159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159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159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159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159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159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160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160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160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160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160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160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160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161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161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161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161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161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161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161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163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8" t="s">
        <v>163</v>
      </c>
      <c r="AB39" s="19"/>
      <c r="AC39" s="19"/>
      <c r="AD39" s="19"/>
      <c r="AE39" s="19"/>
      <c r="AF39" s="19"/>
      <c r="AG39" s="19"/>
      <c r="AH39" s="19"/>
      <c r="AI39" s="1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163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163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163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163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163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164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0" t="s">
        <v>164</v>
      </c>
      <c r="AB40" s="21">
        <v>2962</v>
      </c>
      <c r="AC40" s="21">
        <v>3419</v>
      </c>
      <c r="AD40" s="21">
        <v>3574</v>
      </c>
      <c r="AE40" s="21">
        <v>3752</v>
      </c>
      <c r="AF40" s="21">
        <v>4168</v>
      </c>
      <c r="AG40" s="21">
        <v>4271</v>
      </c>
      <c r="AH40" s="21">
        <v>4198</v>
      </c>
      <c r="AI40" s="21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164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164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164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164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164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19"/>
      <c r="AC41" s="19"/>
      <c r="AD41" s="19"/>
      <c r="AE41" s="19"/>
      <c r="AF41" s="19"/>
      <c r="AG41" s="19"/>
      <c r="AH41" s="19"/>
      <c r="AI41" s="19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165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Z42" s="4"/>
      <c r="AA42" s="18" t="s">
        <v>166</v>
      </c>
      <c r="AB42" s="22">
        <v>7.1</v>
      </c>
      <c r="AC42" s="22">
        <v>6.7</v>
      </c>
      <c r="AD42" s="22">
        <v>7</v>
      </c>
      <c r="AE42" s="22">
        <v>7.7</v>
      </c>
      <c r="AF42" s="22">
        <v>6.8</v>
      </c>
      <c r="AG42" s="22">
        <v>7.5</v>
      </c>
      <c r="AH42" s="22">
        <v>7.5</v>
      </c>
      <c r="AI42" s="22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166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166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166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166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166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167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167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167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167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167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167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167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168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168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168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168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168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168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168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169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169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169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169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169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169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169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170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170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170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170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170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170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170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3">
      <c r="A49" s="1"/>
      <c r="B49" s="13" t="s">
        <v>171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3" t="s">
        <v>171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Y49" s="1"/>
      <c r="AZ49" s="13" t="s">
        <v>171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X49" s="1"/>
      <c r="BY49" s="13" t="s">
        <v>171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W49" s="1"/>
      <c r="CX49" s="13" t="s">
        <v>171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V49" s="1"/>
      <c r="DW49" s="13" t="s">
        <v>171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U49" s="1"/>
      <c r="EV49" s="13" t="s">
        <v>171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</row>
    <row r="50" ht="14.5" spans="1:173">
      <c r="A50" s="1"/>
      <c r="B50" s="14" t="s">
        <v>153</v>
      </c>
      <c r="C50" s="5" t="s">
        <v>172</v>
      </c>
      <c r="D50" s="5" t="s">
        <v>172</v>
      </c>
      <c r="E50" s="5" t="s">
        <v>172</v>
      </c>
      <c r="F50" s="5" t="s">
        <v>172</v>
      </c>
      <c r="G50" s="5" t="s">
        <v>172</v>
      </c>
      <c r="H50" s="5" t="s">
        <v>172</v>
      </c>
      <c r="I50" s="5" t="s">
        <v>172</v>
      </c>
      <c r="J50" s="5" t="s">
        <v>172</v>
      </c>
      <c r="K50" s="5" t="s">
        <v>172</v>
      </c>
      <c r="L50" s="5" t="s">
        <v>172</v>
      </c>
      <c r="M50" s="5" t="s">
        <v>172</v>
      </c>
      <c r="N50" s="5" t="s">
        <v>172</v>
      </c>
      <c r="O50" s="5" t="s">
        <v>172</v>
      </c>
      <c r="P50" s="5" t="s">
        <v>172</v>
      </c>
      <c r="Q50" s="5" t="s">
        <v>172</v>
      </c>
      <c r="R50" s="5" t="s">
        <v>172</v>
      </c>
      <c r="S50" s="5" t="s">
        <v>172</v>
      </c>
      <c r="T50" s="5" t="s">
        <v>172</v>
      </c>
      <c r="U50" s="5" t="s">
        <v>172</v>
      </c>
      <c r="V50" s="5" t="s">
        <v>172</v>
      </c>
      <c r="W50" s="5" t="s">
        <v>172</v>
      </c>
      <c r="Z50" s="1"/>
      <c r="AA50" s="14" t="s">
        <v>153</v>
      </c>
      <c r="AB50" s="5" t="s">
        <v>172</v>
      </c>
      <c r="AC50" s="5" t="s">
        <v>172</v>
      </c>
      <c r="AD50" s="5" t="s">
        <v>172</v>
      </c>
      <c r="AE50" s="5" t="s">
        <v>172</v>
      </c>
      <c r="AF50" s="5" t="s">
        <v>172</v>
      </c>
      <c r="AG50" s="5" t="s">
        <v>172</v>
      </c>
      <c r="AH50" s="5" t="s">
        <v>172</v>
      </c>
      <c r="AI50" s="5" t="s">
        <v>172</v>
      </c>
      <c r="AJ50" s="5" t="s">
        <v>172</v>
      </c>
      <c r="AK50" s="5" t="s">
        <v>172</v>
      </c>
      <c r="AL50" s="5" t="s">
        <v>172</v>
      </c>
      <c r="AM50" s="5" t="s">
        <v>172</v>
      </c>
      <c r="AN50" s="5" t="s">
        <v>172</v>
      </c>
      <c r="AO50" s="5" t="s">
        <v>172</v>
      </c>
      <c r="AP50" s="5" t="s">
        <v>172</v>
      </c>
      <c r="AQ50" s="5" t="s">
        <v>172</v>
      </c>
      <c r="AR50" s="5" t="s">
        <v>172</v>
      </c>
      <c r="AS50" s="5" t="s">
        <v>172</v>
      </c>
      <c r="AT50" s="5" t="s">
        <v>172</v>
      </c>
      <c r="AU50" s="5" t="s">
        <v>172</v>
      </c>
      <c r="AV50" s="5" t="s">
        <v>172</v>
      </c>
      <c r="AY50" s="1"/>
      <c r="AZ50" s="14" t="s">
        <v>153</v>
      </c>
      <c r="BA50" s="5" t="s">
        <v>172</v>
      </c>
      <c r="BB50" s="5" t="s">
        <v>172</v>
      </c>
      <c r="BC50" s="5" t="s">
        <v>172</v>
      </c>
      <c r="BD50" s="5" t="s">
        <v>172</v>
      </c>
      <c r="BE50" s="5" t="s">
        <v>172</v>
      </c>
      <c r="BF50" s="5" t="s">
        <v>172</v>
      </c>
      <c r="BG50" s="5" t="s">
        <v>172</v>
      </c>
      <c r="BH50" s="5" t="s">
        <v>172</v>
      </c>
      <c r="BI50" s="5" t="s">
        <v>172</v>
      </c>
      <c r="BJ50" s="5" t="s">
        <v>172</v>
      </c>
      <c r="BK50" s="5" t="s">
        <v>172</v>
      </c>
      <c r="BL50" s="5" t="s">
        <v>172</v>
      </c>
      <c r="BM50" s="5" t="s">
        <v>172</v>
      </c>
      <c r="BN50" s="5" t="s">
        <v>172</v>
      </c>
      <c r="BO50" s="5" t="s">
        <v>172</v>
      </c>
      <c r="BP50" s="5" t="s">
        <v>172</v>
      </c>
      <c r="BQ50" s="5" t="s">
        <v>172</v>
      </c>
      <c r="BR50" s="5" t="s">
        <v>172</v>
      </c>
      <c r="BS50" s="5" t="s">
        <v>172</v>
      </c>
      <c r="BT50" s="5" t="s">
        <v>172</v>
      </c>
      <c r="BU50" s="5" t="s">
        <v>172</v>
      </c>
      <c r="BX50" s="1"/>
      <c r="BY50" s="14" t="s">
        <v>153</v>
      </c>
      <c r="BZ50" s="5" t="s">
        <v>172</v>
      </c>
      <c r="CA50" s="5" t="s">
        <v>172</v>
      </c>
      <c r="CB50" s="5" t="s">
        <v>172</v>
      </c>
      <c r="CC50" s="5" t="s">
        <v>172</v>
      </c>
      <c r="CD50" s="5" t="s">
        <v>172</v>
      </c>
      <c r="CE50" s="5" t="s">
        <v>172</v>
      </c>
      <c r="CF50" s="5" t="s">
        <v>172</v>
      </c>
      <c r="CG50" s="5" t="s">
        <v>172</v>
      </c>
      <c r="CH50" s="5" t="s">
        <v>172</v>
      </c>
      <c r="CI50" s="5" t="s">
        <v>172</v>
      </c>
      <c r="CJ50" s="5" t="s">
        <v>172</v>
      </c>
      <c r="CK50" s="5" t="s">
        <v>172</v>
      </c>
      <c r="CL50" s="5" t="s">
        <v>172</v>
      </c>
      <c r="CM50" s="5" t="s">
        <v>172</v>
      </c>
      <c r="CN50" s="5" t="s">
        <v>172</v>
      </c>
      <c r="CO50" s="5" t="s">
        <v>172</v>
      </c>
      <c r="CP50" s="5" t="s">
        <v>172</v>
      </c>
      <c r="CQ50" s="5" t="s">
        <v>172</v>
      </c>
      <c r="CR50" s="5" t="s">
        <v>172</v>
      </c>
      <c r="CS50" s="5" t="s">
        <v>172</v>
      </c>
      <c r="CT50" s="5" t="s">
        <v>172</v>
      </c>
      <c r="CW50" s="1"/>
      <c r="CX50" s="14" t="s">
        <v>153</v>
      </c>
      <c r="CY50" s="5" t="s">
        <v>172</v>
      </c>
      <c r="CZ50" s="5" t="s">
        <v>172</v>
      </c>
      <c r="DA50" s="5" t="s">
        <v>172</v>
      </c>
      <c r="DB50" s="5" t="s">
        <v>172</v>
      </c>
      <c r="DC50" s="5" t="s">
        <v>172</v>
      </c>
      <c r="DD50" s="5" t="s">
        <v>172</v>
      </c>
      <c r="DE50" s="5" t="s">
        <v>172</v>
      </c>
      <c r="DF50" s="5" t="s">
        <v>172</v>
      </c>
      <c r="DG50" s="5" t="s">
        <v>172</v>
      </c>
      <c r="DH50" s="5" t="s">
        <v>172</v>
      </c>
      <c r="DI50" s="5" t="s">
        <v>172</v>
      </c>
      <c r="DJ50" s="5" t="s">
        <v>172</v>
      </c>
      <c r="DK50" s="5" t="s">
        <v>172</v>
      </c>
      <c r="DL50" s="5" t="s">
        <v>172</v>
      </c>
      <c r="DM50" s="5" t="s">
        <v>172</v>
      </c>
      <c r="DN50" s="5" t="s">
        <v>172</v>
      </c>
      <c r="DO50" s="5" t="s">
        <v>172</v>
      </c>
      <c r="DP50" s="5" t="s">
        <v>172</v>
      </c>
      <c r="DQ50" s="5" t="s">
        <v>172</v>
      </c>
      <c r="DR50" s="5" t="s">
        <v>172</v>
      </c>
      <c r="DS50" s="5" t="s">
        <v>172</v>
      </c>
      <c r="DV50" s="1"/>
      <c r="DW50" s="14" t="s">
        <v>153</v>
      </c>
      <c r="DX50" s="5" t="s">
        <v>172</v>
      </c>
      <c r="DY50" s="5" t="s">
        <v>172</v>
      </c>
      <c r="DZ50" s="5" t="s">
        <v>172</v>
      </c>
      <c r="EA50" s="5" t="s">
        <v>172</v>
      </c>
      <c r="EB50" s="5" t="s">
        <v>172</v>
      </c>
      <c r="EC50" s="5" t="s">
        <v>172</v>
      </c>
      <c r="ED50" s="5" t="s">
        <v>172</v>
      </c>
      <c r="EE50" s="5" t="s">
        <v>172</v>
      </c>
      <c r="EF50" s="5" t="s">
        <v>172</v>
      </c>
      <c r="EG50" s="5" t="s">
        <v>172</v>
      </c>
      <c r="EH50" s="5" t="s">
        <v>172</v>
      </c>
      <c r="EI50" s="5" t="s">
        <v>172</v>
      </c>
      <c r="EJ50" s="5" t="s">
        <v>172</v>
      </c>
      <c r="EK50" s="5" t="s">
        <v>172</v>
      </c>
      <c r="EL50" s="5" t="s">
        <v>172</v>
      </c>
      <c r="EM50" s="5" t="s">
        <v>172</v>
      </c>
      <c r="EN50" s="5" t="s">
        <v>172</v>
      </c>
      <c r="EO50" s="5" t="s">
        <v>172</v>
      </c>
      <c r="EP50" s="5" t="s">
        <v>172</v>
      </c>
      <c r="EQ50" s="5" t="s">
        <v>172</v>
      </c>
      <c r="ER50" s="5" t="s">
        <v>172</v>
      </c>
      <c r="EU50" s="1"/>
      <c r="EV50" s="14" t="s">
        <v>153</v>
      </c>
      <c r="EW50" s="5" t="s">
        <v>172</v>
      </c>
      <c r="EX50" s="5" t="s">
        <v>172</v>
      </c>
      <c r="EY50" s="5" t="s">
        <v>172</v>
      </c>
      <c r="EZ50" s="5" t="s">
        <v>172</v>
      </c>
      <c r="FA50" s="5" t="s">
        <v>172</v>
      </c>
      <c r="FB50" s="5" t="s">
        <v>172</v>
      </c>
      <c r="FC50" s="5" t="s">
        <v>172</v>
      </c>
      <c r="FD50" s="5" t="s">
        <v>172</v>
      </c>
      <c r="FE50" s="5" t="s">
        <v>172</v>
      </c>
      <c r="FF50" s="5" t="s">
        <v>172</v>
      </c>
      <c r="FG50" s="5" t="s">
        <v>172</v>
      </c>
      <c r="FH50" s="5" t="s">
        <v>172</v>
      </c>
      <c r="FI50" s="5" t="s">
        <v>172</v>
      </c>
      <c r="FJ50" s="5" t="s">
        <v>172</v>
      </c>
      <c r="FK50" s="5" t="s">
        <v>172</v>
      </c>
      <c r="FL50" s="5" t="s">
        <v>172</v>
      </c>
      <c r="FM50" s="5" t="s">
        <v>172</v>
      </c>
      <c r="FN50" s="5" t="s">
        <v>172</v>
      </c>
      <c r="FO50" s="5" t="s">
        <v>172</v>
      </c>
      <c r="FP50" s="5" t="s">
        <v>172</v>
      </c>
      <c r="FQ50" s="5" t="s">
        <v>172</v>
      </c>
    </row>
    <row r="51" ht="14.5" spans="1:173">
      <c r="A51" s="1"/>
      <c r="B51" s="14" t="s">
        <v>154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Z51" s="1"/>
      <c r="AA51" s="14" t="s">
        <v>154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Y51" s="1"/>
      <c r="AZ51" s="14" t="s">
        <v>154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X51" s="1"/>
      <c r="BY51" s="14" t="s">
        <v>154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W51" s="1"/>
      <c r="CX51" s="14" t="s">
        <v>154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V51" s="1"/>
      <c r="DW51" s="14" t="s">
        <v>154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U51" s="1"/>
      <c r="EV51" s="14" t="s">
        <v>154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</row>
    <row r="52" ht="14.5" spans="1:173">
      <c r="A52" s="1"/>
      <c r="B52" s="14" t="s">
        <v>155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Z52" s="1"/>
      <c r="AA52" s="14" t="s">
        <v>155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Y52" s="1"/>
      <c r="AZ52" s="14" t="s">
        <v>155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X52" s="1"/>
      <c r="BY52" s="14" t="s">
        <v>155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W52" s="1"/>
      <c r="CX52" s="14" t="s">
        <v>155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V52" s="1"/>
      <c r="DW52" s="14" t="s">
        <v>155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U52" s="1"/>
      <c r="EV52" s="14" t="s">
        <v>155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</row>
    <row r="53" ht="14.5" spans="1:173">
      <c r="A53" s="1"/>
      <c r="B53" s="14" t="s">
        <v>156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Z53" s="1"/>
      <c r="AA53" s="14" t="s">
        <v>156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Y53" s="1"/>
      <c r="AZ53" s="14" t="s">
        <v>156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X53" s="1"/>
      <c r="BY53" s="14" t="s">
        <v>156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W53" s="1"/>
      <c r="CX53" s="14" t="s">
        <v>156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V53" s="1"/>
      <c r="DW53" s="14" t="s">
        <v>156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U53" s="1"/>
      <c r="EV53" s="14" t="s">
        <v>156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</row>
    <row r="54" ht="14.5" spans="1:173">
      <c r="A54" s="1"/>
      <c r="B54" s="14" t="s">
        <v>157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Z54" s="1"/>
      <c r="AA54" s="14" t="s">
        <v>157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Y54" s="1"/>
      <c r="AZ54" s="14" t="s">
        <v>157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X54" s="1"/>
      <c r="BY54" s="14" t="s">
        <v>157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W54" s="1"/>
      <c r="CX54" s="14" t="s">
        <v>157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V54" s="1"/>
      <c r="DW54" s="14" t="s">
        <v>157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U54" s="1"/>
      <c r="EV54" s="14" t="s">
        <v>157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</row>
    <row r="55" ht="14.5" spans="1:173">
      <c r="A55" s="1"/>
      <c r="B55" s="14" t="s">
        <v>158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Z55" s="1"/>
      <c r="AA55" s="14" t="s">
        <v>158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Y55" s="1"/>
      <c r="AZ55" s="14" t="s">
        <v>158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X55" s="1"/>
      <c r="BY55" s="14" t="s">
        <v>158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W55" s="1"/>
      <c r="CX55" s="14" t="s">
        <v>158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V55" s="1"/>
      <c r="DW55" s="14" t="s">
        <v>158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U55" s="1"/>
      <c r="EV55" s="14" t="s">
        <v>158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</row>
    <row r="56" ht="14.5" spans="1:173">
      <c r="A56" s="1"/>
      <c r="B56" s="14" t="s">
        <v>159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Z56" s="1"/>
      <c r="AA56" s="14" t="s">
        <v>159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Y56" s="1"/>
      <c r="AZ56" s="14" t="s">
        <v>159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X56" s="1"/>
      <c r="BY56" s="14" t="s">
        <v>159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W56" s="1"/>
      <c r="CX56" s="14" t="s">
        <v>159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V56" s="1"/>
      <c r="DW56" s="14" t="s">
        <v>159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U56" s="1"/>
      <c r="EV56" s="14" t="s">
        <v>159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</row>
    <row r="57" ht="14.5" spans="1:173">
      <c r="A57" s="1"/>
      <c r="B57" s="14" t="s">
        <v>160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Z57" s="1"/>
      <c r="AA57" s="14" t="s">
        <v>160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Y57" s="1"/>
      <c r="AZ57" s="14" t="s">
        <v>160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X57" s="1"/>
      <c r="BY57" s="14" t="s">
        <v>160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W57" s="1"/>
      <c r="CX57" s="14" t="s">
        <v>160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V57" s="1"/>
      <c r="DW57" s="14" t="s">
        <v>160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U57" s="1"/>
      <c r="EV57" s="14" t="s">
        <v>160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</row>
    <row r="58" ht="14.5" spans="1:173">
      <c r="A58" s="1"/>
      <c r="B58" s="14" t="s">
        <v>161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Z58" s="1"/>
      <c r="AA58" s="14" t="s">
        <v>161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Y58" s="1"/>
      <c r="AZ58" s="14" t="s">
        <v>161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X58" s="1"/>
      <c r="BY58" s="14" t="s">
        <v>161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W58" s="1"/>
      <c r="CX58" s="14" t="s">
        <v>161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V58" s="1"/>
      <c r="DW58" s="14" t="s">
        <v>161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U58" s="1"/>
      <c r="EV58" s="14" t="s">
        <v>161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162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162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162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162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162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162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162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153</v>
      </c>
      <c r="C61" s="5" t="s">
        <v>172</v>
      </c>
      <c r="D61" s="5" t="s">
        <v>172</v>
      </c>
      <c r="E61" s="5" t="s">
        <v>172</v>
      </c>
      <c r="F61" s="5" t="s">
        <v>172</v>
      </c>
      <c r="G61" s="5" t="s">
        <v>172</v>
      </c>
      <c r="H61" s="5" t="s">
        <v>172</v>
      </c>
      <c r="I61" s="5" t="s">
        <v>172</v>
      </c>
      <c r="J61" s="5" t="s">
        <v>172</v>
      </c>
      <c r="K61" s="5" t="s">
        <v>172</v>
      </c>
      <c r="L61" s="5" t="s">
        <v>172</v>
      </c>
      <c r="M61" s="5" t="s">
        <v>172</v>
      </c>
      <c r="N61" s="5" t="s">
        <v>172</v>
      </c>
      <c r="O61" s="5" t="s">
        <v>172</v>
      </c>
      <c r="P61" s="5" t="s">
        <v>172</v>
      </c>
      <c r="Q61" s="5" t="s">
        <v>172</v>
      </c>
      <c r="R61" s="5" t="s">
        <v>172</v>
      </c>
      <c r="S61" s="5" t="s">
        <v>172</v>
      </c>
      <c r="T61" s="5" t="s">
        <v>172</v>
      </c>
      <c r="U61" s="5" t="s">
        <v>172</v>
      </c>
      <c r="V61" s="5" t="s">
        <v>172</v>
      </c>
      <c r="W61" s="5" t="s">
        <v>172</v>
      </c>
      <c r="Z61" s="1"/>
      <c r="AA61" s="14" t="s">
        <v>153</v>
      </c>
      <c r="AB61" s="5" t="s">
        <v>172</v>
      </c>
      <c r="AC61" s="5" t="s">
        <v>172</v>
      </c>
      <c r="AD61" s="5" t="s">
        <v>172</v>
      </c>
      <c r="AE61" s="5" t="s">
        <v>172</v>
      </c>
      <c r="AF61" s="5" t="s">
        <v>172</v>
      </c>
      <c r="AG61" s="5" t="s">
        <v>172</v>
      </c>
      <c r="AH61" s="5" t="s">
        <v>172</v>
      </c>
      <c r="AI61" s="5" t="s">
        <v>172</v>
      </c>
      <c r="AJ61" s="5" t="s">
        <v>172</v>
      </c>
      <c r="AK61" s="5" t="s">
        <v>172</v>
      </c>
      <c r="AL61" s="5" t="s">
        <v>172</v>
      </c>
      <c r="AM61" s="5" t="s">
        <v>172</v>
      </c>
      <c r="AN61" s="5" t="s">
        <v>172</v>
      </c>
      <c r="AO61" s="5" t="s">
        <v>172</v>
      </c>
      <c r="AP61" s="5" t="s">
        <v>172</v>
      </c>
      <c r="AQ61" s="5" t="s">
        <v>172</v>
      </c>
      <c r="AR61" s="5" t="s">
        <v>172</v>
      </c>
      <c r="AS61" s="5" t="s">
        <v>172</v>
      </c>
      <c r="AT61" s="5" t="s">
        <v>172</v>
      </c>
      <c r="AU61" s="5" t="s">
        <v>172</v>
      </c>
      <c r="AV61" s="5" t="s">
        <v>172</v>
      </c>
      <c r="AY61" s="1"/>
      <c r="AZ61" s="14" t="s">
        <v>153</v>
      </c>
      <c r="BA61" s="5" t="s">
        <v>172</v>
      </c>
      <c r="BB61" s="5" t="s">
        <v>172</v>
      </c>
      <c r="BC61" s="5" t="s">
        <v>172</v>
      </c>
      <c r="BD61" s="5" t="s">
        <v>172</v>
      </c>
      <c r="BE61" s="5" t="s">
        <v>172</v>
      </c>
      <c r="BF61" s="5" t="s">
        <v>172</v>
      </c>
      <c r="BG61" s="5" t="s">
        <v>172</v>
      </c>
      <c r="BH61" s="5" t="s">
        <v>172</v>
      </c>
      <c r="BI61" s="5" t="s">
        <v>172</v>
      </c>
      <c r="BJ61" s="5" t="s">
        <v>172</v>
      </c>
      <c r="BK61" s="5" t="s">
        <v>172</v>
      </c>
      <c r="BL61" s="5" t="s">
        <v>172</v>
      </c>
      <c r="BM61" s="5" t="s">
        <v>172</v>
      </c>
      <c r="BN61" s="5" t="s">
        <v>172</v>
      </c>
      <c r="BO61" s="5" t="s">
        <v>172</v>
      </c>
      <c r="BP61" s="5" t="s">
        <v>172</v>
      </c>
      <c r="BQ61" s="5" t="s">
        <v>172</v>
      </c>
      <c r="BR61" s="5" t="s">
        <v>172</v>
      </c>
      <c r="BS61" s="5" t="s">
        <v>172</v>
      </c>
      <c r="BT61" s="5" t="s">
        <v>172</v>
      </c>
      <c r="BU61" s="5" t="s">
        <v>172</v>
      </c>
      <c r="BX61" s="1"/>
      <c r="BY61" s="14" t="s">
        <v>153</v>
      </c>
      <c r="BZ61" s="5" t="s">
        <v>172</v>
      </c>
      <c r="CA61" s="5" t="s">
        <v>172</v>
      </c>
      <c r="CB61" s="5" t="s">
        <v>172</v>
      </c>
      <c r="CC61" s="5" t="s">
        <v>172</v>
      </c>
      <c r="CD61" s="5" t="s">
        <v>172</v>
      </c>
      <c r="CE61" s="5" t="s">
        <v>172</v>
      </c>
      <c r="CF61" s="5" t="s">
        <v>172</v>
      </c>
      <c r="CG61" s="5" t="s">
        <v>172</v>
      </c>
      <c r="CH61" s="5" t="s">
        <v>172</v>
      </c>
      <c r="CI61" s="5" t="s">
        <v>172</v>
      </c>
      <c r="CJ61" s="5" t="s">
        <v>172</v>
      </c>
      <c r="CK61" s="5" t="s">
        <v>172</v>
      </c>
      <c r="CL61" s="5" t="s">
        <v>172</v>
      </c>
      <c r="CM61" s="5" t="s">
        <v>172</v>
      </c>
      <c r="CN61" s="5" t="s">
        <v>172</v>
      </c>
      <c r="CO61" s="5" t="s">
        <v>172</v>
      </c>
      <c r="CP61" s="5" t="s">
        <v>172</v>
      </c>
      <c r="CQ61" s="5" t="s">
        <v>172</v>
      </c>
      <c r="CR61" s="5" t="s">
        <v>172</v>
      </c>
      <c r="CS61" s="5" t="s">
        <v>172</v>
      </c>
      <c r="CT61" s="5" t="s">
        <v>172</v>
      </c>
      <c r="CW61" s="1"/>
      <c r="CX61" s="14" t="s">
        <v>153</v>
      </c>
      <c r="CY61" s="5" t="s">
        <v>172</v>
      </c>
      <c r="CZ61" s="5" t="s">
        <v>172</v>
      </c>
      <c r="DA61" s="5" t="s">
        <v>172</v>
      </c>
      <c r="DB61" s="5" t="s">
        <v>172</v>
      </c>
      <c r="DC61" s="5" t="s">
        <v>172</v>
      </c>
      <c r="DD61" s="5" t="s">
        <v>172</v>
      </c>
      <c r="DE61" s="5" t="s">
        <v>172</v>
      </c>
      <c r="DF61" s="5" t="s">
        <v>172</v>
      </c>
      <c r="DG61" s="5" t="s">
        <v>172</v>
      </c>
      <c r="DH61" s="5" t="s">
        <v>172</v>
      </c>
      <c r="DI61" s="5" t="s">
        <v>172</v>
      </c>
      <c r="DJ61" s="5" t="s">
        <v>172</v>
      </c>
      <c r="DK61" s="5" t="s">
        <v>172</v>
      </c>
      <c r="DL61" s="5" t="s">
        <v>172</v>
      </c>
      <c r="DM61" s="5" t="s">
        <v>172</v>
      </c>
      <c r="DN61" s="5" t="s">
        <v>172</v>
      </c>
      <c r="DO61" s="5" t="s">
        <v>172</v>
      </c>
      <c r="DP61" s="5" t="s">
        <v>172</v>
      </c>
      <c r="DQ61" s="5" t="s">
        <v>172</v>
      </c>
      <c r="DR61" s="5" t="s">
        <v>172</v>
      </c>
      <c r="DS61" s="5" t="s">
        <v>172</v>
      </c>
      <c r="DV61" s="1"/>
      <c r="DW61" s="14" t="s">
        <v>153</v>
      </c>
      <c r="DX61" s="5" t="s">
        <v>172</v>
      </c>
      <c r="DY61" s="5" t="s">
        <v>172</v>
      </c>
      <c r="DZ61" s="5" t="s">
        <v>172</v>
      </c>
      <c r="EA61" s="5" t="s">
        <v>172</v>
      </c>
      <c r="EB61" s="5" t="s">
        <v>172</v>
      </c>
      <c r="EC61" s="5" t="s">
        <v>172</v>
      </c>
      <c r="ED61" s="5" t="s">
        <v>172</v>
      </c>
      <c r="EE61" s="5" t="s">
        <v>172</v>
      </c>
      <c r="EF61" s="5" t="s">
        <v>172</v>
      </c>
      <c r="EG61" s="5" t="s">
        <v>172</v>
      </c>
      <c r="EH61" s="5" t="s">
        <v>172</v>
      </c>
      <c r="EI61" s="5" t="s">
        <v>172</v>
      </c>
      <c r="EJ61" s="5" t="s">
        <v>172</v>
      </c>
      <c r="EK61" s="5" t="s">
        <v>172</v>
      </c>
      <c r="EL61" s="5" t="s">
        <v>172</v>
      </c>
      <c r="EM61" s="5" t="s">
        <v>172</v>
      </c>
      <c r="EN61" s="5" t="s">
        <v>172</v>
      </c>
      <c r="EO61" s="5" t="s">
        <v>172</v>
      </c>
      <c r="EP61" s="5" t="s">
        <v>172</v>
      </c>
      <c r="EQ61" s="5" t="s">
        <v>172</v>
      </c>
      <c r="ER61" s="5" t="s">
        <v>172</v>
      </c>
      <c r="EU61" s="1"/>
      <c r="EV61" s="14" t="s">
        <v>153</v>
      </c>
      <c r="EW61" s="5" t="s">
        <v>172</v>
      </c>
      <c r="EX61" s="5" t="s">
        <v>172</v>
      </c>
      <c r="EY61" s="5" t="s">
        <v>172</v>
      </c>
      <c r="EZ61" s="5" t="s">
        <v>172</v>
      </c>
      <c r="FA61" s="5" t="s">
        <v>172</v>
      </c>
      <c r="FB61" s="5" t="s">
        <v>172</v>
      </c>
      <c r="FC61" s="5" t="s">
        <v>172</v>
      </c>
      <c r="FD61" s="5" t="s">
        <v>172</v>
      </c>
      <c r="FE61" s="5" t="s">
        <v>172</v>
      </c>
      <c r="FF61" s="5" t="s">
        <v>172</v>
      </c>
      <c r="FG61" s="5" t="s">
        <v>172</v>
      </c>
      <c r="FH61" s="5" t="s">
        <v>172</v>
      </c>
      <c r="FI61" s="5" t="s">
        <v>172</v>
      </c>
      <c r="FJ61" s="5" t="s">
        <v>172</v>
      </c>
      <c r="FK61" s="5" t="s">
        <v>172</v>
      </c>
      <c r="FL61" s="5" t="s">
        <v>172</v>
      </c>
      <c r="FM61" s="5" t="s">
        <v>172</v>
      </c>
      <c r="FN61" s="5" t="s">
        <v>172</v>
      </c>
      <c r="FO61" s="5" t="s">
        <v>172</v>
      </c>
      <c r="FP61" s="5" t="s">
        <v>172</v>
      </c>
      <c r="FQ61" s="5" t="s">
        <v>172</v>
      </c>
    </row>
    <row r="62" ht="14.5" spans="1:173">
      <c r="A62" s="1"/>
      <c r="B62" s="14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154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154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154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154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154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154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155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155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155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155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155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155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155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156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156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156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156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156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156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156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157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157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157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157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157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157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157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158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158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158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158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158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158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158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159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159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159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159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159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159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159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160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160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160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160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160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160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160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161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161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161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161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161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161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161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173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173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173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173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173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173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173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3" t="s">
        <v>174</v>
      </c>
      <c r="B73" s="2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3" t="s">
        <v>174</v>
      </c>
      <c r="AA73" s="23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3" t="s">
        <v>174</v>
      </c>
      <c r="AZ73" s="2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3" t="s">
        <v>174</v>
      </c>
      <c r="BY73" s="23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3" t="s">
        <v>174</v>
      </c>
      <c r="CX73" s="23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3" t="s">
        <v>174</v>
      </c>
      <c r="DW73" s="23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3" t="s">
        <v>174</v>
      </c>
      <c r="EV73" s="23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3" t="s">
        <v>175</v>
      </c>
      <c r="B74" s="2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3" t="s">
        <v>175</v>
      </c>
      <c r="AA74" s="23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3" t="s">
        <v>175</v>
      </c>
      <c r="AZ74" s="2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3" t="s">
        <v>175</v>
      </c>
      <c r="BY74" s="23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3" t="s">
        <v>175</v>
      </c>
      <c r="CX74" s="23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3" t="s">
        <v>175</v>
      </c>
      <c r="DW74" s="23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3" t="s">
        <v>175</v>
      </c>
      <c r="EV74" s="23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2024-04-22T18:52:04Z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1033-12.2.0.16731</vt:lpwstr>
  </property>
</Properties>
</file>