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TIMGE_03\CGE\"/>
    </mc:Choice>
  </mc:AlternateContent>
  <xr:revisionPtr revIDLastSave="0" documentId="13_ncr:1_{C6AA0814-773D-4A40-A230-C0EB057F1E7B}" xr6:coauthVersionLast="45" xr6:coauthVersionMax="45" xr10:uidLastSave="{00000000-0000-0000-0000-000000000000}"/>
  <bookViews>
    <workbookView xWindow="-108" yWindow="-108" windowWidth="22260" windowHeight="131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" sheetId="4" r:id="rId7"/>
    <sheet name="FacProd" sheetId="6" r:id="rId8"/>
    <sheet name="FacSup" sheetId="5" r:id="rId9"/>
    <sheet name="Wage" sheetId="16" r:id="rId10"/>
    <sheet name="FixCap" sheetId="7" r:id="rId11"/>
    <sheet name="Misc" sheetId="8" r:id="rId12"/>
    <sheet name="Population" sheetId="12" r:id="rId13"/>
    <sheet name="PWGR (2)" sheetId="17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1" i="5" l="1"/>
  <c r="AE11" i="5" s="1"/>
  <c r="AF11" i="5" s="1"/>
  <c r="AG11" i="5" s="1"/>
  <c r="AH11" i="5" s="1"/>
  <c r="AI11" i="5" s="1"/>
  <c r="AJ11" i="5" s="1"/>
  <c r="AK11" i="5" s="1"/>
  <c r="AC11" i="5"/>
  <c r="AC10" i="5" l="1"/>
  <c r="AD10" i="5" s="1"/>
  <c r="AE10" i="5" s="1"/>
  <c r="AF10" i="5" s="1"/>
  <c r="AG10" i="5" s="1"/>
  <c r="AH10" i="5" s="1"/>
  <c r="AI10" i="5" s="1"/>
  <c r="AJ10" i="5" s="1"/>
  <c r="AK10" i="5" s="1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D12" i="5"/>
  <c r="AC12" i="5"/>
  <c r="AA12" i="5"/>
  <c r="AA11" i="5"/>
  <c r="AA10" i="5"/>
  <c r="AK9" i="5"/>
  <c r="AJ9" i="5"/>
  <c r="AI9" i="5"/>
  <c r="AH9" i="5"/>
  <c r="AG9" i="5"/>
  <c r="AF9" i="5"/>
  <c r="AE9" i="5"/>
  <c r="AD9" i="5"/>
  <c r="AC9" i="5"/>
  <c r="AB9" i="5"/>
  <c r="AA9" i="5"/>
  <c r="AK8" i="5"/>
  <c r="AJ8" i="5"/>
  <c r="AI8" i="5"/>
  <c r="AH8" i="5"/>
  <c r="AG8" i="5"/>
  <c r="AF8" i="5"/>
  <c r="AE8" i="5"/>
  <c r="AD8" i="5"/>
  <c r="AC8" i="5"/>
  <c r="AA8" i="5"/>
  <c r="AC11" i="8"/>
  <c r="AD11" i="8" s="1"/>
  <c r="AE11" i="8" s="1"/>
  <c r="AF11" i="8" s="1"/>
  <c r="AG11" i="8" s="1"/>
  <c r="AH11" i="8" s="1"/>
  <c r="AI11" i="8" s="1"/>
  <c r="AJ11" i="8" s="1"/>
  <c r="AK11" i="8" s="1"/>
  <c r="AK7" i="8"/>
  <c r="AJ7" i="8"/>
  <c r="AI7" i="8"/>
  <c r="AH7" i="8"/>
  <c r="AG7" i="8"/>
  <c r="AF7" i="8"/>
  <c r="AE7" i="8"/>
  <c r="AD7" i="8"/>
  <c r="AC7" i="8"/>
  <c r="AB7" i="8"/>
  <c r="M50" i="32" l="1"/>
  <c r="L18" i="32"/>
  <c r="L8" i="32"/>
  <c r="L54" i="32"/>
  <c r="L50" i="32"/>
  <c r="M18" i="32" l="1"/>
  <c r="M54" i="32"/>
  <c r="M8" i="32"/>
  <c r="N57" i="32"/>
  <c r="M32" i="32"/>
  <c r="N58" i="32"/>
  <c r="L58" i="32"/>
  <c r="L57" i="32"/>
  <c r="L55" i="32"/>
  <c r="N47" i="32"/>
  <c r="L47" i="32"/>
  <c r="N46" i="32"/>
  <c r="L46" i="32"/>
  <c r="N45" i="32"/>
  <c r="L45" i="32"/>
  <c r="L34" i="32"/>
  <c r="N32" i="32"/>
  <c r="L32" i="32"/>
  <c r="N28" i="32"/>
  <c r="L28" i="32"/>
  <c r="N25" i="32"/>
  <c r="L25" i="32"/>
  <c r="N20" i="32"/>
  <c r="L20" i="32"/>
  <c r="L13" i="32"/>
  <c r="AE8" i="32"/>
  <c r="AE9" i="32"/>
  <c r="AF9" i="32"/>
  <c r="AF10" i="32"/>
  <c r="AE10" i="32" s="1"/>
  <c r="AE11" i="32"/>
  <c r="AE12" i="32"/>
  <c r="AE13" i="32"/>
  <c r="AF14" i="32"/>
  <c r="AF15" i="32" s="1"/>
  <c r="AF17" i="32"/>
  <c r="AE17" i="32" s="1"/>
  <c r="AE18" i="32"/>
  <c r="AE19" i="32"/>
  <c r="AF19" i="32"/>
  <c r="AE20" i="32"/>
  <c r="AF21" i="32"/>
  <c r="AE21" i="32" s="1"/>
  <c r="AF22" i="32"/>
  <c r="AE22" i="32" s="1"/>
  <c r="AF23" i="32"/>
  <c r="AE23" i="32" s="1"/>
  <c r="AE25" i="32"/>
  <c r="AE26" i="32"/>
  <c r="AF26" i="32"/>
  <c r="AE27" i="32"/>
  <c r="AE28" i="32"/>
  <c r="AE29" i="32"/>
  <c r="AF29" i="32"/>
  <c r="AF30" i="32"/>
  <c r="AE30" i="32" s="1"/>
  <c r="AE31" i="32"/>
  <c r="AF31" i="32"/>
  <c r="AE32" i="32"/>
  <c r="AF33" i="32"/>
  <c r="AE33" i="32" s="1"/>
  <c r="AE34" i="32"/>
  <c r="AF35" i="32"/>
  <c r="AE35" i="32" s="1"/>
  <c r="AE36" i="32"/>
  <c r="AF36" i="32"/>
  <c r="AF37" i="32"/>
  <c r="AF38" i="32" s="1"/>
  <c r="AE44" i="32"/>
  <c r="AE45" i="32"/>
  <c r="AE46" i="32"/>
  <c r="AE47" i="32"/>
  <c r="AE48" i="32"/>
  <c r="AF48" i="32"/>
  <c r="AF49" i="32"/>
  <c r="AE49" i="32" s="1"/>
  <c r="AE50" i="32"/>
  <c r="AF51" i="32"/>
  <c r="AE51" i="32" s="1"/>
  <c r="AF52" i="32"/>
  <c r="AF53" i="32" s="1"/>
  <c r="AE53" i="32" s="1"/>
  <c r="AE54" i="32"/>
  <c r="AE55" i="32"/>
  <c r="AF56" i="32"/>
  <c r="AE56" i="32" s="1"/>
  <c r="AE57" i="32"/>
  <c r="AE58" i="32"/>
  <c r="AE59" i="32"/>
  <c r="N8" i="32" l="1"/>
  <c r="N9" i="32" s="1"/>
  <c r="N10" i="32" s="1"/>
  <c r="N18" i="32"/>
  <c r="N19" i="32" s="1"/>
  <c r="N54" i="32"/>
  <c r="N50" i="32"/>
  <c r="N51" i="32" s="1"/>
  <c r="N52" i="32" s="1"/>
  <c r="N53" i="32" s="1"/>
  <c r="M20" i="32"/>
  <c r="M21" i="32" s="1"/>
  <c r="M22" i="32" s="1"/>
  <c r="M23" i="32" s="1"/>
  <c r="M24" i="32" s="1"/>
  <c r="M58" i="32"/>
  <c r="M34" i="32"/>
  <c r="M35" i="32" s="1"/>
  <c r="M36" i="32" s="1"/>
  <c r="M37" i="32" s="1"/>
  <c r="M38" i="32" s="1"/>
  <c r="M39" i="32" s="1"/>
  <c r="M40" i="32" s="1"/>
  <c r="M41" i="32" s="1"/>
  <c r="M42" i="32" s="1"/>
  <c r="M43" i="32" s="1"/>
  <c r="M51" i="32"/>
  <c r="M52" i="32" s="1"/>
  <c r="M53" i="32" s="1"/>
  <c r="N55" i="32"/>
  <c r="N56" i="32" s="1"/>
  <c r="N13" i="32"/>
  <c r="N14" i="32" s="1"/>
  <c r="N15" i="32" s="1"/>
  <c r="N16" i="32" s="1"/>
  <c r="N34" i="32"/>
  <c r="N35" i="32" s="1"/>
  <c r="N36" i="32" s="1"/>
  <c r="N37" i="32" s="1"/>
  <c r="N38" i="32" s="1"/>
  <c r="N39" i="32" s="1"/>
  <c r="N40" i="32" s="1"/>
  <c r="N41" i="32" s="1"/>
  <c r="N42" i="32" s="1"/>
  <c r="N43" i="32" s="1"/>
  <c r="M9" i="32"/>
  <c r="M10" i="32" s="1"/>
  <c r="M25" i="32"/>
  <c r="M26" i="32" s="1"/>
  <c r="M45" i="32"/>
  <c r="M13" i="32"/>
  <c r="M14" i="32" s="1"/>
  <c r="M15" i="32" s="1"/>
  <c r="M16" i="32" s="1"/>
  <c r="M46" i="32"/>
  <c r="M19" i="32"/>
  <c r="M47" i="32"/>
  <c r="M48" i="32" s="1"/>
  <c r="M49" i="32" s="1"/>
  <c r="M57" i="32"/>
  <c r="M28" i="32"/>
  <c r="M29" i="32" s="1"/>
  <c r="M30" i="32" s="1"/>
  <c r="M31" i="32" s="1"/>
  <c r="M55" i="32"/>
  <c r="M56" i="32" s="1"/>
  <c r="AF39" i="32"/>
  <c r="AE38" i="32"/>
  <c r="AE15" i="32"/>
  <c r="AF16" i="32"/>
  <c r="AE16" i="32" s="1"/>
  <c r="AE14" i="32"/>
  <c r="AE52" i="32"/>
  <c r="AF24" i="32"/>
  <c r="AE24" i="32" s="1"/>
  <c r="AE37" i="32"/>
  <c r="L56" i="32"/>
  <c r="L51" i="32"/>
  <c r="L52" i="32" s="1"/>
  <c r="L53" i="32" s="1"/>
  <c r="N48" i="32"/>
  <c r="N49" i="32" s="1"/>
  <c r="L48" i="32"/>
  <c r="L49" i="32" s="1"/>
  <c r="L35" i="32"/>
  <c r="L36" i="32" s="1"/>
  <c r="L37" i="32" s="1"/>
  <c r="L38" i="32" s="1"/>
  <c r="L39" i="32" s="1"/>
  <c r="L40" i="32" s="1"/>
  <c r="L41" i="32" s="1"/>
  <c r="L42" i="32" s="1"/>
  <c r="L43" i="32" s="1"/>
  <c r="N33" i="32"/>
  <c r="M33" i="32"/>
  <c r="L33" i="32"/>
  <c r="N29" i="32"/>
  <c r="N30" i="32" s="1"/>
  <c r="N31" i="32" s="1"/>
  <c r="L29" i="32"/>
  <c r="L30" i="32" s="1"/>
  <c r="L31" i="32" s="1"/>
  <c r="N26" i="32"/>
  <c r="L26" i="32"/>
  <c r="N21" i="32"/>
  <c r="N22" i="32" s="1"/>
  <c r="N23" i="32" s="1"/>
  <c r="N24" i="32" s="1"/>
  <c r="L21" i="32"/>
  <c r="L22" i="32" s="1"/>
  <c r="L23" i="32" s="1"/>
  <c r="L24" i="32" s="1"/>
  <c r="L19" i="32"/>
  <c r="L14" i="32"/>
  <c r="L15" i="32" s="1"/>
  <c r="L16" i="32" s="1"/>
  <c r="L9" i="32"/>
  <c r="L10" i="32" s="1"/>
  <c r="O54" i="32" l="1"/>
  <c r="O50" i="32"/>
  <c r="O51" i="32" s="1"/>
  <c r="O52" i="32" s="1"/>
  <c r="O53" i="32" s="1"/>
  <c r="O8" i="32"/>
  <c r="O9" i="32" s="1"/>
  <c r="O10" i="32" s="1"/>
  <c r="O18" i="32"/>
  <c r="O19" i="32" s="1"/>
  <c r="O55" i="32"/>
  <c r="O56" i="32" s="1"/>
  <c r="O28" i="32"/>
  <c r="O29" i="32" s="1"/>
  <c r="O30" i="32" s="1"/>
  <c r="O31" i="32" s="1"/>
  <c r="O13" i="32"/>
  <c r="O14" i="32" s="1"/>
  <c r="O15" i="32" s="1"/>
  <c r="O16" i="32" s="1"/>
  <c r="O32" i="32"/>
  <c r="O33" i="32" s="1"/>
  <c r="O25" i="32"/>
  <c r="O26" i="32" s="1"/>
  <c r="O57" i="32"/>
  <c r="O47" i="32"/>
  <c r="O48" i="32" s="1"/>
  <c r="O49" i="32" s="1"/>
  <c r="O20" i="32"/>
  <c r="O21" i="32" s="1"/>
  <c r="O22" i="32" s="1"/>
  <c r="O23" i="32" s="1"/>
  <c r="O24" i="32" s="1"/>
  <c r="O45" i="32"/>
  <c r="O58" i="32"/>
  <c r="O46" i="32"/>
  <c r="O34" i="32"/>
  <c r="O35" i="32" s="1"/>
  <c r="O36" i="32" s="1"/>
  <c r="O37" i="32" s="1"/>
  <c r="O38" i="32" s="1"/>
  <c r="O39" i="32" s="1"/>
  <c r="O40" i="32" s="1"/>
  <c r="O41" i="32" s="1"/>
  <c r="O42" i="32" s="1"/>
  <c r="O43" i="32" s="1"/>
  <c r="AE39" i="32"/>
  <c r="AF40" i="32"/>
  <c r="P8" i="32" l="1"/>
  <c r="P9" i="32" s="1"/>
  <c r="P10" i="32" s="1"/>
  <c r="P54" i="32"/>
  <c r="P18" i="32"/>
  <c r="P19" i="32" s="1"/>
  <c r="P50" i="32"/>
  <c r="P51" i="32" s="1"/>
  <c r="P52" i="32" s="1"/>
  <c r="P53" i="32" s="1"/>
  <c r="P32" i="32"/>
  <c r="P33" i="32" s="1"/>
  <c r="P20" i="32"/>
  <c r="P21" i="32" s="1"/>
  <c r="P22" i="32" s="1"/>
  <c r="P23" i="32" s="1"/>
  <c r="P24" i="32" s="1"/>
  <c r="P28" i="32"/>
  <c r="P29" i="32" s="1"/>
  <c r="P30" i="32" s="1"/>
  <c r="P31" i="32" s="1"/>
  <c r="P25" i="32"/>
  <c r="P26" i="32" s="1"/>
  <c r="P47" i="32"/>
  <c r="P48" i="32" s="1"/>
  <c r="P49" i="32" s="1"/>
  <c r="P58" i="32"/>
  <c r="P46" i="32"/>
  <c r="P57" i="32"/>
  <c r="P13" i="32"/>
  <c r="P14" i="32" s="1"/>
  <c r="P15" i="32" s="1"/>
  <c r="P16" i="32" s="1"/>
  <c r="P45" i="32"/>
  <c r="P34" i="32"/>
  <c r="P35" i="32" s="1"/>
  <c r="P36" i="32" s="1"/>
  <c r="P37" i="32" s="1"/>
  <c r="P38" i="32" s="1"/>
  <c r="P39" i="32" s="1"/>
  <c r="P40" i="32" s="1"/>
  <c r="P41" i="32" s="1"/>
  <c r="P42" i="32" s="1"/>
  <c r="P43" i="32" s="1"/>
  <c r="P55" i="32"/>
  <c r="P56" i="32" s="1"/>
  <c r="AE40" i="32"/>
  <c r="AF41" i="32"/>
  <c r="D9" i="32"/>
  <c r="D10" i="32" s="1"/>
  <c r="E9" i="32"/>
  <c r="E10" i="32" s="1"/>
  <c r="F9" i="32"/>
  <c r="G9" i="32"/>
  <c r="G10" i="32" s="1"/>
  <c r="H9" i="32"/>
  <c r="I9" i="32"/>
  <c r="I10" i="32" s="1"/>
  <c r="J9" i="32"/>
  <c r="J10" i="32" s="1"/>
  <c r="F10" i="32"/>
  <c r="H10" i="32"/>
  <c r="D14" i="32"/>
  <c r="D15" i="32" s="1"/>
  <c r="D16" i="32" s="1"/>
  <c r="E14" i="32"/>
  <c r="F14" i="32"/>
  <c r="F15" i="32" s="1"/>
  <c r="F16" i="32" s="1"/>
  <c r="G14" i="32"/>
  <c r="G15" i="32" s="1"/>
  <c r="G16" i="32" s="1"/>
  <c r="H14" i="32"/>
  <c r="H15" i="32" s="1"/>
  <c r="H16" i="32" s="1"/>
  <c r="I14" i="32"/>
  <c r="I15" i="32" s="1"/>
  <c r="I16" i="32" s="1"/>
  <c r="J14" i="32"/>
  <c r="J15" i="32" s="1"/>
  <c r="J16" i="32" s="1"/>
  <c r="E15" i="32"/>
  <c r="E16" i="32" s="1"/>
  <c r="D19" i="32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F19" i="32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G19" i="32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I19" i="32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9" i="32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E19" i="32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H19" i="32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F45" i="32"/>
  <c r="H45" i="32"/>
  <c r="I45" i="32" s="1"/>
  <c r="J45" i="32" s="1"/>
  <c r="D48" i="32"/>
  <c r="D49" i="32" s="1"/>
  <c r="E48" i="32"/>
  <c r="E49" i="32" s="1"/>
  <c r="F48" i="32"/>
  <c r="F49" i="32" s="1"/>
  <c r="G48" i="32"/>
  <c r="G49" i="32" s="1"/>
  <c r="H48" i="32"/>
  <c r="H49" i="32" s="1"/>
  <c r="I48" i="32"/>
  <c r="I49" i="32" s="1"/>
  <c r="J48" i="32"/>
  <c r="J49" i="32" s="1"/>
  <c r="D51" i="32"/>
  <c r="D52" i="32" s="1"/>
  <c r="D53" i="32" s="1"/>
  <c r="D54" i="32" s="1"/>
  <c r="E51" i="32"/>
  <c r="E52" i="32" s="1"/>
  <c r="E53" i="32" s="1"/>
  <c r="E54" i="32" s="1"/>
  <c r="F51" i="32"/>
  <c r="F52" i="32" s="1"/>
  <c r="F53" i="32" s="1"/>
  <c r="F54" i="32" s="1"/>
  <c r="G51" i="32"/>
  <c r="G52" i="32" s="1"/>
  <c r="G53" i="32" s="1"/>
  <c r="G54" i="32" s="1"/>
  <c r="H51" i="32"/>
  <c r="H52" i="32" s="1"/>
  <c r="H53" i="32" s="1"/>
  <c r="H54" i="32" s="1"/>
  <c r="I51" i="32"/>
  <c r="I52" i="32" s="1"/>
  <c r="I53" i="32" s="1"/>
  <c r="I54" i="32" s="1"/>
  <c r="J51" i="32"/>
  <c r="J52" i="32" s="1"/>
  <c r="J53" i="32" s="1"/>
  <c r="J54" i="32" s="1"/>
  <c r="D56" i="32"/>
  <c r="E56" i="32"/>
  <c r="F56" i="32"/>
  <c r="G56" i="32"/>
  <c r="H56" i="32"/>
  <c r="I56" i="32"/>
  <c r="J56" i="32"/>
  <c r="Q8" i="32" l="1"/>
  <c r="Q9" i="32" s="1"/>
  <c r="Q10" i="32" s="1"/>
  <c r="Q54" i="32"/>
  <c r="Q50" i="32"/>
  <c r="Q51" i="32" s="1"/>
  <c r="Q52" i="32" s="1"/>
  <c r="Q53" i="32" s="1"/>
  <c r="Q18" i="32"/>
  <c r="Q19" i="32" s="1"/>
  <c r="Q28" i="32"/>
  <c r="Q29" i="32" s="1"/>
  <c r="Q30" i="32" s="1"/>
  <c r="Q31" i="32" s="1"/>
  <c r="Q20" i="32"/>
  <c r="Q21" i="32" s="1"/>
  <c r="Q22" i="32" s="1"/>
  <c r="Q23" i="32" s="1"/>
  <c r="Q24" i="32" s="1"/>
  <c r="Q46" i="32"/>
  <c r="Q25" i="32"/>
  <c r="Q26" i="32" s="1"/>
  <c r="Q47" i="32"/>
  <c r="Q48" i="32" s="1"/>
  <c r="Q49" i="32" s="1"/>
  <c r="Q58" i="32"/>
  <c r="Q32" i="32"/>
  <c r="Q33" i="32" s="1"/>
  <c r="Q45" i="32"/>
  <c r="Q55" i="32"/>
  <c r="Q56" i="32" s="1"/>
  <c r="Q57" i="32"/>
  <c r="Q34" i="32"/>
  <c r="Q35" i="32" s="1"/>
  <c r="Q36" i="32" s="1"/>
  <c r="Q37" i="32" s="1"/>
  <c r="Q38" i="32" s="1"/>
  <c r="Q39" i="32" s="1"/>
  <c r="Q40" i="32" s="1"/>
  <c r="Q41" i="32" s="1"/>
  <c r="Q42" i="32" s="1"/>
  <c r="Q43" i="32" s="1"/>
  <c r="Q13" i="32"/>
  <c r="Q14" i="32" s="1"/>
  <c r="Q15" i="32" s="1"/>
  <c r="Q16" i="32" s="1"/>
  <c r="AF42" i="32"/>
  <c r="AE41" i="32"/>
  <c r="K56" i="32"/>
  <c r="K54" i="32"/>
  <c r="K50" i="32"/>
  <c r="K51" i="32" s="1"/>
  <c r="K52" i="32" s="1"/>
  <c r="K53" i="32" s="1"/>
  <c r="K47" i="32"/>
  <c r="K48" i="32" s="1"/>
  <c r="K46" i="32"/>
  <c r="K34" i="32"/>
  <c r="K35" i="32" s="1"/>
  <c r="K36" i="32" s="1"/>
  <c r="K37" i="32" s="1"/>
  <c r="K38" i="32" s="1"/>
  <c r="K39" i="32" s="1"/>
  <c r="K40" i="32" s="1"/>
  <c r="K41" i="32" s="1"/>
  <c r="K42" i="32" s="1"/>
  <c r="K43" i="32" s="1"/>
  <c r="K32" i="32"/>
  <c r="K33" i="32" s="1"/>
  <c r="K28" i="32"/>
  <c r="K29" i="32" s="1"/>
  <c r="K30" i="32" s="1"/>
  <c r="K31" i="32" s="1"/>
  <c r="K25" i="32"/>
  <c r="K26" i="32" s="1"/>
  <c r="K20" i="32"/>
  <c r="K21" i="32" s="1"/>
  <c r="K22" i="32" s="1"/>
  <c r="K23" i="32" s="1"/>
  <c r="K24" i="32" s="1"/>
  <c r="K18" i="32"/>
  <c r="K19" i="32" s="1"/>
  <c r="K13" i="32"/>
  <c r="K14" i="32" s="1"/>
  <c r="K15" i="32" s="1"/>
  <c r="K16" i="32" s="1"/>
  <c r="K8" i="32"/>
  <c r="K9" i="32" s="1"/>
  <c r="K10" i="32" s="1"/>
  <c r="R54" i="32" l="1"/>
  <c r="R50" i="32"/>
  <c r="R51" i="32" s="1"/>
  <c r="R52" i="32" s="1"/>
  <c r="R53" i="32" s="1"/>
  <c r="R18" i="32"/>
  <c r="R19" i="32" s="1"/>
  <c r="R8" i="32"/>
  <c r="R9" i="32" s="1"/>
  <c r="R10" i="32" s="1"/>
  <c r="R25" i="32"/>
  <c r="R26" i="32" s="1"/>
  <c r="R58" i="32"/>
  <c r="R46" i="32"/>
  <c r="R28" i="32"/>
  <c r="R29" i="32" s="1"/>
  <c r="R30" i="32" s="1"/>
  <c r="R31" i="32" s="1"/>
  <c r="R47" i="32"/>
  <c r="R48" i="32" s="1"/>
  <c r="R49" i="32" s="1"/>
  <c r="R20" i="32"/>
  <c r="R21" i="32" s="1"/>
  <c r="R22" i="32" s="1"/>
  <c r="R23" i="32" s="1"/>
  <c r="R24" i="32" s="1"/>
  <c r="R45" i="32"/>
  <c r="R57" i="32"/>
  <c r="R34" i="32"/>
  <c r="R35" i="32" s="1"/>
  <c r="R36" i="32" s="1"/>
  <c r="R37" i="32" s="1"/>
  <c r="R38" i="32" s="1"/>
  <c r="R39" i="32" s="1"/>
  <c r="R40" i="32" s="1"/>
  <c r="R41" i="32" s="1"/>
  <c r="R42" i="32" s="1"/>
  <c r="R43" i="32" s="1"/>
  <c r="R13" i="32"/>
  <c r="R14" i="32" s="1"/>
  <c r="R15" i="32" s="1"/>
  <c r="R16" i="32" s="1"/>
  <c r="R32" i="32"/>
  <c r="R33" i="32" s="1"/>
  <c r="R55" i="32"/>
  <c r="R56" i="32" s="1"/>
  <c r="AF43" i="32"/>
  <c r="AE43" i="32" s="1"/>
  <c r="AE42" i="32"/>
  <c r="K49" i="32"/>
  <c r="S50" i="32" l="1"/>
  <c r="S51" i="32" s="1"/>
  <c r="S52" i="32" s="1"/>
  <c r="S53" i="32" s="1"/>
  <c r="S8" i="32"/>
  <c r="S9" i="32" s="1"/>
  <c r="S10" i="32" s="1"/>
  <c r="S18" i="32"/>
  <c r="S19" i="32" s="1"/>
  <c r="S54" i="32"/>
  <c r="S47" i="32"/>
  <c r="S48" i="32" s="1"/>
  <c r="S49" i="32" s="1"/>
  <c r="S20" i="32"/>
  <c r="S21" i="32" s="1"/>
  <c r="S22" i="32" s="1"/>
  <c r="S23" i="32" s="1"/>
  <c r="S24" i="32" s="1"/>
  <c r="S57" i="32"/>
  <c r="S34" i="32"/>
  <c r="S35" i="32" s="1"/>
  <c r="S36" i="32" s="1"/>
  <c r="S37" i="32" s="1"/>
  <c r="S38" i="32" s="1"/>
  <c r="S39" i="32" s="1"/>
  <c r="S40" i="32" s="1"/>
  <c r="S41" i="32" s="1"/>
  <c r="S42" i="32" s="1"/>
  <c r="S43" i="32" s="1"/>
  <c r="S13" i="32"/>
  <c r="S14" i="32" s="1"/>
  <c r="S15" i="32" s="1"/>
  <c r="S16" i="32" s="1"/>
  <c r="S58" i="32"/>
  <c r="S46" i="32"/>
  <c r="S45" i="32"/>
  <c r="S25" i="32"/>
  <c r="S26" i="32" s="1"/>
  <c r="S55" i="32"/>
  <c r="S56" i="32" s="1"/>
  <c r="S32" i="32"/>
  <c r="S33" i="32" s="1"/>
  <c r="S28" i="32"/>
  <c r="S29" i="32" s="1"/>
  <c r="S30" i="32" s="1"/>
  <c r="S31" i="32" s="1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T18" i="32" l="1"/>
  <c r="T19" i="32" s="1"/>
  <c r="T8" i="32"/>
  <c r="T9" i="32" s="1"/>
  <c r="T10" i="32" s="1"/>
  <c r="T50" i="32"/>
  <c r="T51" i="32" s="1"/>
  <c r="T52" i="32" s="1"/>
  <c r="T53" i="32" s="1"/>
  <c r="T54" i="32"/>
  <c r="T58" i="32"/>
  <c r="T46" i="32"/>
  <c r="T34" i="32"/>
  <c r="T35" i="32" s="1"/>
  <c r="T36" i="32" s="1"/>
  <c r="T37" i="32" s="1"/>
  <c r="T38" i="32" s="1"/>
  <c r="T39" i="32" s="1"/>
  <c r="T40" i="32" s="1"/>
  <c r="T41" i="32" s="1"/>
  <c r="T42" i="32" s="1"/>
  <c r="T43" i="32" s="1"/>
  <c r="T55" i="32"/>
  <c r="T56" i="32" s="1"/>
  <c r="T45" i="32"/>
  <c r="T57" i="32"/>
  <c r="T13" i="32"/>
  <c r="T14" i="32" s="1"/>
  <c r="T15" i="32" s="1"/>
  <c r="T16" i="32" s="1"/>
  <c r="T47" i="32"/>
  <c r="T48" i="32" s="1"/>
  <c r="T49" i="32" s="1"/>
  <c r="T32" i="32"/>
  <c r="T33" i="32" s="1"/>
  <c r="T25" i="32"/>
  <c r="T26" i="32" s="1"/>
  <c r="T20" i="32"/>
  <c r="T21" i="32" s="1"/>
  <c r="T22" i="32" s="1"/>
  <c r="T23" i="32" s="1"/>
  <c r="T24" i="32" s="1"/>
  <c r="T28" i="32"/>
  <c r="T29" i="32" s="1"/>
  <c r="T30" i="32" s="1"/>
  <c r="T31" i="32" s="1"/>
  <c r="C12" i="8"/>
  <c r="C8" i="8" s="1"/>
  <c r="AH9" i="12"/>
  <c r="U18" i="32" l="1"/>
  <c r="U19" i="32" s="1"/>
  <c r="U54" i="32"/>
  <c r="U8" i="32"/>
  <c r="U9" i="32" s="1"/>
  <c r="U10" i="32" s="1"/>
  <c r="U50" i="32"/>
  <c r="U51" i="32" s="1"/>
  <c r="U52" i="32" s="1"/>
  <c r="U53" i="32" s="1"/>
  <c r="U45" i="32"/>
  <c r="U55" i="32"/>
  <c r="U56" i="32" s="1"/>
  <c r="U57" i="32"/>
  <c r="U34" i="32"/>
  <c r="U35" i="32" s="1"/>
  <c r="U36" i="32" s="1"/>
  <c r="U37" i="32" s="1"/>
  <c r="U38" i="32" s="1"/>
  <c r="U39" i="32" s="1"/>
  <c r="U40" i="32" s="1"/>
  <c r="U41" i="32" s="1"/>
  <c r="U42" i="32" s="1"/>
  <c r="U43" i="32" s="1"/>
  <c r="U13" i="32"/>
  <c r="U14" i="32" s="1"/>
  <c r="U15" i="32" s="1"/>
  <c r="U16" i="32" s="1"/>
  <c r="U32" i="32"/>
  <c r="U33" i="32" s="1"/>
  <c r="U28" i="32"/>
  <c r="U29" i="32" s="1"/>
  <c r="U30" i="32" s="1"/>
  <c r="U31" i="32" s="1"/>
  <c r="U58" i="32"/>
  <c r="U25" i="32"/>
  <c r="U26" i="32" s="1"/>
  <c r="U47" i="32"/>
  <c r="U48" i="32" s="1"/>
  <c r="U49" i="32" s="1"/>
  <c r="U20" i="32"/>
  <c r="U21" i="32" s="1"/>
  <c r="U22" i="32" s="1"/>
  <c r="U23" i="32" s="1"/>
  <c r="U24" i="32" s="1"/>
  <c r="U46" i="32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59" i="7" l="1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H6" i="3"/>
  <c r="C8" i="32" s="1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/>
  <c r="C50" i="4" s="1"/>
  <c r="C51" i="4" s="1"/>
  <c r="C52" i="4" s="1"/>
  <c r="C53" i="4" s="1"/>
  <c r="D53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/>
  <c r="A109" i="26"/>
  <c r="A110" i="26" s="1"/>
  <c r="A111" i="26" s="1"/>
  <c r="A112" i="26" s="1"/>
  <c r="A113" i="26"/>
  <c r="A114" i="26" s="1"/>
  <c r="A115" i="26"/>
  <c r="A116" i="26" s="1"/>
  <c r="A117" i="26" s="1"/>
  <c r="H85" i="26"/>
  <c r="H95" i="26" s="1"/>
  <c r="H105" i="26" s="1"/>
  <c r="AM80" i="26"/>
  <c r="AM90" i="26"/>
  <c r="AM100" i="26"/>
  <c r="AA80" i="26"/>
  <c r="AA90" i="26"/>
  <c r="AA100" i="26"/>
  <c r="X80" i="26"/>
  <c r="X90" i="26" s="1"/>
  <c r="X100" i="26" s="1"/>
  <c r="P80" i="26"/>
  <c r="P90" i="26"/>
  <c r="P100" i="26" s="1"/>
  <c r="Y78" i="26"/>
  <c r="Y88" i="26"/>
  <c r="Y98" i="26" s="1"/>
  <c r="M78" i="26"/>
  <c r="M88" i="26" s="1"/>
  <c r="M98" i="26" s="1"/>
  <c r="AN37" i="26"/>
  <c r="AN87" i="26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/>
  <c r="X97" i="26" s="1"/>
  <c r="X107" i="26" s="1"/>
  <c r="P37" i="26"/>
  <c r="P87" i="26"/>
  <c r="P97" i="26"/>
  <c r="P107" i="26" s="1"/>
  <c r="L87" i="26"/>
  <c r="L97" i="26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/>
  <c r="AH85" i="26"/>
  <c r="AH95" i="26"/>
  <c r="AH105" i="26" s="1"/>
  <c r="AG85" i="26"/>
  <c r="AG95" i="26" s="1"/>
  <c r="AG105" i="26" s="1"/>
  <c r="AD85" i="26"/>
  <c r="AD95" i="26"/>
  <c r="AD105" i="26" s="1"/>
  <c r="AA85" i="26"/>
  <c r="AA95" i="26" s="1"/>
  <c r="AA105" i="26" s="1"/>
  <c r="Z85" i="26"/>
  <c r="Z95" i="26"/>
  <c r="Z105" i="26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/>
  <c r="Y32" i="26"/>
  <c r="Y34" i="26"/>
  <c r="Y84" i="26" s="1"/>
  <c r="Y94" i="26" s="1"/>
  <c r="Y104" i="26" s="1"/>
  <c r="I84" i="26"/>
  <c r="I94" i="26" s="1"/>
  <c r="I104" i="26" s="1"/>
  <c r="AM29" i="26"/>
  <c r="AM36" i="26" s="1"/>
  <c r="AB29" i="26"/>
  <c r="AB31" i="26"/>
  <c r="Z82" i="26"/>
  <c r="Z92" i="26"/>
  <c r="Z102" i="26" s="1"/>
  <c r="AL80" i="26"/>
  <c r="AL90" i="26"/>
  <c r="AL100" i="26" s="1"/>
  <c r="AB80" i="26"/>
  <c r="AB90" i="26"/>
  <c r="AB100" i="26"/>
  <c r="Z80" i="26"/>
  <c r="Z90" i="26" s="1"/>
  <c r="Z100" i="26"/>
  <c r="L80" i="26"/>
  <c r="L90" i="26" s="1"/>
  <c r="L100" i="26" s="1"/>
  <c r="J80" i="26"/>
  <c r="J90" i="26" s="1"/>
  <c r="J100" i="26" s="1"/>
  <c r="S29" i="26"/>
  <c r="S79" i="26"/>
  <c r="S89" i="26"/>
  <c r="S99" i="26"/>
  <c r="O79" i="26"/>
  <c r="O89" i="26"/>
  <c r="O99" i="26" s="1"/>
  <c r="AM78" i="26"/>
  <c r="AM88" i="26" s="1"/>
  <c r="AM98" i="26" s="1"/>
  <c r="AF78" i="26"/>
  <c r="AF88" i="26"/>
  <c r="AF98" i="26" s="1"/>
  <c r="AB78" i="26"/>
  <c r="AB88" i="26"/>
  <c r="AB98" i="26" s="1"/>
  <c r="R78" i="26"/>
  <c r="R88" i="26"/>
  <c r="R98" i="26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/>
  <c r="AI107" i="26"/>
  <c r="AE37" i="26"/>
  <c r="AE87" i="26"/>
  <c r="AE97" i="26"/>
  <c r="AE107" i="26" s="1"/>
  <c r="AD37" i="26"/>
  <c r="AD87" i="26"/>
  <c r="AD97" i="26"/>
  <c r="AD107" i="26"/>
  <c r="U87" i="26"/>
  <c r="U97" i="26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/>
  <c r="AO105" i="26"/>
  <c r="AN85" i="26"/>
  <c r="AN95" i="26" s="1"/>
  <c r="AN105" i="26" s="1"/>
  <c r="AK85" i="26"/>
  <c r="AK95" i="26"/>
  <c r="AK105" i="26" s="1"/>
  <c r="AJ85" i="26"/>
  <c r="AJ95" i="26"/>
  <c r="AJ105" i="26" s="1"/>
  <c r="AI85" i="26"/>
  <c r="AI95" i="26"/>
  <c r="AI105" i="26"/>
  <c r="AF85" i="26"/>
  <c r="AF95" i="26" s="1"/>
  <c r="AF105" i="26" s="1"/>
  <c r="AE85" i="26"/>
  <c r="AE95" i="26" s="1"/>
  <c r="AE105" i="26" s="1"/>
  <c r="AC85" i="26"/>
  <c r="AC95" i="26"/>
  <c r="AC105" i="26"/>
  <c r="AB85" i="26"/>
  <c r="AB95" i="26"/>
  <c r="AB105" i="26"/>
  <c r="Y85" i="26"/>
  <c r="Y95" i="26" s="1"/>
  <c r="Y105" i="26" s="1"/>
  <c r="X85" i="26"/>
  <c r="X95" i="26"/>
  <c r="X105" i="26" s="1"/>
  <c r="V85" i="26"/>
  <c r="V95" i="26"/>
  <c r="V105" i="26" s="1"/>
  <c r="U85" i="26"/>
  <c r="U95" i="26"/>
  <c r="U105" i="26"/>
  <c r="T85" i="26"/>
  <c r="T95" i="26" s="1"/>
  <c r="T105" i="26"/>
  <c r="S85" i="26"/>
  <c r="S95" i="26" s="1"/>
  <c r="S105" i="26" s="1"/>
  <c r="R85" i="26"/>
  <c r="R95" i="26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H32" i="26"/>
  <c r="AH82" i="26" s="1"/>
  <c r="AH92" i="26" s="1"/>
  <c r="AH102" i="26" s="1"/>
  <c r="AH34" i="26"/>
  <c r="AH84" i="26" s="1"/>
  <c r="AH94" i="26"/>
  <c r="AH104" i="26"/>
  <c r="AD32" i="26"/>
  <c r="AD82" i="26" s="1"/>
  <c r="AD92" i="26" s="1"/>
  <c r="AD102" i="26" s="1"/>
  <c r="AD34" i="26"/>
  <c r="AD84" i="26" s="1"/>
  <c r="AD94" i="26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/>
  <c r="AN100" i="26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/>
  <c r="AF80" i="26"/>
  <c r="AF90" i="26" s="1"/>
  <c r="AF100" i="26"/>
  <c r="AE80" i="26"/>
  <c r="AE90" i="26" s="1"/>
  <c r="AE100" i="26" s="1"/>
  <c r="AD80" i="26"/>
  <c r="AD90" i="26"/>
  <c r="AD100" i="26"/>
  <c r="AC80" i="26"/>
  <c r="AC90" i="26"/>
  <c r="AC100" i="26"/>
  <c r="Y80" i="26"/>
  <c r="Y90" i="26" s="1"/>
  <c r="Y100" i="26" s="1"/>
  <c r="W80" i="26"/>
  <c r="W90" i="26"/>
  <c r="W100" i="26" s="1"/>
  <c r="V80" i="26"/>
  <c r="V90" i="26" s="1"/>
  <c r="V100" i="26" s="1"/>
  <c r="U80" i="26"/>
  <c r="U90" i="26"/>
  <c r="U100" i="26"/>
  <c r="T80" i="26"/>
  <c r="T90" i="26" s="1"/>
  <c r="T100" i="26" s="1"/>
  <c r="S80" i="26"/>
  <c r="S90" i="26" s="1"/>
  <c r="S100" i="26" s="1"/>
  <c r="R80" i="26"/>
  <c r="R90" i="26"/>
  <c r="R100" i="26"/>
  <c r="Q80" i="26"/>
  <c r="Q90" i="26"/>
  <c r="Q100" i="26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/>
  <c r="AN99" i="26" s="1"/>
  <c r="AI29" i="26"/>
  <c r="AI79" i="26" s="1"/>
  <c r="AI89" i="26" s="1"/>
  <c r="AI99" i="26" s="1"/>
  <c r="AF29" i="26"/>
  <c r="AF36" i="26" s="1"/>
  <c r="AF86" i="26" s="1"/>
  <c r="AF96" i="26" s="1"/>
  <c r="AE29" i="26"/>
  <c r="AE79" i="26"/>
  <c r="AE89" i="26"/>
  <c r="AE99" i="26" s="1"/>
  <c r="AA29" i="26"/>
  <c r="AA79" i="26"/>
  <c r="AA89" i="26"/>
  <c r="AA99" i="26"/>
  <c r="X29" i="26"/>
  <c r="X79" i="26"/>
  <c r="X89" i="26"/>
  <c r="X99" i="26" s="1"/>
  <c r="W29" i="26"/>
  <c r="W79" i="26"/>
  <c r="W89" i="26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/>
  <c r="AN78" i="26"/>
  <c r="AN88" i="26" s="1"/>
  <c r="AN98" i="26" s="1"/>
  <c r="AL78" i="26"/>
  <c r="AL88" i="26"/>
  <c r="AL98" i="26" s="1"/>
  <c r="AK78" i="26"/>
  <c r="AK88" i="26"/>
  <c r="AK98" i="26" s="1"/>
  <c r="AJ78" i="26"/>
  <c r="AJ88" i="26"/>
  <c r="AJ98" i="26"/>
  <c r="AI78" i="26"/>
  <c r="AI88" i="26" s="1"/>
  <c r="AI98" i="26"/>
  <c r="AH78" i="26"/>
  <c r="AH88" i="26" s="1"/>
  <c r="AH98" i="26" s="1"/>
  <c r="AG78" i="26"/>
  <c r="AG88" i="26"/>
  <c r="AG98" i="26" s="1"/>
  <c r="AE78" i="26"/>
  <c r="AE88" i="26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/>
  <c r="Z98" i="26"/>
  <c r="X78" i="26"/>
  <c r="X88" i="26" s="1"/>
  <c r="X98" i="26"/>
  <c r="W78" i="26"/>
  <c r="W88" i="26" s="1"/>
  <c r="W98" i="26" s="1"/>
  <c r="V78" i="26"/>
  <c r="V88" i="26"/>
  <c r="V98" i="26"/>
  <c r="U78" i="26"/>
  <c r="U88" i="26"/>
  <c r="U98" i="26"/>
  <c r="T78" i="26"/>
  <c r="T88" i="26" s="1"/>
  <c r="T98" i="26" s="1"/>
  <c r="S78" i="26"/>
  <c r="S88" i="26" s="1"/>
  <c r="S98" i="26" s="1"/>
  <c r="Q78" i="26"/>
  <c r="Q88" i="26"/>
  <c r="Q98" i="26" s="1"/>
  <c r="O78" i="26"/>
  <c r="O88" i="26"/>
  <c r="O98" i="26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/>
  <c r="A91" i="26"/>
  <c r="A92" i="26" s="1"/>
  <c r="A93" i="26" s="1"/>
  <c r="A94" i="26" s="1"/>
  <c r="A95" i="26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/>
  <c r="V107" i="26" s="1"/>
  <c r="T87" i="26"/>
  <c r="T97" i="26"/>
  <c r="T107" i="26" s="1"/>
  <c r="R87" i="26"/>
  <c r="R97" i="26" s="1"/>
  <c r="R107" i="26" s="1"/>
  <c r="Q37" i="26"/>
  <c r="Q87" i="26"/>
  <c r="Q97" i="26" s="1"/>
  <c r="Q107" i="26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AF106" i="26"/>
  <c r="X36" i="26"/>
  <c r="X86" i="26" s="1"/>
  <c r="X96" i="26"/>
  <c r="X106" i="26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L34" i="26"/>
  <c r="AL84" i="26" s="1"/>
  <c r="AL94" i="26" s="1"/>
  <c r="AL104" i="26" s="1"/>
  <c r="AJ32" i="26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AA82" i="26" s="1"/>
  <c r="AA92" i="26" s="1"/>
  <c r="AA102" i="26" s="1"/>
  <c r="X82" i="26"/>
  <c r="X92" i="26" s="1"/>
  <c r="X102" i="26" s="1"/>
  <c r="V84" i="26"/>
  <c r="V94" i="26"/>
  <c r="V104" i="26"/>
  <c r="U84" i="26"/>
  <c r="U94" i="26"/>
  <c r="U104" i="26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/>
  <c r="AE31" i="26"/>
  <c r="AE33" i="26" s="1"/>
  <c r="AE83" i="26" s="1"/>
  <c r="AE93" i="26" s="1"/>
  <c r="AE103" i="26" s="1"/>
  <c r="AD29" i="26"/>
  <c r="AD79" i="26" s="1"/>
  <c r="AD89" i="26" s="1"/>
  <c r="AD31" i="26"/>
  <c r="AD33" i="26" s="1"/>
  <c r="AD83" i="26" s="1"/>
  <c r="AD93" i="26" s="1"/>
  <c r="AD103" i="26" s="1"/>
  <c r="AD81" i="26"/>
  <c r="AD91" i="26" s="1"/>
  <c r="AD101" i="26" s="1"/>
  <c r="AA31" i="26"/>
  <c r="AA33" i="26" s="1"/>
  <c r="AA83" i="26" s="1"/>
  <c r="AA93" i="26"/>
  <c r="AA103" i="26"/>
  <c r="Z29" i="26"/>
  <c r="Z79" i="26" s="1"/>
  <c r="Z89" i="26" s="1"/>
  <c r="Z36" i="26"/>
  <c r="Z86" i="26" s="1"/>
  <c r="Z96" i="26" s="1"/>
  <c r="Z106" i="26" s="1"/>
  <c r="W83" i="26"/>
  <c r="W93" i="26"/>
  <c r="W103" i="26" s="1"/>
  <c r="S81" i="26"/>
  <c r="S91" i="26"/>
  <c r="S101" i="26" s="1"/>
  <c r="O31" i="26"/>
  <c r="O81" i="26"/>
  <c r="O91" i="26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M86" i="26"/>
  <c r="AM96" i="26" s="1"/>
  <c r="AM106" i="26" s="1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/>
  <c r="AE106" i="26" s="1"/>
  <c r="AD99" i="26"/>
  <c r="AC29" i="26"/>
  <c r="AA36" i="26"/>
  <c r="AA86" i="26"/>
  <c r="AA96" i="26"/>
  <c r="AA106" i="26" s="1"/>
  <c r="Z99" i="26"/>
  <c r="Y29" i="26"/>
  <c r="X31" i="26"/>
  <c r="W86" i="26"/>
  <c r="W96" i="26" s="1"/>
  <c r="W106" i="26" s="1"/>
  <c r="V29" i="26"/>
  <c r="V79" i="26"/>
  <c r="V89" i="26"/>
  <c r="V99" i="26"/>
  <c r="U29" i="26"/>
  <c r="T29" i="26"/>
  <c r="T7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Q36" i="26"/>
  <c r="Q86" i="26" s="1"/>
  <c r="Q96" i="26" s="1"/>
  <c r="Q106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/>
  <c r="W102" i="26" s="1"/>
  <c r="W84" i="26"/>
  <c r="W94" i="26" s="1"/>
  <c r="W104" i="26" s="1"/>
  <c r="AA34" i="26"/>
  <c r="AA84" i="26" s="1"/>
  <c r="AA94" i="26" s="1"/>
  <c r="AA104" i="26" s="1"/>
  <c r="Q31" i="26"/>
  <c r="AC31" i="26"/>
  <c r="AC33" i="26"/>
  <c r="AC83" i="26" s="1"/>
  <c r="AC93" i="26" s="1"/>
  <c r="AC103" i="26" s="1"/>
  <c r="AK31" i="26"/>
  <c r="AK33" i="26" s="1"/>
  <c r="AK83" i="26"/>
  <c r="AK93" i="26" s="1"/>
  <c r="AK103" i="26" s="1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/>
  <c r="R103" i="26" s="1"/>
  <c r="AH81" i="26"/>
  <c r="AH91" i="26" s="1"/>
  <c r="AH101" i="26" s="1"/>
  <c r="AH33" i="26"/>
  <c r="AH83" i="26"/>
  <c r="AH93" i="26"/>
  <c r="AH103" i="26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/>
  <c r="S104" i="26" s="1"/>
  <c r="M79" i="26"/>
  <c r="M89" i="26" s="1"/>
  <c r="M99" i="26" s="1"/>
  <c r="M86" i="26"/>
  <c r="M96" i="26" s="1"/>
  <c r="M106" i="26" s="1"/>
  <c r="U79" i="26"/>
  <c r="U89" i="26" s="1"/>
  <c r="U99" i="26" s="1"/>
  <c r="U86" i="26"/>
  <c r="U96" i="26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/>
  <c r="AB94" i="26" s="1"/>
  <c r="AB104" i="26" s="1"/>
  <c r="AB82" i="26"/>
  <c r="AB92" i="26"/>
  <c r="AB102" i="26" s="1"/>
  <c r="AA81" i="26"/>
  <c r="AA91" i="26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/>
  <c r="T103" i="26" s="1"/>
  <c r="T81" i="26"/>
  <c r="T91" i="26"/>
  <c r="T101" i="26"/>
  <c r="X33" i="26"/>
  <c r="X83" i="26" s="1"/>
  <c r="X93" i="26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/>
  <c r="O93" i="26" s="1"/>
  <c r="O103" i="26"/>
  <c r="AE81" i="26"/>
  <c r="AE91" i="26" s="1"/>
  <c r="AE101" i="26" s="1"/>
  <c r="T89" i="26"/>
  <c r="T99" i="26" s="1"/>
  <c r="AB79" i="26"/>
  <c r="AB89" i="26" s="1"/>
  <c r="AB99" i="26" s="1"/>
  <c r="AJ79" i="26"/>
  <c r="AJ89" i="26" s="1"/>
  <c r="AJ99" i="26" s="1"/>
  <c r="AJ82" i="26"/>
  <c r="AJ92" i="26" s="1"/>
  <c r="AJ102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/>
  <c r="AD106" i="26" s="1"/>
  <c r="AH36" i="26"/>
  <c r="AH86" i="26"/>
  <c r="AH96" i="26" s="1"/>
  <c r="AH106" i="26" s="1"/>
  <c r="U82" i="26"/>
  <c r="U92" i="26"/>
  <c r="U102" i="26"/>
  <c r="AK82" i="26"/>
  <c r="AK92" i="26" s="1"/>
  <c r="AK102" i="26" s="1"/>
  <c r="F82" i="26"/>
  <c r="F92" i="26" s="1"/>
  <c r="F102" i="26" s="1"/>
  <c r="V82" i="26"/>
  <c r="V92" i="26"/>
  <c r="V102" i="26" s="1"/>
  <c r="AL82" i="26"/>
  <c r="AL92" i="26"/>
  <c r="AL102" i="26" s="1"/>
  <c r="F83" i="26"/>
  <c r="F93" i="26" s="1"/>
  <c r="F103" i="26" s="1"/>
  <c r="F81" i="26"/>
  <c r="F91" i="26" s="1"/>
  <c r="F101" i="26" s="1"/>
  <c r="U83" i="26"/>
  <c r="U93" i="26"/>
  <c r="U103" i="26" s="1"/>
  <c r="U81" i="26"/>
  <c r="U91" i="26" s="1"/>
  <c r="U101" i="26" s="1"/>
  <c r="AK81" i="26"/>
  <c r="AK91" i="26"/>
  <c r="AK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/>
  <c r="AP62" i="4"/>
  <c r="AQ62" i="4"/>
  <c r="AM62" i="4"/>
  <c r="AP61" i="4"/>
  <c r="AQ61" i="4" s="1"/>
  <c r="AM61" i="4" s="1"/>
  <c r="AP60" i="4"/>
  <c r="AQ60" i="4"/>
  <c r="AM60" i="4" s="1"/>
  <c r="AP59" i="4"/>
  <c r="AQ59" i="4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/>
  <c r="AM55" i="4" s="1"/>
  <c r="AP54" i="4"/>
  <c r="AQ54" i="4"/>
  <c r="AM54" i="4" s="1"/>
  <c r="C55" i="4" s="1"/>
  <c r="D55" i="4" s="1"/>
  <c r="AP53" i="4"/>
  <c r="AQ53" i="4"/>
  <c r="AM53" i="4" s="1"/>
  <c r="C54" i="4" s="1"/>
  <c r="AP51" i="4"/>
  <c r="AQ51" i="4" s="1"/>
  <c r="AM51" i="4" s="1"/>
  <c r="AP50" i="4"/>
  <c r="AQ50" i="4"/>
  <c r="AM50" i="4"/>
  <c r="AP49" i="4"/>
  <c r="AQ49" i="4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AP42" i="4"/>
  <c r="AQ42" i="4" s="1"/>
  <c r="AM42" i="4" s="1"/>
  <c r="AP41" i="4"/>
  <c r="AQ41" i="4" s="1"/>
  <c r="AM41" i="4" s="1"/>
  <c r="C43" i="4"/>
  <c r="AP40" i="4"/>
  <c r="AQ40" i="4"/>
  <c r="AM40" i="4" s="1"/>
  <c r="C42" i="4" s="1"/>
  <c r="D42" i="4" s="1"/>
  <c r="AP39" i="4"/>
  <c r="AQ39" i="4"/>
  <c r="AM39" i="4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AP37" i="4"/>
  <c r="AQ37" i="4"/>
  <c r="AM37" i="4"/>
  <c r="AP36" i="4"/>
  <c r="AQ36" i="4"/>
  <c r="AM36" i="4"/>
  <c r="AP35" i="4"/>
  <c r="AQ35" i="4"/>
  <c r="AM35" i="4" s="1"/>
  <c r="AP34" i="4"/>
  <c r="AQ34" i="4"/>
  <c r="AM34" i="4" s="1"/>
  <c r="AP33" i="4"/>
  <c r="AQ33" i="4"/>
  <c r="AM33" i="4" s="1"/>
  <c r="C36" i="4" s="1"/>
  <c r="D36" i="4" s="1"/>
  <c r="E36" i="4" s="1"/>
  <c r="F36" i="4" s="1"/>
  <c r="G36" i="4" s="1"/>
  <c r="AP32" i="4"/>
  <c r="AQ32" i="4"/>
  <c r="AM32" i="4" s="1"/>
  <c r="C35" i="4" s="1"/>
  <c r="D35" i="4" s="1"/>
  <c r="E35" i="4" s="1"/>
  <c r="F35" i="4" s="1"/>
  <c r="G35" i="4" s="1"/>
  <c r="AP31" i="4"/>
  <c r="AQ31" i="4"/>
  <c r="AM31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/>
  <c r="AM27" i="4" s="1"/>
  <c r="C30" i="4" s="1"/>
  <c r="D30" i="4" s="1"/>
  <c r="E30" i="4" s="1"/>
  <c r="F30" i="4" s="1"/>
  <c r="G30" i="4"/>
  <c r="H30" i="4" s="1"/>
  <c r="I30" i="4" s="1"/>
  <c r="J30" i="4" s="1"/>
  <c r="K30" i="4" s="1"/>
  <c r="L30" i="4" s="1"/>
  <c r="AP26" i="4"/>
  <c r="AQ26" i="4"/>
  <c r="AM26" i="4"/>
  <c r="C29" i="4" s="1"/>
  <c r="D29" i="4" s="1"/>
  <c r="E29" i="4" s="1"/>
  <c r="F29" i="4" s="1"/>
  <c r="AP24" i="4"/>
  <c r="AQ24" i="4"/>
  <c r="AM24" i="4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/>
  <c r="AP21" i="4"/>
  <c r="AQ21" i="4"/>
  <c r="AM21" i="4" s="1"/>
  <c r="C24" i="4" s="1"/>
  <c r="D24" i="4" s="1"/>
  <c r="AP20" i="4"/>
  <c r="AQ20" i="4"/>
  <c r="AM20" i="4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AP17" i="4"/>
  <c r="AQ17" i="4"/>
  <c r="AM17" i="4"/>
  <c r="AP16" i="4"/>
  <c r="AQ16" i="4"/>
  <c r="AM16" i="4"/>
  <c r="C19" i="4" s="1"/>
  <c r="D19" i="4" s="1"/>
  <c r="AP15" i="4"/>
  <c r="AQ15" i="4"/>
  <c r="AM15" i="4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/>
  <c r="AM10" i="4" s="1"/>
  <c r="C10" i="4" s="1"/>
  <c r="D10" i="4" s="1"/>
  <c r="AP9" i="4"/>
  <c r="AQ9" i="4" s="1"/>
  <c r="AM9" i="4" s="1"/>
  <c r="C9" i="4"/>
  <c r="C8" i="4"/>
  <c r="AF64" i="4"/>
  <c r="AF77" i="4"/>
  <c r="AF78" i="4" s="1"/>
  <c r="AF79" i="4" s="1"/>
  <c r="AF66" i="4"/>
  <c r="AF67" i="4"/>
  <c r="AF68" i="4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69" i="4"/>
  <c r="AF70" i="4" s="1"/>
  <c r="AF71" i="4" s="1"/>
  <c r="AF72" i="4" s="1"/>
  <c r="AF73" i="4" s="1"/>
  <c r="AF74" i="4" s="1"/>
  <c r="AF75" i="4" s="1"/>
  <c r="AF51" i="4"/>
  <c r="AF35" i="4"/>
  <c r="AF36" i="4" s="1"/>
  <c r="AF52" i="4"/>
  <c r="AF53" i="4" s="1"/>
  <c r="AF54" i="4"/>
  <c r="AF55" i="4" s="1"/>
  <c r="AF56" i="4" s="1"/>
  <c r="AF57" i="4" s="1"/>
  <c r="AF58" i="4" s="1"/>
  <c r="AF59" i="4" s="1"/>
  <c r="AF60" i="4" s="1"/>
  <c r="AF61" i="4" s="1"/>
  <c r="AF37" i="4"/>
  <c r="AF38" i="4" s="1"/>
  <c r="R15" i="4"/>
  <c r="S15" i="4"/>
  <c r="T15" i="4"/>
  <c r="U15" i="4" s="1"/>
  <c r="V15" i="4"/>
  <c r="W15" i="4" s="1"/>
  <c r="X15" i="4" s="1"/>
  <c r="Y15" i="4" s="1"/>
  <c r="Z15" i="4" s="1"/>
  <c r="R14" i="4"/>
  <c r="S14" i="4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/>
  <c r="F17" i="4"/>
  <c r="G17" i="4" s="1"/>
  <c r="H17" i="4" s="1"/>
  <c r="I17" i="4" s="1"/>
  <c r="J17" i="4"/>
  <c r="K17" i="4" s="1"/>
  <c r="L17" i="4" s="1"/>
  <c r="H12" i="4"/>
  <c r="I12" i="4" s="1"/>
  <c r="J12" i="4" s="1"/>
  <c r="K12" i="4" s="1"/>
  <c r="L12" i="4" s="1"/>
  <c r="E19" i="4"/>
  <c r="F19" i="4" s="1"/>
  <c r="G19" i="4" s="1"/>
  <c r="H19" i="4" s="1"/>
  <c r="I19" i="4" s="1"/>
  <c r="J19" i="4" s="1"/>
  <c r="K19" i="4" s="1"/>
  <c r="L19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D8" i="4"/>
  <c r="E8" i="4" s="1"/>
  <c r="F8" i="4" s="1"/>
  <c r="G8" i="4" s="1"/>
  <c r="H8" i="4" s="1"/>
  <c r="I8" i="4" s="1"/>
  <c r="J8" i="4" s="1"/>
  <c r="K8" i="4" s="1"/>
  <c r="L8" i="4" s="1"/>
  <c r="E10" i="4"/>
  <c r="F10" i="4" s="1"/>
  <c r="G10" i="4" s="1"/>
  <c r="H10" i="4" s="1"/>
  <c r="I10" i="4" s="1"/>
  <c r="J10" i="4" s="1"/>
  <c r="K10" i="4" s="1"/>
  <c r="L10" i="4" s="1"/>
  <c r="K21" i="4"/>
  <c r="L21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28" i="4"/>
  <c r="E28" i="4" s="1"/>
  <c r="F28" i="4" s="1"/>
  <c r="G28" i="4" s="1"/>
  <c r="H28" i="4" s="1"/>
  <c r="I28" i="4" s="1"/>
  <c r="J28" i="4" s="1"/>
  <c r="K28" i="4" s="1"/>
  <c r="L28" i="4" s="1"/>
  <c r="G29" i="4"/>
  <c r="H29" i="4" s="1"/>
  <c r="I29" i="4" s="1"/>
  <c r="J29" i="4" s="1"/>
  <c r="K29" i="4"/>
  <c r="L29" i="4" s="1"/>
  <c r="C33" i="4"/>
  <c r="G7" i="2"/>
  <c r="C5" i="19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/>
  <c r="G7" i="19" s="1"/>
  <c r="H7" i="19" s="1"/>
  <c r="I7" i="19" s="1"/>
  <c r="J7" i="19" s="1"/>
  <c r="K7" i="19" s="1"/>
  <c r="L7" i="19" s="1"/>
  <c r="M7" i="19" s="1"/>
  <c r="N7" i="19"/>
  <c r="O7" i="19" s="1"/>
  <c r="P7" i="19" s="1"/>
  <c r="Q7" i="19" s="1"/>
  <c r="R7" i="19" s="1"/>
  <c r="S7" i="19" s="1"/>
  <c r="T7" i="19" s="1"/>
  <c r="U7" i="19" s="1"/>
  <c r="V7" i="19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D33" i="4"/>
  <c r="E33" i="4" s="1"/>
  <c r="F33" i="4" s="1"/>
  <c r="G33" i="4" s="1"/>
  <c r="H33" i="4" s="1"/>
  <c r="I33" i="4" s="1"/>
  <c r="J33" i="4" s="1"/>
  <c r="K33" i="4" s="1"/>
  <c r="L33" i="4" s="1"/>
  <c r="C34" i="4"/>
  <c r="D34" i="4"/>
  <c r="E34" i="4"/>
  <c r="F34" i="4" s="1"/>
  <c r="G34" i="4" s="1"/>
  <c r="H34" i="4" s="1"/>
  <c r="I34" i="4" s="1"/>
  <c r="J34" i="4" s="1"/>
  <c r="K34" i="4" s="1"/>
  <c r="L34" i="4" s="1"/>
  <c r="A31" i="19"/>
  <c r="D5" i="19"/>
  <c r="E5" i="19"/>
  <c r="H35" i="4"/>
  <c r="I35" i="4"/>
  <c r="J35" i="4"/>
  <c r="K35" i="4" s="1"/>
  <c r="L35" i="4" s="1"/>
  <c r="H36" i="4"/>
  <c r="I36" i="4" s="1"/>
  <c r="J36" i="4" s="1"/>
  <c r="K36" i="4" s="1"/>
  <c r="L36" i="4" s="1"/>
  <c r="C37" i="4"/>
  <c r="D37" i="4" s="1"/>
  <c r="E37" i="4" s="1"/>
  <c r="F37" i="4"/>
  <c r="G37" i="4" s="1"/>
  <c r="H37" i="4" s="1"/>
  <c r="I37" i="4" s="1"/>
  <c r="J37" i="4" s="1"/>
  <c r="K37" i="4" s="1"/>
  <c r="L37" i="4" s="1"/>
  <c r="C38" i="4"/>
  <c r="D38" i="4"/>
  <c r="E38" i="4" s="1"/>
  <c r="F38" i="4" s="1"/>
  <c r="G38" i="4" s="1"/>
  <c r="H38" i="4" s="1"/>
  <c r="I38" i="4" s="1"/>
  <c r="J38" i="4" s="1"/>
  <c r="K38" i="4" s="1"/>
  <c r="L38" i="4"/>
  <c r="C39" i="4"/>
  <c r="D39" i="4"/>
  <c r="E39" i="4" s="1"/>
  <c r="F39" i="4" s="1"/>
  <c r="G39" i="4" s="1"/>
  <c r="H39" i="4" s="1"/>
  <c r="I39" i="4" s="1"/>
  <c r="J39" i="4" s="1"/>
  <c r="K39" i="4" s="1"/>
  <c r="L39" i="4" s="1"/>
  <c r="L40" i="4"/>
  <c r="D43" i="4"/>
  <c r="E43" i="4" s="1"/>
  <c r="F43" i="4" s="1"/>
  <c r="G43" i="4" s="1"/>
  <c r="H43" i="4" s="1"/>
  <c r="I43" i="4" s="1"/>
  <c r="J43" i="4" s="1"/>
  <c r="K43" i="4" s="1"/>
  <c r="L43" i="4" s="1"/>
  <c r="C44" i="4"/>
  <c r="E42" i="4"/>
  <c r="F42" i="4" s="1"/>
  <c r="G42" i="4" s="1"/>
  <c r="H42" i="4" s="1"/>
  <c r="I42" i="4" s="1"/>
  <c r="J42" i="4" s="1"/>
  <c r="K42" i="4"/>
  <c r="L42" i="4" s="1"/>
  <c r="D44" i="4"/>
  <c r="E44" i="4" s="1"/>
  <c r="F44" i="4" s="1"/>
  <c r="G44" i="4" s="1"/>
  <c r="H44" i="4" s="1"/>
  <c r="I44" i="4" s="1"/>
  <c r="J44" i="4" s="1"/>
  <c r="K44" i="4" s="1"/>
  <c r="L44" i="4" s="1"/>
  <c r="J45" i="4"/>
  <c r="K45" i="4" s="1"/>
  <c r="L45" i="4" s="1"/>
  <c r="E46" i="4"/>
  <c r="F46" i="4"/>
  <c r="G46" i="4"/>
  <c r="H46" i="4" s="1"/>
  <c r="I46" i="4" s="1"/>
  <c r="J46" i="4"/>
  <c r="K46" i="4" s="1"/>
  <c r="L46" i="4" s="1"/>
  <c r="D47" i="4"/>
  <c r="E47" i="4"/>
  <c r="F47" i="4"/>
  <c r="G47" i="4" s="1"/>
  <c r="H47" i="4" s="1"/>
  <c r="I47" i="4"/>
  <c r="J47" i="4" s="1"/>
  <c r="K47" i="4" s="1"/>
  <c r="L47" i="4" s="1"/>
  <c r="C57" i="4"/>
  <c r="D57" i="4"/>
  <c r="E57" i="4" s="1"/>
  <c r="F57" i="4" s="1"/>
  <c r="G57" i="4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E55" i="4"/>
  <c r="F55" i="4" s="1"/>
  <c r="G55" i="4" s="1"/>
  <c r="H55" i="4" s="1"/>
  <c r="I55" i="4" s="1"/>
  <c r="J55" i="4" s="1"/>
  <c r="K55" i="4" s="1"/>
  <c r="L55" i="4" s="1"/>
  <c r="C58" i="4"/>
  <c r="D58" i="4" s="1"/>
  <c r="E58" i="4" s="1"/>
  <c r="F58" i="4" s="1"/>
  <c r="G58" i="4" s="1"/>
  <c r="H58" i="4" s="1"/>
  <c r="I58" i="4" s="1"/>
  <c r="J58" i="4" s="1"/>
  <c r="K58" i="4" s="1"/>
  <c r="L58" i="4" s="1"/>
  <c r="D49" i="4"/>
  <c r="E49" i="4"/>
  <c r="F49" i="4" s="1"/>
  <c r="G49" i="4" s="1"/>
  <c r="H49" i="4" s="1"/>
  <c r="I49" i="4" s="1"/>
  <c r="J49" i="4" s="1"/>
  <c r="K49" i="4"/>
  <c r="L49" i="4" s="1"/>
  <c r="D50" i="4"/>
  <c r="E50" i="4"/>
  <c r="F50" i="4"/>
  <c r="G50" i="4" s="1"/>
  <c r="H50" i="4" s="1"/>
  <c r="I50" i="4"/>
  <c r="J50" i="4" s="1"/>
  <c r="K50" i="4" s="1"/>
  <c r="L50" i="4" s="1"/>
  <c r="D51" i="4"/>
  <c r="E51" i="4"/>
  <c r="F51" i="4" s="1"/>
  <c r="G51" i="4" s="1"/>
  <c r="H51" i="4"/>
  <c r="I51" i="4" s="1"/>
  <c r="J51" i="4" s="1"/>
  <c r="K51" i="4" s="1"/>
  <c r="L51" i="4" s="1"/>
  <c r="E53" i="4"/>
  <c r="F53" i="4" s="1"/>
  <c r="G53" i="4" s="1"/>
  <c r="H53" i="4" s="1"/>
  <c r="I53" i="4" s="1"/>
  <c r="J53" i="4" s="1"/>
  <c r="K53" i="4" s="1"/>
  <c r="L53" i="4" s="1"/>
  <c r="D52" i="4"/>
  <c r="E52" i="4" s="1"/>
  <c r="F52" i="4" s="1"/>
  <c r="G52" i="4"/>
  <c r="H52" i="4" s="1"/>
  <c r="I52" i="4" s="1"/>
  <c r="J52" i="4" s="1"/>
  <c r="K52" i="4" s="1"/>
  <c r="L52" i="4" s="1"/>
  <c r="Y16" i="2"/>
  <c r="Y15" i="2"/>
  <c r="Y14" i="2"/>
  <c r="C15" i="19" s="1"/>
  <c r="Y13" i="2"/>
  <c r="Y12" i="2"/>
  <c r="Y11" i="2"/>
  <c r="C12" i="19" s="1"/>
  <c r="Y10" i="2"/>
  <c r="Y9" i="2"/>
  <c r="Y8" i="2"/>
  <c r="F9" i="19" s="1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/>
  <c r="B274" i="18"/>
  <c r="C274" i="18"/>
  <c r="B273" i="18"/>
  <c r="C273" i="18"/>
  <c r="B272" i="18"/>
  <c r="C272" i="18"/>
  <c r="B271" i="18"/>
  <c r="C271" i="18"/>
  <c r="B270" i="18"/>
  <c r="C270" i="18"/>
  <c r="B269" i="18"/>
  <c r="C269" i="18"/>
  <c r="B268" i="18"/>
  <c r="C268" i="18"/>
  <c r="B267" i="18"/>
  <c r="C267" i="18"/>
  <c r="B266" i="18"/>
  <c r="C266" i="18"/>
  <c r="B265" i="18"/>
  <c r="C265" i="18"/>
  <c r="B264" i="18"/>
  <c r="C264" i="18"/>
  <c r="B263" i="18"/>
  <c r="C263" i="18"/>
  <c r="B262" i="18"/>
  <c r="C262" i="18"/>
  <c r="B261" i="18"/>
  <c r="C261" i="18"/>
  <c r="B260" i="18"/>
  <c r="C260" i="18"/>
  <c r="B259" i="18"/>
  <c r="C259" i="18"/>
  <c r="B258" i="18"/>
  <c r="C258" i="18"/>
  <c r="B257" i="18"/>
  <c r="C257" i="18"/>
  <c r="B256" i="18"/>
  <c r="C256" i="18"/>
  <c r="B255" i="18"/>
  <c r="C255" i="18"/>
  <c r="B254" i="18"/>
  <c r="C254" i="18"/>
  <c r="B253" i="18"/>
  <c r="C253" i="18"/>
  <c r="B252" i="18"/>
  <c r="C252" i="18"/>
  <c r="B251" i="18"/>
  <c r="C251" i="18"/>
  <c r="B250" i="18"/>
  <c r="C250" i="18"/>
  <c r="B249" i="18"/>
  <c r="C249" i="18"/>
  <c r="B248" i="18"/>
  <c r="C248" i="18"/>
  <c r="B247" i="18"/>
  <c r="C247" i="18"/>
  <c r="B246" i="18"/>
  <c r="C246" i="18"/>
  <c r="B245" i="18"/>
  <c r="C245" i="18"/>
  <c r="B244" i="18"/>
  <c r="C244" i="18"/>
  <c r="B243" i="18"/>
  <c r="C243" i="18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/>
  <c r="AA191" i="18"/>
  <c r="AA240" i="18"/>
  <c r="Z191" i="18"/>
  <c r="Z240" i="18"/>
  <c r="W191" i="18"/>
  <c r="V191" i="18"/>
  <c r="U191" i="18"/>
  <c r="U240" i="18"/>
  <c r="T191" i="18"/>
  <c r="Q191" i="18"/>
  <c r="P191" i="18"/>
  <c r="O191" i="18"/>
  <c r="N191" i="18"/>
  <c r="K191" i="18"/>
  <c r="J191" i="18"/>
  <c r="J240" i="18" s="1"/>
  <c r="I191" i="18"/>
  <c r="H191" i="18"/>
  <c r="E191" i="18"/>
  <c r="D191" i="18"/>
  <c r="C191" i="18"/>
  <c r="C240" i="18"/>
  <c r="B191" i="18"/>
  <c r="B240" i="18" s="1"/>
  <c r="AB190" i="18"/>
  <c r="AB239" i="18"/>
  <c r="AA190" i="18"/>
  <c r="AA239" i="18" s="1"/>
  <c r="Z190" i="18"/>
  <c r="Z239" i="18"/>
  <c r="W190" i="18"/>
  <c r="V190" i="18"/>
  <c r="U190" i="18"/>
  <c r="T190" i="18"/>
  <c r="Q190" i="18"/>
  <c r="P190" i="18"/>
  <c r="O190" i="18"/>
  <c r="N190" i="18"/>
  <c r="K190" i="18"/>
  <c r="J190" i="18"/>
  <c r="I190" i="18"/>
  <c r="I240" i="18" s="1"/>
  <c r="H190" i="18"/>
  <c r="E190" i="18"/>
  <c r="D190" i="18"/>
  <c r="D240" i="18"/>
  <c r="C190" i="18"/>
  <c r="B190" i="18"/>
  <c r="AB189" i="18"/>
  <c r="AB238" i="18"/>
  <c r="AA189" i="18"/>
  <c r="AA238" i="18"/>
  <c r="Z189" i="18"/>
  <c r="Z238" i="18"/>
  <c r="W189" i="18"/>
  <c r="V189" i="18"/>
  <c r="U189" i="18"/>
  <c r="U239" i="18" s="1"/>
  <c r="U238" i="18"/>
  <c r="T189" i="18"/>
  <c r="Q189" i="18"/>
  <c r="P189" i="18"/>
  <c r="P238" i="18" s="1"/>
  <c r="O189" i="18"/>
  <c r="N189" i="18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V237" i="18" s="1"/>
  <c r="U188" i="18"/>
  <c r="T188" i="18"/>
  <c r="Q188" i="18"/>
  <c r="P188" i="18"/>
  <c r="O188" i="18"/>
  <c r="O237" i="18"/>
  <c r="N188" i="18"/>
  <c r="K188" i="18"/>
  <c r="J188" i="18"/>
  <c r="J238" i="18"/>
  <c r="I188" i="18"/>
  <c r="I238" i="18" s="1"/>
  <c r="H188" i="18"/>
  <c r="E188" i="18"/>
  <c r="D188" i="18"/>
  <c r="D238" i="18"/>
  <c r="C188" i="18"/>
  <c r="B188" i="18"/>
  <c r="B238" i="18" s="1"/>
  <c r="AB187" i="18"/>
  <c r="AB236" i="18"/>
  <c r="AA187" i="18"/>
  <c r="AA236" i="18"/>
  <c r="Z187" i="18"/>
  <c r="Z236" i="18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B236" i="18"/>
  <c r="AB186" i="18"/>
  <c r="AB235" i="18"/>
  <c r="AA186" i="18"/>
  <c r="AA235" i="18"/>
  <c r="Z186" i="18"/>
  <c r="Z235" i="18"/>
  <c r="W186" i="18"/>
  <c r="V186" i="18"/>
  <c r="V236" i="18" s="1"/>
  <c r="U186" i="18"/>
  <c r="T186" i="18"/>
  <c r="Q186" i="18"/>
  <c r="Q235" i="18" s="1"/>
  <c r="P186" i="18"/>
  <c r="P235" i="18"/>
  <c r="O186" i="18"/>
  <c r="N186" i="18"/>
  <c r="K186" i="18"/>
  <c r="J186" i="18"/>
  <c r="I186" i="18"/>
  <c r="H186" i="18"/>
  <c r="E186" i="18"/>
  <c r="D186" i="18"/>
  <c r="D235" i="18"/>
  <c r="C186" i="18"/>
  <c r="B186" i="18"/>
  <c r="AB185" i="18"/>
  <c r="AB234" i="18"/>
  <c r="AA185" i="18"/>
  <c r="AA234" i="18"/>
  <c r="Z185" i="18"/>
  <c r="Z234" i="18"/>
  <c r="W185" i="18"/>
  <c r="V185" i="18"/>
  <c r="U185" i="18"/>
  <c r="T185" i="18"/>
  <c r="T235" i="18"/>
  <c r="Q185" i="18"/>
  <c r="P185" i="18"/>
  <c r="O185" i="18"/>
  <c r="N185" i="18"/>
  <c r="N235" i="18"/>
  <c r="K185" i="18"/>
  <c r="K234" i="18" s="1"/>
  <c r="J185" i="18"/>
  <c r="J234" i="18" s="1"/>
  <c r="I185" i="18"/>
  <c r="H185" i="18"/>
  <c r="H234" i="18"/>
  <c r="E185" i="18"/>
  <c r="E234" i="18" s="1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U234" i="18" s="1"/>
  <c r="T184" i="18"/>
  <c r="Q184" i="18"/>
  <c r="Q234" i="18" s="1"/>
  <c r="P184" i="18"/>
  <c r="O184" i="18"/>
  <c r="N184" i="18"/>
  <c r="K184" i="18"/>
  <c r="J184" i="18"/>
  <c r="I184" i="18"/>
  <c r="I233" i="18" s="1"/>
  <c r="H184" i="18"/>
  <c r="E184" i="18"/>
  <c r="D184" i="18"/>
  <c r="C184" i="18"/>
  <c r="B184" i="18"/>
  <c r="AB183" i="18"/>
  <c r="AB232" i="18"/>
  <c r="AA183" i="18"/>
  <c r="AA232" i="18" s="1"/>
  <c r="Z183" i="18"/>
  <c r="Z232" i="18"/>
  <c r="W183" i="18"/>
  <c r="V183" i="18"/>
  <c r="U183" i="18"/>
  <c r="T183" i="18"/>
  <c r="T233" i="18"/>
  <c r="Q183" i="18"/>
  <c r="P183" i="18"/>
  <c r="O183" i="18"/>
  <c r="N183" i="18"/>
  <c r="N232" i="18" s="1"/>
  <c r="K183" i="18"/>
  <c r="J183" i="18"/>
  <c r="I183" i="18"/>
  <c r="H183" i="18"/>
  <c r="E183" i="18"/>
  <c r="D183" i="18"/>
  <c r="C183" i="18"/>
  <c r="B183" i="18"/>
  <c r="AB182" i="18"/>
  <c r="AB231" i="18"/>
  <c r="AA182" i="18"/>
  <c r="AA231" i="18"/>
  <c r="Z182" i="18"/>
  <c r="Z231" i="18"/>
  <c r="W182" i="18"/>
  <c r="V182" i="18"/>
  <c r="U182" i="18"/>
  <c r="U231" i="18"/>
  <c r="T182" i="18"/>
  <c r="Q182" i="18"/>
  <c r="Q232" i="18" s="1"/>
  <c r="P182" i="18"/>
  <c r="O182" i="18"/>
  <c r="N182" i="18"/>
  <c r="K182" i="18"/>
  <c r="J182" i="18"/>
  <c r="I182" i="18"/>
  <c r="I231" i="18"/>
  <c r="H182" i="18"/>
  <c r="E182" i="18"/>
  <c r="D182" i="18"/>
  <c r="C182" i="18"/>
  <c r="B182" i="18"/>
  <c r="B232" i="18" s="1"/>
  <c r="AB181" i="18"/>
  <c r="AB230" i="18"/>
  <c r="AA181" i="18"/>
  <c r="AA230" i="18"/>
  <c r="Z181" i="18"/>
  <c r="Z230" i="18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D230" i="18" s="1"/>
  <c r="C181" i="18"/>
  <c r="B181" i="18"/>
  <c r="AB180" i="18"/>
  <c r="AB229" i="18"/>
  <c r="AA180" i="18"/>
  <c r="AA229" i="18" s="1"/>
  <c r="Z180" i="18"/>
  <c r="Z229" i="18"/>
  <c r="W180" i="18"/>
  <c r="V180" i="18"/>
  <c r="U180" i="18"/>
  <c r="U230" i="18" s="1"/>
  <c r="T180" i="18"/>
  <c r="Q180" i="18"/>
  <c r="P180" i="18"/>
  <c r="P230" i="18"/>
  <c r="O180" i="18"/>
  <c r="O229" i="18"/>
  <c r="N180" i="18"/>
  <c r="K180" i="18"/>
  <c r="J180" i="18"/>
  <c r="I180" i="18"/>
  <c r="I229" i="18" s="1"/>
  <c r="H180" i="18"/>
  <c r="E180" i="18"/>
  <c r="D180" i="18"/>
  <c r="C180" i="18"/>
  <c r="C229" i="18"/>
  <c r="B180" i="18"/>
  <c r="B229" i="18" s="1"/>
  <c r="AB179" i="18"/>
  <c r="AB228" i="18"/>
  <c r="AA179" i="18"/>
  <c r="AA228" i="18"/>
  <c r="Z179" i="18"/>
  <c r="Z228" i="18"/>
  <c r="W179" i="18"/>
  <c r="V179" i="18"/>
  <c r="V229" i="18" s="1"/>
  <c r="U179" i="18"/>
  <c r="T179" i="18"/>
  <c r="Q179" i="18"/>
  <c r="P179" i="18"/>
  <c r="P228" i="18" s="1"/>
  <c r="O179" i="18"/>
  <c r="N179" i="18"/>
  <c r="K179" i="18"/>
  <c r="J179" i="18"/>
  <c r="I179" i="18"/>
  <c r="H179" i="18"/>
  <c r="E179" i="18"/>
  <c r="D179" i="18"/>
  <c r="C179" i="18"/>
  <c r="B179" i="18"/>
  <c r="AB178" i="18"/>
  <c r="AB227" i="18" s="1"/>
  <c r="AA178" i="18"/>
  <c r="AA227" i="18"/>
  <c r="Z178" i="18"/>
  <c r="Z227" i="18" s="1"/>
  <c r="W178" i="18"/>
  <c r="V178" i="18"/>
  <c r="U178" i="18"/>
  <c r="T178" i="18"/>
  <c r="Q178" i="18"/>
  <c r="Q227" i="18"/>
  <c r="P178" i="18"/>
  <c r="O178" i="18"/>
  <c r="O227" i="18" s="1"/>
  <c r="N178" i="18"/>
  <c r="K178" i="18"/>
  <c r="J178" i="18"/>
  <c r="J227" i="18"/>
  <c r="I178" i="18"/>
  <c r="H178" i="18"/>
  <c r="E178" i="18"/>
  <c r="D178" i="18"/>
  <c r="C178" i="18"/>
  <c r="B178" i="18"/>
  <c r="AB177" i="18"/>
  <c r="AB226" i="18"/>
  <c r="AA177" i="18"/>
  <c r="AA226" i="18"/>
  <c r="Z177" i="18"/>
  <c r="Z226" i="18"/>
  <c r="W177" i="18"/>
  <c r="V177" i="18"/>
  <c r="U177" i="18"/>
  <c r="T177" i="18"/>
  <c r="Q177" i="18"/>
  <c r="P177" i="18"/>
  <c r="O177" i="18"/>
  <c r="N177" i="18"/>
  <c r="K177" i="18"/>
  <c r="K227" i="18" s="1"/>
  <c r="J177" i="18"/>
  <c r="I177" i="18"/>
  <c r="H177" i="18"/>
  <c r="E177" i="18"/>
  <c r="D177" i="18"/>
  <c r="C177" i="18"/>
  <c r="B177" i="18"/>
  <c r="B226" i="18" s="1"/>
  <c r="AB176" i="18"/>
  <c r="AB225" i="18"/>
  <c r="AA176" i="18"/>
  <c r="AA225" i="18" s="1"/>
  <c r="Z176" i="18"/>
  <c r="Z225" i="18"/>
  <c r="W176" i="18"/>
  <c r="W226" i="18" s="1"/>
  <c r="V176" i="18"/>
  <c r="U176" i="18"/>
  <c r="T176" i="18"/>
  <c r="Q176" i="18"/>
  <c r="P176" i="18"/>
  <c r="O176" i="18"/>
  <c r="N176" i="18"/>
  <c r="K176" i="18"/>
  <c r="J176" i="18"/>
  <c r="J226" i="18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4" i="18" s="1"/>
  <c r="U225" i="18"/>
  <c r="T175" i="18"/>
  <c r="Q175" i="18"/>
  <c r="P175" i="18"/>
  <c r="O175" i="18"/>
  <c r="N175" i="18"/>
  <c r="N225" i="18"/>
  <c r="K175" i="18"/>
  <c r="K224" i="18" s="1"/>
  <c r="J175" i="18"/>
  <c r="I175" i="18"/>
  <c r="H175" i="18"/>
  <c r="H225" i="18" s="1"/>
  <c r="E175" i="18"/>
  <c r="D175" i="18"/>
  <c r="D224" i="18" s="1"/>
  <c r="C175" i="18"/>
  <c r="C225" i="18" s="1"/>
  <c r="B175" i="18"/>
  <c r="B225" i="18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O174" i="18"/>
  <c r="N174" i="18"/>
  <c r="K174" i="18"/>
  <c r="J174" i="18"/>
  <c r="I174" i="18"/>
  <c r="H174" i="18"/>
  <c r="E174" i="18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/>
  <c r="T173" i="18"/>
  <c r="Q173" i="18"/>
  <c r="P173" i="18"/>
  <c r="O173" i="18"/>
  <c r="O223" i="18" s="1"/>
  <c r="N173" i="18"/>
  <c r="N223" i="18"/>
  <c r="K173" i="18"/>
  <c r="J173" i="18"/>
  <c r="I173" i="18"/>
  <c r="H173" i="18"/>
  <c r="H222" i="18" s="1"/>
  <c r="E173" i="18"/>
  <c r="D173" i="18"/>
  <c r="C173" i="18"/>
  <c r="C222" i="18" s="1"/>
  <c r="B173" i="18"/>
  <c r="B223" i="18"/>
  <c r="AB172" i="18"/>
  <c r="AB221" i="18"/>
  <c r="AA172" i="18"/>
  <c r="AA221" i="18"/>
  <c r="Z172" i="18"/>
  <c r="Z221" i="18"/>
  <c r="W172" i="18"/>
  <c r="V172" i="18"/>
  <c r="V222" i="18"/>
  <c r="U172" i="18"/>
  <c r="U221" i="18" s="1"/>
  <c r="T172" i="18"/>
  <c r="Q172" i="18"/>
  <c r="Q221" i="18" s="1"/>
  <c r="P172" i="18"/>
  <c r="O172" i="18"/>
  <c r="O221" i="18"/>
  <c r="N172" i="18"/>
  <c r="K172" i="18"/>
  <c r="J172" i="18"/>
  <c r="I172" i="18"/>
  <c r="I222" i="18" s="1"/>
  <c r="I221" i="18"/>
  <c r="H172" i="18"/>
  <c r="E172" i="18"/>
  <c r="D172" i="18"/>
  <c r="C172" i="18"/>
  <c r="B172" i="18"/>
  <c r="B221" i="18" s="1"/>
  <c r="AB171" i="18"/>
  <c r="AB220" i="18" s="1"/>
  <c r="AA171" i="18"/>
  <c r="AA220" i="18"/>
  <c r="Z171" i="18"/>
  <c r="Z220" i="18" s="1"/>
  <c r="W171" i="18"/>
  <c r="V171" i="18"/>
  <c r="V220" i="18" s="1"/>
  <c r="U171" i="18"/>
  <c r="U220" i="18" s="1"/>
  <c r="T171" i="18"/>
  <c r="T221" i="18"/>
  <c r="Q171" i="18"/>
  <c r="P171" i="18"/>
  <c r="O171" i="18"/>
  <c r="N171" i="18"/>
  <c r="K171" i="18"/>
  <c r="K220" i="18" s="1"/>
  <c r="J171" i="18"/>
  <c r="J221" i="18" s="1"/>
  <c r="I171" i="18"/>
  <c r="H171" i="18"/>
  <c r="E171" i="18"/>
  <c r="D171" i="18"/>
  <c r="D221" i="18" s="1"/>
  <c r="C171" i="18"/>
  <c r="B171" i="18"/>
  <c r="AB170" i="18"/>
  <c r="AB219" i="18"/>
  <c r="AA170" i="18"/>
  <c r="AA219" i="18" s="1"/>
  <c r="Z170" i="18"/>
  <c r="Z219" i="18"/>
  <c r="W170" i="18"/>
  <c r="W219" i="18" s="1"/>
  <c r="V170" i="18"/>
  <c r="U170" i="18"/>
  <c r="T170" i="18"/>
  <c r="Q170" i="18"/>
  <c r="P170" i="18"/>
  <c r="P219" i="18"/>
  <c r="O170" i="18"/>
  <c r="O219" i="18" s="1"/>
  <c r="N170" i="18"/>
  <c r="K170" i="18"/>
  <c r="K219" i="18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/>
  <c r="V169" i="18"/>
  <c r="U169" i="18"/>
  <c r="T169" i="18"/>
  <c r="Q169" i="18"/>
  <c r="P169" i="18"/>
  <c r="O169" i="18"/>
  <c r="O218" i="18" s="1"/>
  <c r="N169" i="18"/>
  <c r="K169" i="18"/>
  <c r="K218" i="18"/>
  <c r="J169" i="18"/>
  <c r="I169" i="18"/>
  <c r="H169" i="18"/>
  <c r="E169" i="18"/>
  <c r="D169" i="18"/>
  <c r="D218" i="18" s="1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Q217" i="18" s="1"/>
  <c r="P168" i="18"/>
  <c r="P218" i="18"/>
  <c r="O168" i="18"/>
  <c r="N168" i="18"/>
  <c r="K168" i="18"/>
  <c r="K217" i="18"/>
  <c r="J168" i="18"/>
  <c r="I168" i="18"/>
  <c r="H168" i="18"/>
  <c r="E168" i="18"/>
  <c r="D168" i="18"/>
  <c r="C168" i="18"/>
  <c r="C218" i="18" s="1"/>
  <c r="B168" i="18"/>
  <c r="B217" i="18" s="1"/>
  <c r="AB167" i="18"/>
  <c r="AB216" i="18"/>
  <c r="AA167" i="18"/>
  <c r="AA216" i="18"/>
  <c r="Z167" i="18"/>
  <c r="Z216" i="18" s="1"/>
  <c r="W167" i="18"/>
  <c r="W217" i="18" s="1"/>
  <c r="V167" i="18"/>
  <c r="V216" i="18" s="1"/>
  <c r="U167" i="18"/>
  <c r="U216" i="18"/>
  <c r="T167" i="18"/>
  <c r="Q167" i="18"/>
  <c r="P167" i="18"/>
  <c r="O167" i="18"/>
  <c r="O216" i="18"/>
  <c r="N167" i="18"/>
  <c r="K167" i="18"/>
  <c r="J167" i="18"/>
  <c r="I167" i="18"/>
  <c r="H167" i="18"/>
  <c r="E167" i="18"/>
  <c r="D167" i="18"/>
  <c r="C167" i="18"/>
  <c r="B167" i="18"/>
  <c r="AB166" i="18"/>
  <c r="AB215" i="18" s="1"/>
  <c r="AA166" i="18"/>
  <c r="AA215" i="18"/>
  <c r="Z166" i="18"/>
  <c r="Z215" i="18"/>
  <c r="W166" i="18"/>
  <c r="V166" i="18"/>
  <c r="U166" i="18"/>
  <c r="U215" i="18" s="1"/>
  <c r="T166" i="18"/>
  <c r="Q166" i="18"/>
  <c r="Q215" i="18" s="1"/>
  <c r="P166" i="18"/>
  <c r="O166" i="18"/>
  <c r="N166" i="18"/>
  <c r="N216" i="18" s="1"/>
  <c r="K166" i="18"/>
  <c r="K215" i="18" s="1"/>
  <c r="J166" i="18"/>
  <c r="I166" i="18"/>
  <c r="H166" i="18"/>
  <c r="E166" i="18"/>
  <c r="E215" i="18"/>
  <c r="D166" i="18"/>
  <c r="D216" i="18"/>
  <c r="C166" i="18"/>
  <c r="B166" i="18"/>
  <c r="AB165" i="18"/>
  <c r="AB214" i="18"/>
  <c r="AA165" i="18"/>
  <c r="AA214" i="18"/>
  <c r="Z165" i="18"/>
  <c r="Z214" i="18"/>
  <c r="W165" i="18"/>
  <c r="V165" i="18"/>
  <c r="U165" i="18"/>
  <c r="T165" i="18"/>
  <c r="Q165" i="18"/>
  <c r="Q214" i="18"/>
  <c r="P165" i="18"/>
  <c r="P214" i="18" s="1"/>
  <c r="O165" i="18"/>
  <c r="O214" i="18" s="1"/>
  <c r="N165" i="18"/>
  <c r="N214" i="18" s="1"/>
  <c r="N215" i="18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J164" i="18"/>
  <c r="I164" i="18"/>
  <c r="I213" i="18" s="1"/>
  <c r="H164" i="18"/>
  <c r="E164" i="18"/>
  <c r="D164" i="18"/>
  <c r="D213" i="18" s="1"/>
  <c r="C164" i="18"/>
  <c r="B164" i="18"/>
  <c r="B214" i="18" s="1"/>
  <c r="AB163" i="18"/>
  <c r="AB212" i="18" s="1"/>
  <c r="AA163" i="18"/>
  <c r="AA212" i="18"/>
  <c r="Z163" i="18"/>
  <c r="Z212" i="18"/>
  <c r="W163" i="18"/>
  <c r="W212" i="18"/>
  <c r="V163" i="18"/>
  <c r="U163" i="18"/>
  <c r="T163" i="18"/>
  <c r="T213" i="18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B212" i="18" s="1"/>
  <c r="AB162" i="18"/>
  <c r="AB211" i="18"/>
  <c r="AA162" i="18"/>
  <c r="AA211" i="18"/>
  <c r="Z162" i="18"/>
  <c r="Z211" i="18"/>
  <c r="W162" i="18"/>
  <c r="W211" i="18" s="1"/>
  <c r="V162" i="18"/>
  <c r="V212" i="18"/>
  <c r="U162" i="18"/>
  <c r="U211" i="18"/>
  <c r="T162" i="18"/>
  <c r="Q162" i="18"/>
  <c r="P162" i="18"/>
  <c r="P211" i="18" s="1"/>
  <c r="O162" i="18"/>
  <c r="O211" i="18" s="1"/>
  <c r="N162" i="18"/>
  <c r="K162" i="18"/>
  <c r="J162" i="18"/>
  <c r="J212" i="18"/>
  <c r="I162" i="18"/>
  <c r="I211" i="18" s="1"/>
  <c r="H162" i="18"/>
  <c r="E162" i="18"/>
  <c r="D162" i="18"/>
  <c r="C162" i="18"/>
  <c r="C211" i="18"/>
  <c r="B162" i="18"/>
  <c r="AB161" i="18"/>
  <c r="AB210" i="18"/>
  <c r="AA161" i="18"/>
  <c r="AA210" i="18" s="1"/>
  <c r="Z161" i="18"/>
  <c r="Z210" i="18"/>
  <c r="W161" i="18"/>
  <c r="V161" i="18"/>
  <c r="U161" i="18"/>
  <c r="U210" i="18"/>
  <c r="T161" i="18"/>
  <c r="Q161" i="18"/>
  <c r="P161" i="18"/>
  <c r="O161" i="18"/>
  <c r="N161" i="18"/>
  <c r="K161" i="18"/>
  <c r="K211" i="18" s="1"/>
  <c r="J161" i="18"/>
  <c r="I161" i="18"/>
  <c r="H161" i="18"/>
  <c r="E161" i="18"/>
  <c r="D161" i="18"/>
  <c r="D211" i="18" s="1"/>
  <c r="C161" i="18"/>
  <c r="B161" i="18"/>
  <c r="B210" i="18"/>
  <c r="AB160" i="18"/>
  <c r="AB209" i="18" s="1"/>
  <c r="AA160" i="18"/>
  <c r="AA209" i="18"/>
  <c r="Z160" i="18"/>
  <c r="Z209" i="18" s="1"/>
  <c r="W160" i="18"/>
  <c r="W209" i="18"/>
  <c r="V160" i="18"/>
  <c r="V209" i="18" s="1"/>
  <c r="U160" i="18"/>
  <c r="T160" i="18"/>
  <c r="Q160" i="18"/>
  <c r="Q210" i="18" s="1"/>
  <c r="P160" i="18"/>
  <c r="P210" i="18"/>
  <c r="O160" i="18"/>
  <c r="N160" i="18"/>
  <c r="K160" i="18"/>
  <c r="K209" i="18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9" i="18" s="1"/>
  <c r="T208" i="18"/>
  <c r="Q159" i="18"/>
  <c r="P159" i="18"/>
  <c r="O159" i="18"/>
  <c r="N159" i="18"/>
  <c r="N208" i="18" s="1"/>
  <c r="K159" i="18"/>
  <c r="K208" i="18" s="1"/>
  <c r="J159" i="18"/>
  <c r="J209" i="18" s="1"/>
  <c r="I159" i="18"/>
  <c r="I208" i="18" s="1"/>
  <c r="H159" i="18"/>
  <c r="E159" i="18"/>
  <c r="D159" i="18"/>
  <c r="D209" i="18" s="1"/>
  <c r="C159" i="18"/>
  <c r="B159" i="18"/>
  <c r="B208" i="18" s="1"/>
  <c r="AB158" i="18"/>
  <c r="AB207" i="18"/>
  <c r="AA158" i="18"/>
  <c r="AA207" i="18"/>
  <c r="Z158" i="18"/>
  <c r="Z207" i="18"/>
  <c r="W158" i="18"/>
  <c r="W207" i="18" s="1"/>
  <c r="V158" i="18"/>
  <c r="U158" i="18"/>
  <c r="U207" i="18" s="1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H158" i="18"/>
  <c r="E158" i="18"/>
  <c r="E208" i="18" s="1"/>
  <c r="D158" i="18"/>
  <c r="C158" i="18"/>
  <c r="B158" i="18"/>
  <c r="B207" i="18" s="1"/>
  <c r="AB157" i="18"/>
  <c r="AB206" i="18" s="1"/>
  <c r="AA157" i="18"/>
  <c r="AA206" i="18"/>
  <c r="Z157" i="18"/>
  <c r="Z206" i="18" s="1"/>
  <c r="W157" i="18"/>
  <c r="W206" i="18"/>
  <c r="V157" i="18"/>
  <c r="U157" i="18"/>
  <c r="T157" i="18"/>
  <c r="Q157" i="18"/>
  <c r="Q207" i="18" s="1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C157" i="18"/>
  <c r="B157" i="18"/>
  <c r="B206" i="18" s="1"/>
  <c r="AB156" i="18"/>
  <c r="AB205" i="18"/>
  <c r="AA156" i="18"/>
  <c r="AA205" i="18" s="1"/>
  <c r="Z156" i="18"/>
  <c r="Z205" i="18"/>
  <c r="W156" i="18"/>
  <c r="W205" i="18" s="1"/>
  <c r="V156" i="18"/>
  <c r="V205" i="18" s="1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I205" i="18" s="1"/>
  <c r="H156" i="18"/>
  <c r="E156" i="18"/>
  <c r="D156" i="18"/>
  <c r="C156" i="18"/>
  <c r="C206" i="18" s="1"/>
  <c r="B156" i="18"/>
  <c r="W155" i="18"/>
  <c r="V155" i="18"/>
  <c r="U155" i="18"/>
  <c r="U204" i="18" s="1"/>
  <c r="T155" i="18"/>
  <c r="Q155" i="18"/>
  <c r="P155" i="18"/>
  <c r="O155" i="18"/>
  <c r="N155" i="18"/>
  <c r="K155" i="18"/>
  <c r="K205" i="18" s="1"/>
  <c r="J155" i="18"/>
  <c r="J204" i="18" s="1"/>
  <c r="I155" i="18"/>
  <c r="H155" i="18"/>
  <c r="E155" i="18"/>
  <c r="E205" i="18" s="1"/>
  <c r="D155" i="18"/>
  <c r="D204" i="18" s="1"/>
  <c r="C155" i="18"/>
  <c r="C204" i="18"/>
  <c r="B155" i="18"/>
  <c r="W154" i="18"/>
  <c r="V154" i="18"/>
  <c r="U154" i="18"/>
  <c r="U203" i="18" s="1"/>
  <c r="T154" i="18"/>
  <c r="Q154" i="18"/>
  <c r="Q204" i="18" s="1"/>
  <c r="P154" i="18"/>
  <c r="P203" i="18" s="1"/>
  <c r="O154" i="18"/>
  <c r="N154" i="18"/>
  <c r="N204" i="18" s="1"/>
  <c r="K154" i="18"/>
  <c r="J154" i="18"/>
  <c r="J203" i="18"/>
  <c r="I154" i="18"/>
  <c r="H154" i="18"/>
  <c r="E154" i="18"/>
  <c r="D154" i="18"/>
  <c r="D203" i="18" s="1"/>
  <c r="C154" i="18"/>
  <c r="B154" i="18"/>
  <c r="W153" i="18"/>
  <c r="W202" i="18" s="1"/>
  <c r="V153" i="18"/>
  <c r="U153" i="18"/>
  <c r="T153" i="18"/>
  <c r="T203" i="18" s="1"/>
  <c r="Q153" i="18"/>
  <c r="Q202" i="18" s="1"/>
  <c r="P153" i="18"/>
  <c r="O153" i="18"/>
  <c r="N153" i="18"/>
  <c r="K153" i="18"/>
  <c r="J153" i="18"/>
  <c r="J202" i="18" s="1"/>
  <c r="I153" i="18"/>
  <c r="H153" i="18"/>
  <c r="E153" i="18"/>
  <c r="D153" i="18"/>
  <c r="C153" i="18"/>
  <c r="C203" i="18" s="1"/>
  <c r="B153" i="18"/>
  <c r="B203" i="18" s="1"/>
  <c r="W152" i="18"/>
  <c r="W201" i="18" s="1"/>
  <c r="V152" i="18"/>
  <c r="V201" i="18"/>
  <c r="U152" i="18"/>
  <c r="U201" i="18"/>
  <c r="T152" i="18"/>
  <c r="T201" i="18"/>
  <c r="Q152" i="18"/>
  <c r="Q201" i="18" s="1"/>
  <c r="P152" i="18"/>
  <c r="P202" i="18" s="1"/>
  <c r="P201" i="18"/>
  <c r="O152" i="18"/>
  <c r="N152" i="18"/>
  <c r="N202" i="18" s="1"/>
  <c r="N201" i="18"/>
  <c r="K152" i="18"/>
  <c r="K201" i="18" s="1"/>
  <c r="J152" i="18"/>
  <c r="J201" i="18"/>
  <c r="I152" i="18"/>
  <c r="H152" i="18"/>
  <c r="H201" i="18"/>
  <c r="E152" i="18"/>
  <c r="E201" i="18"/>
  <c r="D152" i="18"/>
  <c r="D201" i="18" s="1"/>
  <c r="C152" i="18"/>
  <c r="B152" i="18"/>
  <c r="C47" i="18"/>
  <c r="D47" i="18"/>
  <c r="C46" i="18"/>
  <c r="D46" i="18" s="1"/>
  <c r="C45" i="18"/>
  <c r="D45" i="18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E224" i="18"/>
  <c r="N229" i="18"/>
  <c r="V231" i="18"/>
  <c r="N237" i="18"/>
  <c r="J239" i="18"/>
  <c r="D210" i="18"/>
  <c r="T212" i="18"/>
  <c r="W215" i="18"/>
  <c r="B216" i="18"/>
  <c r="I217" i="18"/>
  <c r="U217" i="18"/>
  <c r="N220" i="18"/>
  <c r="T220" i="18"/>
  <c r="J222" i="18"/>
  <c r="B224" i="18"/>
  <c r="O225" i="18"/>
  <c r="V226" i="18"/>
  <c r="W227" i="18"/>
  <c r="H228" i="18"/>
  <c r="T228" i="18"/>
  <c r="U229" i="18"/>
  <c r="K231" i="18"/>
  <c r="W231" i="18"/>
  <c r="D234" i="18"/>
  <c r="V234" i="18"/>
  <c r="W235" i="18"/>
  <c r="H236" i="18"/>
  <c r="T236" i="18"/>
  <c r="C237" i="18"/>
  <c r="U237" i="18"/>
  <c r="Q239" i="18"/>
  <c r="H240" i="18"/>
  <c r="E226" i="18"/>
  <c r="W237" i="18"/>
  <c r="H238" i="18"/>
  <c r="N238" i="18"/>
  <c r="T238" i="18"/>
  <c r="V240" i="18"/>
  <c r="C207" i="18"/>
  <c r="D212" i="18"/>
  <c r="K213" i="18"/>
  <c r="I215" i="18"/>
  <c r="O215" i="18"/>
  <c r="P216" i="18"/>
  <c r="I219" i="18"/>
  <c r="U219" i="18"/>
  <c r="T222" i="18"/>
  <c r="U223" i="18"/>
  <c r="P224" i="18"/>
  <c r="I227" i="18"/>
  <c r="J228" i="18"/>
  <c r="H230" i="18"/>
  <c r="N230" i="18"/>
  <c r="T230" i="18"/>
  <c r="D232" i="18"/>
  <c r="P232" i="18"/>
  <c r="V232" i="18"/>
  <c r="T204" i="18"/>
  <c r="P223" i="18"/>
  <c r="V223" i="18"/>
  <c r="W224" i="18"/>
  <c r="U226" i="18"/>
  <c r="H229" i="18"/>
  <c r="O230" i="18"/>
  <c r="D231" i="18"/>
  <c r="I234" i="18"/>
  <c r="C238" i="18"/>
  <c r="P239" i="18"/>
  <c r="Q240" i="18"/>
  <c r="P225" i="18"/>
  <c r="D233" i="18"/>
  <c r="V233" i="18"/>
  <c r="W238" i="18"/>
  <c r="D207" i="18"/>
  <c r="I212" i="18"/>
  <c r="Q205" i="18"/>
  <c r="H207" i="18"/>
  <c r="O207" i="18"/>
  <c r="T202" i="18"/>
  <c r="B204" i="18"/>
  <c r="I210" i="18"/>
  <c r="B213" i="18"/>
  <c r="N213" i="18"/>
  <c r="J215" i="18"/>
  <c r="W216" i="18"/>
  <c r="I204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J205" i="18"/>
  <c r="T207" i="18"/>
  <c r="B211" i="18"/>
  <c r="E214" i="18"/>
  <c r="P240" i="18"/>
  <c r="E225" i="18"/>
  <c r="H203" i="18"/>
  <c r="B205" i="18"/>
  <c r="N205" i="18"/>
  <c r="Q220" i="18"/>
  <c r="C230" i="18"/>
  <c r="B237" i="18"/>
  <c r="P234" i="18"/>
  <c r="K239" i="18"/>
  <c r="T240" i="18"/>
  <c r="E223" i="18"/>
  <c r="C227" i="18"/>
  <c r="T234" i="18"/>
  <c r="P209" i="18"/>
  <c r="U212" i="18"/>
  <c r="D217" i="18"/>
  <c r="T219" i="18"/>
  <c r="E222" i="18"/>
  <c r="W222" i="18"/>
  <c r="C224" i="18"/>
  <c r="J225" i="18"/>
  <c r="O228" i="18"/>
  <c r="D229" i="18"/>
  <c r="K230" i="18"/>
  <c r="B231" i="18"/>
  <c r="T231" i="18"/>
  <c r="P233" i="18"/>
  <c r="C236" i="18"/>
  <c r="U236" i="18"/>
  <c r="H239" i="18"/>
  <c r="O240" i="18"/>
  <c r="N236" i="18"/>
  <c r="B27" i="17"/>
  <c r="B25" i="17"/>
  <c r="B19" i="17"/>
  <c r="B29" i="17" s="1"/>
  <c r="E5" i="17"/>
  <c r="B23" i="17"/>
  <c r="B24" i="17"/>
  <c r="D24" i="17" s="1"/>
  <c r="W203" i="18"/>
  <c r="K204" i="18"/>
  <c r="B215" i="18"/>
  <c r="I216" i="18"/>
  <c r="Q222" i="18"/>
  <c r="K226" i="18"/>
  <c r="N231" i="18"/>
  <c r="J233" i="18"/>
  <c r="H235" i="18"/>
  <c r="B239" i="18"/>
  <c r="D202" i="18"/>
  <c r="V208" i="18"/>
  <c r="P213" i="18"/>
  <c r="J216" i="18"/>
  <c r="D220" i="18"/>
  <c r="B222" i="18"/>
  <c r="W225" i="18"/>
  <c r="U228" i="18"/>
  <c r="U227" i="18"/>
  <c r="O231" i="18"/>
  <c r="I236" i="18"/>
  <c r="I235" i="18"/>
  <c r="E237" i="18"/>
  <c r="C239" i="18"/>
  <c r="N226" i="18"/>
  <c r="K214" i="18"/>
  <c r="H223" i="18"/>
  <c r="D225" i="18"/>
  <c r="B227" i="18"/>
  <c r="I228" i="18"/>
  <c r="K238" i="18"/>
  <c r="T239" i="18"/>
  <c r="H205" i="18"/>
  <c r="H204" i="18"/>
  <c r="I207" i="18"/>
  <c r="W208" i="18"/>
  <c r="H202" i="18"/>
  <c r="T237" i="18"/>
  <c r="B277" i="18"/>
  <c r="C277" i="18" s="1"/>
  <c r="B278" i="18"/>
  <c r="P217" i="18"/>
  <c r="V225" i="18"/>
  <c r="P229" i="18"/>
  <c r="D237" i="18"/>
  <c r="P215" i="18"/>
  <c r="H221" i="18"/>
  <c r="D223" i="18"/>
  <c r="O234" i="18"/>
  <c r="E240" i="18"/>
  <c r="N209" i="18"/>
  <c r="C210" i="18"/>
  <c r="V215" i="18"/>
  <c r="K216" i="18"/>
  <c r="I218" i="18"/>
  <c r="N221" i="18"/>
  <c r="J223" i="18"/>
  <c r="O226" i="18"/>
  <c r="T229" i="18"/>
  <c r="I230" i="18"/>
  <c r="P231" i="18"/>
  <c r="H237" i="18"/>
  <c r="D239" i="18"/>
  <c r="V239" i="18"/>
  <c r="K240" i="18"/>
  <c r="P220" i="18"/>
  <c r="N222" i="18"/>
  <c r="J224" i="18"/>
  <c r="U235" i="18"/>
  <c r="K202" i="18"/>
  <c r="I203" i="18"/>
  <c r="C19" i="17"/>
  <c r="B32" i="17"/>
  <c r="F5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O10" i="6"/>
  <c r="O11" i="6" s="1"/>
  <c r="C8" i="6"/>
  <c r="D8" i="6" s="1"/>
  <c r="E8" i="6" s="1"/>
  <c r="F8" i="6" s="1"/>
  <c r="G8" i="6" s="1"/>
  <c r="H8" i="6" s="1"/>
  <c r="I8" i="6" s="1"/>
  <c r="J8" i="6" s="1"/>
  <c r="K8" i="6"/>
  <c r="B9" i="6"/>
  <c r="B10" i="6" s="1"/>
  <c r="A8" i="2"/>
  <c r="A9" i="2"/>
  <c r="A10" i="2" s="1"/>
  <c r="A11" i="2" s="1"/>
  <c r="A12" i="2" s="1"/>
  <c r="A13" i="2" s="1"/>
  <c r="A14" i="2" s="1"/>
  <c r="C9" i="6"/>
  <c r="D9" i="6"/>
  <c r="E9" i="6" s="1"/>
  <c r="F9" i="6" s="1"/>
  <c r="G9" i="6" s="1"/>
  <c r="H9" i="6" s="1"/>
  <c r="I9" i="6" s="1"/>
  <c r="J9" i="6" s="1"/>
  <c r="K9" i="6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Q8" i="5"/>
  <c r="P8" i="5"/>
  <c r="X9" i="5"/>
  <c r="W9" i="5"/>
  <c r="V9" i="5"/>
  <c r="U9" i="5"/>
  <c r="T9" i="5"/>
  <c r="S9" i="5"/>
  <c r="R9" i="5"/>
  <c r="Q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Q12" i="5"/>
  <c r="P12" i="5"/>
  <c r="X11" i="5"/>
  <c r="W11" i="5"/>
  <c r="V11" i="5"/>
  <c r="U11" i="5"/>
  <c r="T11" i="5"/>
  <c r="S11" i="5"/>
  <c r="R11" i="5"/>
  <c r="Q11" i="5"/>
  <c r="P11" i="5"/>
  <c r="X10" i="5"/>
  <c r="W10" i="5"/>
  <c r="V10" i="5"/>
  <c r="U10" i="5"/>
  <c r="T10" i="5"/>
  <c r="S10" i="5"/>
  <c r="R10" i="5"/>
  <c r="Q10" i="5"/>
  <c r="P10" i="5"/>
  <c r="V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J6" i="4" s="1"/>
  <c r="N6" i="3"/>
  <c r="I6" i="4" s="1"/>
  <c r="M6" i="3"/>
  <c r="L6" i="3"/>
  <c r="G6" i="4" s="1"/>
  <c r="K6" i="3"/>
  <c r="J6" i="3"/>
  <c r="E6" i="4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B6" i="12" s="1"/>
  <c r="O7" i="12" s="1"/>
  <c r="F6" i="4"/>
  <c r="E6" i="16" s="1"/>
  <c r="R7" i="16" s="1"/>
  <c r="H6" i="4"/>
  <c r="F6" i="6"/>
  <c r="S7" i="6" s="1"/>
  <c r="D7" i="7"/>
  <c r="C7" i="5"/>
  <c r="C7" i="12"/>
  <c r="C7" i="7"/>
  <c r="B7" i="5"/>
  <c r="C7" i="16"/>
  <c r="B7" i="6"/>
  <c r="C7" i="6"/>
  <c r="Q7" i="4"/>
  <c r="K6" i="5"/>
  <c r="X7" i="5" s="1"/>
  <c r="Y11" i="8"/>
  <c r="Q11" i="8"/>
  <c r="U11" i="8"/>
  <c r="R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E6" i="8"/>
  <c r="R7" i="8" s="1"/>
  <c r="D41" i="18"/>
  <c r="C232" i="18"/>
  <c r="O232" i="18"/>
  <c r="O233" i="18"/>
  <c r="E204" i="18"/>
  <c r="P204" i="18"/>
  <c r="E7" i="4"/>
  <c r="D7" i="8"/>
  <c r="U202" i="18"/>
  <c r="O201" i="18"/>
  <c r="P206" i="18"/>
  <c r="P205" i="18"/>
  <c r="D205" i="18"/>
  <c r="D206" i="18"/>
  <c r="C202" i="18"/>
  <c r="C201" i="18"/>
  <c r="Q203" i="18"/>
  <c r="B33" i="17"/>
  <c r="D23" i="17"/>
  <c r="H208" i="18"/>
  <c r="H209" i="18"/>
  <c r="T226" i="18"/>
  <c r="T227" i="18"/>
  <c r="I209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V214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T232" i="18"/>
  <c r="V238" i="18"/>
  <c r="N210" i="18"/>
  <c r="N224" i="18"/>
  <c r="E221" i="18"/>
  <c r="W229" i="18"/>
  <c r="J232" i="18"/>
  <c r="J231" i="18"/>
  <c r="U233" i="18"/>
  <c r="F5" i="19"/>
  <c r="A27" i="19"/>
  <c r="B42" i="17"/>
  <c r="V227" i="18"/>
  <c r="N217" i="18"/>
  <c r="P212" i="18"/>
  <c r="J237" i="18"/>
  <c r="H224" i="18"/>
  <c r="C209" i="18"/>
  <c r="BL27" i="21"/>
  <c r="BL45" i="21"/>
  <c r="BE45" i="21" s="1"/>
  <c r="BL38" i="21"/>
  <c r="BL36" i="21"/>
  <c r="BL19" i="21"/>
  <c r="BL29" i="21"/>
  <c r="BL44" i="21"/>
  <c r="BL30" i="21"/>
  <c r="BL34" i="21"/>
  <c r="BL24" i="21"/>
  <c r="BL20" i="21"/>
  <c r="BL18" i="21"/>
  <c r="BE18" i="21" s="1"/>
  <c r="BL26" i="21"/>
  <c r="BL23" i="21"/>
  <c r="BL41" i="21"/>
  <c r="BL22" i="21"/>
  <c r="BL31" i="21"/>
  <c r="BL25" i="21"/>
  <c r="BD25" i="21" s="1"/>
  <c r="BL17" i="21"/>
  <c r="BL21" i="21"/>
  <c r="BL32" i="21"/>
  <c r="BL35" i="21"/>
  <c r="BL42" i="21"/>
  <c r="BL37" i="21"/>
  <c r="BL33" i="21"/>
  <c r="BL40" i="21"/>
  <c r="BL39" i="21"/>
  <c r="P33" i="26"/>
  <c r="P83" i="26" s="1"/>
  <c r="P93" i="26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C231" i="18"/>
  <c r="I232" i="18"/>
  <c r="I239" i="18"/>
  <c r="E14" i="19"/>
  <c r="H218" i="18"/>
  <c r="H217" i="18"/>
  <c r="B233" i="18"/>
  <c r="T216" i="18"/>
  <c r="W204" i="18"/>
  <c r="U209" i="18"/>
  <c r="E213" i="18"/>
  <c r="O217" i="18"/>
  <c r="U218" i="18"/>
  <c r="C226" i="18"/>
  <c r="B228" i="18"/>
  <c r="W230" i="18"/>
  <c r="D9" i="4"/>
  <c r="E9" i="4" s="1"/>
  <c r="F9" i="4"/>
  <c r="G9" i="4" s="1"/>
  <c r="H9" i="4" s="1"/>
  <c r="I9" i="4" s="1"/>
  <c r="J9" i="4" s="1"/>
  <c r="K9" i="4" s="1"/>
  <c r="L9" i="4" s="1"/>
  <c r="N82" i="26"/>
  <c r="N92" i="26" s="1"/>
  <c r="N102" i="26" s="1"/>
  <c r="N84" i="26"/>
  <c r="N94" i="26" s="1"/>
  <c r="N104" i="26" s="1"/>
  <c r="V235" i="18"/>
  <c r="P236" i="18"/>
  <c r="B209" i="18"/>
  <c r="D236" i="18"/>
  <c r="Q208" i="18"/>
  <c r="O212" i="18"/>
  <c r="I220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C8" i="19"/>
  <c r="D10" i="19"/>
  <c r="D14" i="19"/>
  <c r="D13" i="19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/>
  <c r="AE102" i="26" s="1"/>
  <c r="AE34" i="26"/>
  <c r="AE84" i="26" s="1"/>
  <c r="AE94" i="26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/>
  <c r="Q94" i="26" s="1"/>
  <c r="Q104" i="26" s="1"/>
  <c r="AG33" i="26"/>
  <c r="AG83" i="26"/>
  <c r="AG93" i="26" s="1"/>
  <c r="AG103" i="26"/>
  <c r="AG81" i="26"/>
  <c r="AG91" i="26"/>
  <c r="AG101" i="26" s="1"/>
  <c r="J79" i="26"/>
  <c r="J89" i="26" s="1"/>
  <c r="J99" i="26" s="1"/>
  <c r="AC81" i="26"/>
  <c r="AC91" i="26"/>
  <c r="AC101" i="26" s="1"/>
  <c r="AN82" i="26"/>
  <c r="AN92" i="26" s="1"/>
  <c r="AN102" i="26" s="1"/>
  <c r="AN34" i="26"/>
  <c r="AN84" i="26"/>
  <c r="AN94" i="26" s="1"/>
  <c r="AN104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E29" i="21"/>
  <c r="BG29" i="21" s="1"/>
  <c r="BD29" i="21"/>
  <c r="BF29" i="21" s="1"/>
  <c r="BE32" i="21"/>
  <c r="BG32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E27" i="21"/>
  <c r="BG27" i="21" s="1"/>
  <c r="BD27" i="21"/>
  <c r="BF27" i="21" s="1"/>
  <c r="BD37" i="21"/>
  <c r="BF37" i="21" s="1"/>
  <c r="BE37" i="21"/>
  <c r="BG37" i="21" s="1"/>
  <c r="BD22" i="21"/>
  <c r="BF22" i="21" s="1"/>
  <c r="BE22" i="21"/>
  <c r="BG22" i="21" s="1"/>
  <c r="BD30" i="21"/>
  <c r="BF30" i="21" s="1"/>
  <c r="BE30" i="21"/>
  <c r="BG30" i="21" s="1"/>
  <c r="G5" i="19"/>
  <c r="F14" i="19"/>
  <c r="AM33" i="26"/>
  <c r="AM83" i="26"/>
  <c r="AM93" i="26" s="1"/>
  <c r="AM103" i="26" s="1"/>
  <c r="AM81" i="26"/>
  <c r="AM91" i="26"/>
  <c r="AM101" i="26" s="1"/>
  <c r="BE33" i="21"/>
  <c r="BG33" i="21" s="1"/>
  <c r="BD33" i="21"/>
  <c r="BF33" i="21" s="1"/>
  <c r="B47" i="17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/>
  <c r="Y83" i="26"/>
  <c r="Y93" i="26" s="1"/>
  <c r="Y103" i="26" s="1"/>
  <c r="Y81" i="26"/>
  <c r="Y91" i="26" s="1"/>
  <c r="Y101" i="26" s="1"/>
  <c r="BE42" i="21"/>
  <c r="BG42" i="21" s="1"/>
  <c r="BD42" i="21"/>
  <c r="BF42" i="21" s="1"/>
  <c r="BE41" i="21"/>
  <c r="BG41" i="21" s="1"/>
  <c r="BD41" i="21"/>
  <c r="BF41" i="21" s="1"/>
  <c r="BE44" i="21"/>
  <c r="BG44" i="21" s="1"/>
  <c r="BD44" i="21"/>
  <c r="BF44" i="21" s="1"/>
  <c r="B43" i="17"/>
  <c r="D3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/>
  <c r="BE36" i="21"/>
  <c r="BG36" i="21" s="1"/>
  <c r="BD36" i="21"/>
  <c r="BF36" i="21"/>
  <c r="B52" i="17"/>
  <c r="B62" i="17" s="1"/>
  <c r="B72" i="17" s="1"/>
  <c r="AF81" i="26"/>
  <c r="AF91" i="26" s="1"/>
  <c r="AF101" i="26"/>
  <c r="AF83" i="26"/>
  <c r="AF93" i="26"/>
  <c r="AF103" i="26" s="1"/>
  <c r="BD39" i="21"/>
  <c r="BF39" i="21"/>
  <c r="BE39" i="21"/>
  <c r="BG39" i="21"/>
  <c r="BD20" i="21"/>
  <c r="BF20" i="21"/>
  <c r="BE20" i="21"/>
  <c r="BG20" i="21" s="1"/>
  <c r="BE38" i="21"/>
  <c r="BG38" i="21"/>
  <c r="BD38" i="21"/>
  <c r="BF38" i="21"/>
  <c r="F7" i="4"/>
  <c r="E7" i="5" s="1"/>
  <c r="D7" i="5"/>
  <c r="D7" i="6"/>
  <c r="E7" i="7"/>
  <c r="D7" i="12"/>
  <c r="D7" i="16"/>
  <c r="E7" i="8"/>
  <c r="BD26" i="21"/>
  <c r="BF26" i="21" s="1"/>
  <c r="BE26" i="21"/>
  <c r="BG26" i="21" s="1"/>
  <c r="I81" i="26"/>
  <c r="I91" i="26" s="1"/>
  <c r="I101" i="26" s="1"/>
  <c r="I83" i="26"/>
  <c r="I93" i="26" s="1"/>
  <c r="I103" i="26" s="1"/>
  <c r="BE25" i="21"/>
  <c r="BG25" i="21"/>
  <c r="BF25" i="21"/>
  <c r="BD45" i="21"/>
  <c r="BF45" i="21"/>
  <c r="BG45" i="21"/>
  <c r="H5" i="19"/>
  <c r="F7" i="7"/>
  <c r="E7" i="16"/>
  <c r="E7" i="6"/>
  <c r="G7" i="4"/>
  <c r="E7" i="12"/>
  <c r="F7" i="8"/>
  <c r="Q19" i="4"/>
  <c r="R18" i="4"/>
  <c r="S18" i="4" s="1"/>
  <c r="T18" i="4" s="1"/>
  <c r="U18" i="4" s="1"/>
  <c r="V18" i="4" s="1"/>
  <c r="W18" i="4" s="1"/>
  <c r="X18" i="4"/>
  <c r="Y18" i="4" s="1"/>
  <c r="Z18" i="4" s="1"/>
  <c r="B57" i="17"/>
  <c r="B67" i="17" s="1"/>
  <c r="B77" i="17" s="1"/>
  <c r="Q20" i="4"/>
  <c r="R20" i="4" s="1"/>
  <c r="R19" i="4"/>
  <c r="S19" i="4"/>
  <c r="T19" i="4" s="1"/>
  <c r="U19" i="4" s="1"/>
  <c r="V19" i="4" s="1"/>
  <c r="W19" i="4" s="1"/>
  <c r="X19" i="4" s="1"/>
  <c r="Y19" i="4" s="1"/>
  <c r="Z19" i="4" s="1"/>
  <c r="Q21" i="4"/>
  <c r="S20" i="4"/>
  <c r="T20" i="4" s="1"/>
  <c r="U20" i="4" s="1"/>
  <c r="V20" i="4"/>
  <c r="W20" i="4"/>
  <c r="X20" i="4" s="1"/>
  <c r="Y20" i="4" s="1"/>
  <c r="Z20" i="4" s="1"/>
  <c r="Q22" i="4"/>
  <c r="R21" i="4"/>
  <c r="S21" i="4" s="1"/>
  <c r="T21" i="4" s="1"/>
  <c r="U21" i="4" s="1"/>
  <c r="V21" i="4" s="1"/>
  <c r="W21" i="4" s="1"/>
  <c r="X21" i="4" s="1"/>
  <c r="Y21" i="4" s="1"/>
  <c r="Z21" i="4" s="1"/>
  <c r="Q23" i="4"/>
  <c r="R22" i="4"/>
  <c r="S22" i="4" s="1"/>
  <c r="T22" i="4" s="1"/>
  <c r="U22" i="4" s="1"/>
  <c r="V22" i="4" s="1"/>
  <c r="W22" i="4" s="1"/>
  <c r="X22" i="4" s="1"/>
  <c r="Y22" i="4" s="1"/>
  <c r="Z22" i="4" s="1"/>
  <c r="X7" i="4" l="1"/>
  <c r="I6" i="16"/>
  <c r="V7" i="16" s="1"/>
  <c r="J6" i="8"/>
  <c r="W7" i="8" s="1"/>
  <c r="I6" i="12"/>
  <c r="V7" i="12" s="1"/>
  <c r="E16" i="19"/>
  <c r="B34" i="17"/>
  <c r="C6" i="7"/>
  <c r="Q7" i="7" s="1"/>
  <c r="B6" i="6"/>
  <c r="O7" i="6" s="1"/>
  <c r="C27" i="17"/>
  <c r="B6" i="16"/>
  <c r="O7" i="16" s="1"/>
  <c r="G8" i="19"/>
  <c r="F8" i="19"/>
  <c r="B6" i="5"/>
  <c r="O7" i="5" s="1"/>
  <c r="D11" i="19"/>
  <c r="G16" i="19"/>
  <c r="F16" i="19"/>
  <c r="D16" i="19"/>
  <c r="C6" i="8"/>
  <c r="P7" i="8" s="1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B28" i="17"/>
  <c r="D18" i="17"/>
  <c r="B35" i="17"/>
  <c r="D17" i="19"/>
  <c r="G10" i="19"/>
  <c r="F10" i="19"/>
  <c r="C13" i="19"/>
  <c r="H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F43" i="17"/>
  <c r="F53" i="17" s="1"/>
  <c r="F63" i="17" s="1"/>
  <c r="F73" i="17" s="1"/>
  <c r="G7" i="8"/>
  <c r="F7" i="16"/>
  <c r="F7" i="12"/>
  <c r="H7" i="4"/>
  <c r="F7" i="6"/>
  <c r="G7" i="7"/>
  <c r="F7" i="5"/>
  <c r="H11" i="19"/>
  <c r="H14" i="19"/>
  <c r="H15" i="19"/>
  <c r="H12" i="19"/>
  <c r="H8" i="19"/>
  <c r="I5" i="19"/>
  <c r="H17" i="19"/>
  <c r="H10" i="19"/>
  <c r="H16" i="19"/>
  <c r="H9" i="19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R23" i="4"/>
  <c r="S23" i="4" s="1"/>
  <c r="T23" i="4" s="1"/>
  <c r="U23" i="4" s="1"/>
  <c r="V23" i="4" s="1"/>
  <c r="W23" i="4" s="1"/>
  <c r="X23" i="4" s="1"/>
  <c r="Y23" i="4" s="1"/>
  <c r="Z23" i="4" s="1"/>
  <c r="Q24" i="4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D36" i="17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T11" i="6"/>
  <c r="S11" i="6"/>
  <c r="R11" i="6"/>
  <c r="Q11" i="6"/>
  <c r="O12" i="6"/>
  <c r="X11" i="6"/>
  <c r="P11" i="6"/>
  <c r="W11" i="6"/>
  <c r="U11" i="6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36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C2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B44" i="17" l="1"/>
  <c r="F34" i="17"/>
  <c r="I2" i="17"/>
  <c r="J2" i="17" s="1"/>
  <c r="K2" i="17" s="1"/>
  <c r="B45" i="17"/>
  <c r="D35" i="17"/>
  <c r="E35" i="17"/>
  <c r="B38" i="17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B9" i="21" s="1" a="1"/>
  <c r="F46" i="17"/>
  <c r="F56" i="17" s="1"/>
  <c r="F66" i="17" s="1"/>
  <c r="F76" i="17" s="1"/>
  <c r="Q25" i="4"/>
  <c r="R24" i="4"/>
  <c r="S24" i="4" s="1"/>
  <c r="T24" i="4" s="1"/>
  <c r="U24" i="4" s="1"/>
  <c r="V24" i="4" s="1"/>
  <c r="W24" i="4" s="1"/>
  <c r="X24" i="4" s="1"/>
  <c r="Y24" i="4" s="1"/>
  <c r="Z24" i="4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I12" i="19"/>
  <c r="I17" i="19"/>
  <c r="I16" i="19"/>
  <c r="I11" i="19"/>
  <c r="J5" i="19"/>
  <c r="I13" i="19"/>
  <c r="I9" i="19"/>
  <c r="I15" i="19"/>
  <c r="I10" i="19"/>
  <c r="I8" i="19"/>
  <c r="I14" i="19"/>
  <c r="S12" i="6"/>
  <c r="R12" i="6"/>
  <c r="Q12" i="6"/>
  <c r="X12" i="6"/>
  <c r="P12" i="6"/>
  <c r="W12" i="6"/>
  <c r="O13" i="6"/>
  <c r="V12" i="6"/>
  <c r="T12" i="6"/>
  <c r="U12" i="6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38" i="17"/>
  <c r="G48" i="17" s="1"/>
  <c r="G58" i="17" s="1"/>
  <c r="G68" i="17" s="1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38" i="17"/>
  <c r="F48" i="17" s="1"/>
  <c r="F58" i="17" s="1"/>
  <c r="F68" i="17" s="1"/>
  <c r="F40" i="17"/>
  <c r="F50" i="17" s="1"/>
  <c r="F60" i="17" s="1"/>
  <c r="F70" i="17" s="1"/>
  <c r="B56" i="17" l="1"/>
  <c r="B66" i="17" s="1"/>
  <c r="B76" i="17" s="1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E44" i="17"/>
  <c r="E54" i="17" s="1"/>
  <c r="E64" i="17" s="1"/>
  <c r="E74" i="1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R13" i="6"/>
  <c r="Q13" i="6"/>
  <c r="X13" i="6"/>
  <c r="P13" i="6"/>
  <c r="W13" i="6"/>
  <c r="V13" i="6"/>
  <c r="U13" i="6"/>
  <c r="S13" i="6"/>
  <c r="T13" i="6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R25" i="4"/>
  <c r="S25" i="4" s="1"/>
  <c r="T25" i="4" s="1"/>
  <c r="U25" i="4" s="1"/>
  <c r="V25" i="4" s="1"/>
  <c r="W25" i="4" s="1"/>
  <c r="X25" i="4" s="1"/>
  <c r="Y25" i="4" s="1"/>
  <c r="Z25" i="4" s="1"/>
  <c r="Q26" i="4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J15" i="19"/>
  <c r="J11" i="19"/>
  <c r="J8" i="19"/>
  <c r="J16" i="19"/>
  <c r="J13" i="19"/>
  <c r="J17" i="19"/>
  <c r="J9" i="19"/>
  <c r="J10" i="19"/>
  <c r="J12" i="19"/>
  <c r="K5" i="19"/>
  <c r="J14" i="19"/>
  <c r="C3" i="4"/>
  <c r="C48" i="17" l="1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R26" i="4"/>
  <c r="S26" i="4" s="1"/>
  <c r="T26" i="4" s="1"/>
  <c r="U26" i="4" s="1"/>
  <c r="V26" i="4" s="1"/>
  <c r="W26" i="4" s="1"/>
  <c r="X26" i="4" s="1"/>
  <c r="Y26" i="4" s="1"/>
  <c r="Z26" i="4" s="1"/>
  <c r="Q27" i="4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L5" i="19"/>
  <c r="K17" i="19"/>
  <c r="K9" i="19"/>
  <c r="K12" i="19"/>
  <c r="K10" i="19"/>
  <c r="K16" i="19"/>
  <c r="K11" i="19"/>
  <c r="K15" i="19"/>
  <c r="K8" i="19"/>
  <c r="K13" i="19"/>
  <c r="K14" i="19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N2" i="17" l="1"/>
  <c r="N3" i="17"/>
  <c r="C282" i="18"/>
  <c r="B283" i="18"/>
  <c r="L10" i="19"/>
  <c r="L12" i="19"/>
  <c r="L16" i="19"/>
  <c r="L8" i="19"/>
  <c r="L11" i="19"/>
  <c r="L17" i="19"/>
  <c r="L9" i="19"/>
  <c r="L14" i="19"/>
  <c r="L13" i="19"/>
  <c r="M5" i="19"/>
  <c r="L15" i="19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R27" i="4"/>
  <c r="S27" i="4" s="1"/>
  <c r="T27" i="4" s="1"/>
  <c r="U27" i="4" s="1"/>
  <c r="V27" i="4" s="1"/>
  <c r="W27" i="4" s="1"/>
  <c r="X27" i="4" s="1"/>
  <c r="Y27" i="4" s="1"/>
  <c r="Z27" i="4" s="1"/>
  <c r="Q28" i="4"/>
  <c r="J7" i="5"/>
  <c r="L7" i="4"/>
  <c r="K7" i="7"/>
  <c r="K7" i="8"/>
  <c r="J7" i="16"/>
  <c r="J7" i="12"/>
  <c r="J7" i="6"/>
  <c r="A19" i="2"/>
  <c r="B11" i="2"/>
  <c r="O2" i="17" l="1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M8" i="19"/>
  <c r="M16" i="19"/>
  <c r="M17" i="19"/>
  <c r="M9" i="19"/>
  <c r="M14" i="19"/>
  <c r="M11" i="19"/>
  <c r="M15" i="19"/>
  <c r="M12" i="19"/>
  <c r="M13" i="19"/>
  <c r="N5" i="19"/>
  <c r="M10" i="19"/>
  <c r="K7" i="6"/>
  <c r="K7" i="12"/>
  <c r="K7" i="5"/>
  <c r="K7" i="16"/>
  <c r="L7" i="8"/>
  <c r="L7" i="7"/>
  <c r="B12" i="2"/>
  <c r="A20" i="2"/>
  <c r="B284" i="18"/>
  <c r="C283" i="18"/>
  <c r="Q29" i="4"/>
  <c r="R28" i="4"/>
  <c r="S28" i="4" s="1"/>
  <c r="T28" i="4" s="1"/>
  <c r="U28" i="4" s="1"/>
  <c r="V28" i="4" s="1"/>
  <c r="W28" i="4" s="1"/>
  <c r="X28" i="4" s="1"/>
  <c r="Y28" i="4" s="1"/>
  <c r="Z28" i="4" s="1"/>
  <c r="P2" i="17" l="1"/>
  <c r="P3" i="17"/>
  <c r="B65" i="18" a="1"/>
  <c r="N11" i="19"/>
  <c r="N14" i="19"/>
  <c r="N8" i="19"/>
  <c r="N16" i="19"/>
  <c r="N13" i="19"/>
  <c r="N15" i="19"/>
  <c r="N10" i="19"/>
  <c r="N12" i="19"/>
  <c r="O5" i="19"/>
  <c r="N17" i="19"/>
  <c r="N9" i="19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Q30" i="4"/>
  <c r="R29" i="4"/>
  <c r="S29" i="4" s="1"/>
  <c r="T29" i="4" s="1"/>
  <c r="U29" i="4" s="1"/>
  <c r="V29" i="4" s="1"/>
  <c r="W29" i="4" s="1"/>
  <c r="X29" i="4" s="1"/>
  <c r="Y29" i="4" s="1"/>
  <c r="Z29" i="4" s="1"/>
  <c r="Q3" i="17" l="1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O15" i="19"/>
  <c r="O13" i="19"/>
  <c r="P5" i="19"/>
  <c r="O17" i="19"/>
  <c r="O8" i="19"/>
  <c r="O12" i="19"/>
  <c r="O11" i="19"/>
  <c r="O9" i="19"/>
  <c r="O14" i="19"/>
  <c r="O16" i="19"/>
  <c r="O10" i="19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Q31" i="4"/>
  <c r="R30" i="4"/>
  <c r="S30" i="4" s="1"/>
  <c r="T30" i="4" s="1"/>
  <c r="U30" i="4" s="1"/>
  <c r="V30" i="4" s="1"/>
  <c r="W30" i="4" s="1"/>
  <c r="X30" i="4" s="1"/>
  <c r="Y30" i="4" s="1"/>
  <c r="Z30" i="4" s="1"/>
  <c r="B286" i="18"/>
  <c r="C286" i="18" s="1"/>
  <c r="C285" i="18"/>
  <c r="R3" i="17" l="1"/>
  <c r="R2" i="17"/>
  <c r="R4" i="17"/>
  <c r="Q32" i="4"/>
  <c r="R31" i="4"/>
  <c r="S31" i="4" s="1"/>
  <c r="T31" i="4" s="1"/>
  <c r="U31" i="4" s="1"/>
  <c r="V31" i="4" s="1"/>
  <c r="W31" i="4" s="1"/>
  <c r="X31" i="4" s="1"/>
  <c r="Y31" i="4" s="1"/>
  <c r="Z31" i="4" s="1"/>
  <c r="P8" i="19"/>
  <c r="P14" i="19"/>
  <c r="P17" i="19"/>
  <c r="Q5" i="19"/>
  <c r="P16" i="19"/>
  <c r="P15" i="19"/>
  <c r="P9" i="19"/>
  <c r="P10" i="19"/>
  <c r="P12" i="19"/>
  <c r="P11" i="19"/>
  <c r="P13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S2" i="17" l="1"/>
  <c r="S3" i="17"/>
  <c r="W29" i="18"/>
  <c r="W30" i="18"/>
  <c r="W28" i="18"/>
  <c r="W74" i="18" s="1" a="1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74" i="18" s="1" a="1"/>
  <c r="K29" i="18"/>
  <c r="J28" i="18"/>
  <c r="J29" i="18"/>
  <c r="J30" i="18"/>
  <c r="P28" i="18"/>
  <c r="P74" i="18" s="1" a="1"/>
  <c r="P29" i="18"/>
  <c r="P30" i="18"/>
  <c r="U30" i="18"/>
  <c r="U29" i="18"/>
  <c r="U28" i="18"/>
  <c r="U74" i="18" s="1" a="1"/>
  <c r="T30" i="18"/>
  <c r="T28" i="18"/>
  <c r="T29" i="18"/>
  <c r="R32" i="4"/>
  <c r="S32" i="4" s="1"/>
  <c r="T32" i="4" s="1"/>
  <c r="U32" i="4" s="1"/>
  <c r="V32" i="4" s="1"/>
  <c r="W32" i="4" s="1"/>
  <c r="X32" i="4" s="1"/>
  <c r="Y32" i="4" s="1"/>
  <c r="Z32" i="4" s="1"/>
  <c r="Q33" i="4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Q11" i="19"/>
  <c r="R5" i="19"/>
  <c r="Q9" i="19"/>
  <c r="Q14" i="19"/>
  <c r="Q8" i="19"/>
  <c r="Q10" i="19"/>
  <c r="Q16" i="19"/>
  <c r="Q17" i="19"/>
  <c r="Q15" i="19"/>
  <c r="Q12" i="19"/>
  <c r="Q13" i="19"/>
  <c r="E30" i="18"/>
  <c r="E29" i="18"/>
  <c r="E28" i="18"/>
  <c r="B16" i="2"/>
  <c r="A24" i="2"/>
  <c r="S4" i="17"/>
  <c r="C30" i="18"/>
  <c r="C28" i="18"/>
  <c r="C29" i="18"/>
  <c r="D28" i="18"/>
  <c r="D74" i="18" s="1" a="1"/>
  <c r="D29" i="18"/>
  <c r="D30" i="18"/>
  <c r="Z29" i="18"/>
  <c r="Z28" i="18"/>
  <c r="Z74" i="18" s="1" a="1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T2" i="17" l="1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R12" i="19"/>
  <c r="R15" i="19"/>
  <c r="R16" i="19"/>
  <c r="R11" i="19"/>
  <c r="R9" i="19"/>
  <c r="R8" i="19"/>
  <c r="R13" i="19"/>
  <c r="R17" i="19"/>
  <c r="R14" i="19"/>
  <c r="S5" i="19"/>
  <c r="R10" i="19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Q34" i="4"/>
  <c r="R33" i="4"/>
  <c r="S33" i="4" s="1"/>
  <c r="T33" i="4" s="1"/>
  <c r="U33" i="4" s="1"/>
  <c r="V33" i="4" s="1"/>
  <c r="W33" i="4" s="1"/>
  <c r="X33" i="4" s="1"/>
  <c r="Y33" i="4" s="1"/>
  <c r="Z33" i="4" s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U2" i="17" l="1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S9" i="19"/>
  <c r="S8" i="19"/>
  <c r="S12" i="19"/>
  <c r="S13" i="19"/>
  <c r="S15" i="19"/>
  <c r="S10" i="19"/>
  <c r="S16" i="19"/>
  <c r="T5" i="19"/>
  <c r="S17" i="19"/>
  <c r="S14" i="19"/>
  <c r="S11" i="19"/>
  <c r="R34" i="4"/>
  <c r="S34" i="4" s="1"/>
  <c r="T34" i="4" s="1"/>
  <c r="U34" i="4" s="1"/>
  <c r="V34" i="4" s="1"/>
  <c r="W34" i="4" s="1"/>
  <c r="X34" i="4" s="1"/>
  <c r="Y34" i="4" s="1"/>
  <c r="Z34" i="4" s="1"/>
  <c r="Q35" i="4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V2" i="17" l="1"/>
  <c r="V3" i="17"/>
  <c r="V4" i="17"/>
  <c r="Q36" i="4"/>
  <c r="R35" i="4"/>
  <c r="S35" i="4" s="1"/>
  <c r="T35" i="4" s="1"/>
  <c r="U35" i="4" s="1"/>
  <c r="V35" i="4" s="1"/>
  <c r="W35" i="4" s="1"/>
  <c r="X35" i="4" s="1"/>
  <c r="Y35" i="4" s="1"/>
  <c r="Z35" i="4" s="1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T12" i="19"/>
  <c r="T16" i="19"/>
  <c r="T13" i="19"/>
  <c r="T9" i="19"/>
  <c r="T15" i="19"/>
  <c r="T11" i="19"/>
  <c r="T14" i="19"/>
  <c r="T17" i="19"/>
  <c r="T10" i="19"/>
  <c r="T8" i="19"/>
  <c r="U5" i="19"/>
  <c r="A8" i="33" l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R36" i="4"/>
  <c r="S36" i="4" s="1"/>
  <c r="T36" i="4" s="1"/>
  <c r="U36" i="4" s="1"/>
  <c r="V36" i="4" s="1"/>
  <c r="W36" i="4" s="1"/>
  <c r="X36" i="4" s="1"/>
  <c r="Y36" i="4" s="1"/>
  <c r="Z36" i="4" s="1"/>
  <c r="Q37" i="4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X3" i="17" s="1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U10" i="19"/>
  <c r="U11" i="19"/>
  <c r="U16" i="19"/>
  <c r="U17" i="19"/>
  <c r="U12" i="19"/>
  <c r="U15" i="19"/>
  <c r="U9" i="19"/>
  <c r="U13" i="19"/>
  <c r="U8" i="19"/>
  <c r="V5" i="19"/>
  <c r="U14" i="19"/>
  <c r="A9" i="33" l="1"/>
  <c r="X2" i="17"/>
  <c r="V12" i="19"/>
  <c r="V15" i="19"/>
  <c r="V10" i="19"/>
  <c r="V9" i="19"/>
  <c r="V14" i="19"/>
  <c r="V13" i="19"/>
  <c r="V17" i="19"/>
  <c r="V8" i="19"/>
  <c r="W5" i="19"/>
  <c r="V16" i="19"/>
  <c r="V11" i="19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Y3" i="17" s="1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R37" i="4"/>
  <c r="S37" i="4" s="1"/>
  <c r="T37" i="4" s="1"/>
  <c r="U37" i="4" s="1"/>
  <c r="V37" i="4" s="1"/>
  <c r="W37" i="4" s="1"/>
  <c r="X37" i="4" s="1"/>
  <c r="Y37" i="4" s="1"/>
  <c r="Z37" i="4" s="1"/>
  <c r="Q38" i="4"/>
  <c r="X4" i="17"/>
  <c r="A10" i="33" l="1"/>
  <c r="Y2" i="17"/>
  <c r="Y4" i="17"/>
  <c r="Q39" i="4"/>
  <c r="R38" i="4"/>
  <c r="S38" i="4" s="1"/>
  <c r="T38" i="4" s="1"/>
  <c r="U38" i="4" s="1"/>
  <c r="V38" i="4" s="1"/>
  <c r="W38" i="4" s="1"/>
  <c r="X38" i="4" s="1"/>
  <c r="Y38" i="4" s="1"/>
  <c r="Z38" i="4" s="1"/>
  <c r="A30" i="2"/>
  <c r="B22" i="2"/>
  <c r="W11" i="19"/>
  <c r="W12" i="19"/>
  <c r="W13" i="19"/>
  <c r="W14" i="19"/>
  <c r="W16" i="19"/>
  <c r="W9" i="19"/>
  <c r="W10" i="19"/>
  <c r="W17" i="19"/>
  <c r="W8" i="19"/>
  <c r="W15" i="19"/>
  <c r="X5" i="19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Z3" i="17" s="1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A11" i="33" l="1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AA3" i="17" s="1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Q40" i="4"/>
  <c r="R39" i="4"/>
  <c r="S39" i="4" s="1"/>
  <c r="T39" i="4" s="1"/>
  <c r="U39" i="4" s="1"/>
  <c r="V39" i="4" s="1"/>
  <c r="W39" i="4" s="1"/>
  <c r="X39" i="4" s="1"/>
  <c r="Y39" i="4" s="1"/>
  <c r="Z39" i="4" s="1"/>
  <c r="Z4" i="17"/>
  <c r="Y5" i="19"/>
  <c r="X13" i="19"/>
  <c r="X16" i="19"/>
  <c r="X11" i="19"/>
  <c r="X15" i="19"/>
  <c r="X9" i="19"/>
  <c r="X8" i="19"/>
  <c r="X10" i="19"/>
  <c r="X17" i="19"/>
  <c r="X12" i="19"/>
  <c r="X14" i="19"/>
  <c r="A12" i="33" l="1"/>
  <c r="AA2" i="17"/>
  <c r="AA4" i="17"/>
  <c r="Y17" i="19"/>
  <c r="Y15" i="19"/>
  <c r="Y12" i="19"/>
  <c r="Y8" i="19"/>
  <c r="Y16" i="19"/>
  <c r="Y13" i="19"/>
  <c r="Y11" i="19"/>
  <c r="Z5" i="19"/>
  <c r="Y14" i="19"/>
  <c r="Y10" i="19"/>
  <c r="Y9" i="19"/>
  <c r="R40" i="4"/>
  <c r="S40" i="4" s="1"/>
  <c r="T40" i="4" s="1"/>
  <c r="U40" i="4" s="1"/>
  <c r="V40" i="4" s="1"/>
  <c r="W40" i="4" s="1"/>
  <c r="X40" i="4" s="1"/>
  <c r="Y40" i="4" s="1"/>
  <c r="Z40" i="4" s="1"/>
  <c r="Q41" i="4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AB3" i="17" s="1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A13" i="33" l="1"/>
  <c r="AB2" i="17"/>
  <c r="A33" i="2"/>
  <c r="B25" i="2"/>
  <c r="Q42" i="4"/>
  <c r="R41" i="4"/>
  <c r="S41" i="4" s="1"/>
  <c r="T41" i="4" s="1"/>
  <c r="U41" i="4" s="1"/>
  <c r="V41" i="4" s="1"/>
  <c r="W41" i="4" s="1"/>
  <c r="X41" i="4" s="1"/>
  <c r="Y41" i="4" s="1"/>
  <c r="Z41" i="4" s="1"/>
  <c r="AA5" i="19"/>
  <c r="Z15" i="19"/>
  <c r="Z8" i="19"/>
  <c r="Z16" i="19"/>
  <c r="Z9" i="19"/>
  <c r="Z14" i="19"/>
  <c r="Z12" i="19"/>
  <c r="Z11" i="19"/>
  <c r="Z13" i="19"/>
  <c r="Z17" i="19"/>
  <c r="Z10" i="19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AC3" i="17" s="1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A14" i="33" l="1"/>
  <c r="AC2" i="17"/>
  <c r="Q43" i="4"/>
  <c r="R42" i="4"/>
  <c r="S42" i="4" s="1"/>
  <c r="T42" i="4" s="1"/>
  <c r="U42" i="4" s="1"/>
  <c r="V42" i="4" s="1"/>
  <c r="W42" i="4" s="1"/>
  <c r="X42" i="4" s="1"/>
  <c r="Y42" i="4" s="1"/>
  <c r="Z42" i="4" s="1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AD3" i="17" s="1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A13" i="19"/>
  <c r="AA17" i="19"/>
  <c r="AA8" i="19"/>
  <c r="AA11" i="19"/>
  <c r="AA12" i="19"/>
  <c r="AA15" i="19"/>
  <c r="AA14" i="19"/>
  <c r="AA10" i="19"/>
  <c r="AA16" i="19"/>
  <c r="AA9" i="19"/>
  <c r="AB5" i="19"/>
  <c r="AC4" i="17"/>
  <c r="A15" i="33" l="1"/>
  <c r="AD2" i="17"/>
  <c r="AD4" i="17"/>
  <c r="AC5" i="19"/>
  <c r="AB15" i="19"/>
  <c r="AB11" i="19"/>
  <c r="AB9" i="19"/>
  <c r="AB14" i="19"/>
  <c r="AB8" i="19"/>
  <c r="AB13" i="19"/>
  <c r="AB12" i="19"/>
  <c r="AB16" i="19"/>
  <c r="AB10" i="19"/>
  <c r="AB17" i="19"/>
  <c r="B27" i="2"/>
  <c r="A35" i="2"/>
  <c r="Q44" i="4"/>
  <c r="R43" i="4"/>
  <c r="S43" i="4" s="1"/>
  <c r="T43" i="4" s="1"/>
  <c r="U43" i="4" s="1"/>
  <c r="V43" i="4" s="1"/>
  <c r="W43" i="4" s="1"/>
  <c r="X43" i="4" s="1"/>
  <c r="Y43" i="4" s="1"/>
  <c r="Z43" i="4" s="1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AE3" i="17" s="1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16" i="33" l="1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F3" i="17" s="1"/>
  <c r="Q45" i="4"/>
  <c r="R44" i="4"/>
  <c r="S44" i="4" s="1"/>
  <c r="T44" i="4" s="1"/>
  <c r="U44" i="4" s="1"/>
  <c r="V44" i="4" s="1"/>
  <c r="W44" i="4" s="1"/>
  <c r="X44" i="4" s="1"/>
  <c r="Y44" i="4" s="1"/>
  <c r="Z44" i="4" s="1"/>
  <c r="A36" i="2"/>
  <c r="B28" i="2"/>
  <c r="AD5" i="19"/>
  <c r="AC9" i="19"/>
  <c r="AC17" i="19"/>
  <c r="AC14" i="19"/>
  <c r="AC13" i="19"/>
  <c r="AC16" i="19"/>
  <c r="AC15" i="19"/>
  <c r="AC8" i="19"/>
  <c r="AC11" i="19"/>
  <c r="AC10" i="19"/>
  <c r="AC12" i="19"/>
  <c r="A17" i="33" l="1"/>
  <c r="AF2" i="17"/>
  <c r="AF4" i="17"/>
  <c r="AD17" i="19"/>
  <c r="AD9" i="19"/>
  <c r="AD10" i="19"/>
  <c r="AD8" i="19"/>
  <c r="AD14" i="19"/>
  <c r="AD12" i="19"/>
  <c r="AD13" i="19"/>
  <c r="AD15" i="19"/>
  <c r="AD11" i="19"/>
  <c r="AE5" i="19"/>
  <c r="AD16" i="19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G3" i="17" s="1"/>
  <c r="AB39" i="17"/>
  <c r="AB49" i="17" s="1"/>
  <c r="AB59" i="17" s="1"/>
  <c r="AB69" i="17" s="1"/>
  <c r="A37" i="2"/>
  <c r="B29" i="2"/>
  <c r="Q46" i="4"/>
  <c r="R45" i="4"/>
  <c r="S45" i="4" s="1"/>
  <c r="T45" i="4" s="1"/>
  <c r="U45" i="4" s="1"/>
  <c r="V45" i="4" s="1"/>
  <c r="W45" i="4" s="1"/>
  <c r="X45" i="4" s="1"/>
  <c r="Y45" i="4" s="1"/>
  <c r="Z45" i="4" s="1"/>
  <c r="A18" i="33" l="1"/>
  <c r="AG2" i="17"/>
  <c r="AG4" i="17"/>
  <c r="Q47" i="4"/>
  <c r="R46" i="4"/>
  <c r="S46" i="4" s="1"/>
  <c r="T46" i="4" s="1"/>
  <c r="U46" i="4" s="1"/>
  <c r="V46" i="4" s="1"/>
  <c r="W46" i="4" s="1"/>
  <c r="X46" i="4" s="1"/>
  <c r="Y46" i="4" s="1"/>
  <c r="Z46" i="4" s="1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H3" i="17" s="1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AE14" i="19"/>
  <c r="AF5" i="19"/>
  <c r="AE17" i="19"/>
  <c r="AE12" i="19"/>
  <c r="AE13" i="19"/>
  <c r="AE10" i="19"/>
  <c r="AE11" i="19"/>
  <c r="AE8" i="19"/>
  <c r="AE9" i="19"/>
  <c r="AE15" i="19"/>
  <c r="AE16" i="19"/>
  <c r="A19" i="33" l="1"/>
  <c r="AH2" i="17"/>
  <c r="AH4" i="17"/>
  <c r="B31" i="2"/>
  <c r="A39" i="2"/>
  <c r="AF15" i="19"/>
  <c r="AF10" i="19"/>
  <c r="AF9" i="19"/>
  <c r="AF11" i="19"/>
  <c r="AF12" i="19"/>
  <c r="AF17" i="19"/>
  <c r="AG5" i="19"/>
  <c r="AF8" i="19"/>
  <c r="AF14" i="19"/>
  <c r="AF16" i="19"/>
  <c r="AF13" i="19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I3" i="17" s="1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Q48" i="4"/>
  <c r="R47" i="4"/>
  <c r="S47" i="4" s="1"/>
  <c r="T47" i="4" s="1"/>
  <c r="U47" i="4" s="1"/>
  <c r="V47" i="4" s="1"/>
  <c r="W47" i="4" s="1"/>
  <c r="X47" i="4" s="1"/>
  <c r="Y47" i="4" s="1"/>
  <c r="Z47" i="4" s="1"/>
  <c r="A20" i="33" l="1"/>
  <c r="AI2" i="17"/>
  <c r="Q49" i="4"/>
  <c r="R48" i="4"/>
  <c r="S48" i="4" s="1"/>
  <c r="T48" i="4" s="1"/>
  <c r="U48" i="4" s="1"/>
  <c r="V48" i="4" s="1"/>
  <c r="W48" i="4" s="1"/>
  <c r="X48" i="4" s="1"/>
  <c r="Y48" i="4" s="1"/>
  <c r="Z48" i="4" s="1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J3" i="17" s="1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G8" i="19"/>
  <c r="AG15" i="19"/>
  <c r="AH5" i="19"/>
  <c r="AG11" i="19"/>
  <c r="AG14" i="19"/>
  <c r="AG17" i="19"/>
  <c r="AG13" i="19"/>
  <c r="AG9" i="19"/>
  <c r="AG16" i="19"/>
  <c r="AG10" i="19"/>
  <c r="AG12" i="19"/>
  <c r="AI4" i="17"/>
  <c r="A21" i="33" l="1"/>
  <c r="AJ2" i="17"/>
  <c r="AJ4" i="17"/>
  <c r="AH16" i="19"/>
  <c r="AI5" i="19"/>
  <c r="AH13" i="19"/>
  <c r="AH11" i="19"/>
  <c r="AH15" i="19"/>
  <c r="AH17" i="19"/>
  <c r="AH8" i="19"/>
  <c r="AH10" i="19"/>
  <c r="AH12" i="19"/>
  <c r="AH9" i="19"/>
  <c r="AH14" i="19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K3" i="17" s="1"/>
  <c r="AF37" i="17"/>
  <c r="AF20" i="17"/>
  <c r="Q50" i="4"/>
  <c r="R49" i="4"/>
  <c r="S49" i="4" s="1"/>
  <c r="T49" i="4" s="1"/>
  <c r="U49" i="4" s="1"/>
  <c r="V49" i="4" s="1"/>
  <c r="W49" i="4" s="1"/>
  <c r="X49" i="4" s="1"/>
  <c r="Y49" i="4" s="1"/>
  <c r="Z49" i="4" s="1"/>
  <c r="A22" i="33" l="1"/>
  <c r="AK2" i="17"/>
  <c r="D2" i="17" s="1"/>
  <c r="AK4" i="17"/>
  <c r="D4" i="17" s="1"/>
  <c r="D3" i="17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Q51" i="4"/>
  <c r="R50" i="4"/>
  <c r="S50" i="4" s="1"/>
  <c r="T50" i="4" s="1"/>
  <c r="U50" i="4" s="1"/>
  <c r="V50" i="4" s="1"/>
  <c r="W50" i="4" s="1"/>
  <c r="X50" i="4" s="1"/>
  <c r="Y50" i="4" s="1"/>
  <c r="Z50" i="4" s="1"/>
  <c r="AJ5" i="19"/>
  <c r="AI16" i="19"/>
  <c r="AI13" i="19"/>
  <c r="AI11" i="19"/>
  <c r="AI17" i="19"/>
  <c r="AI10" i="19"/>
  <c r="AI15" i="19"/>
  <c r="AI12" i="19"/>
  <c r="AI9" i="19"/>
  <c r="AI8" i="19"/>
  <c r="AI14" i="19"/>
  <c r="A42" i="2"/>
  <c r="B34" i="2"/>
  <c r="AL2" i="17" l="1"/>
  <c r="AL4" i="17"/>
  <c r="AJ16" i="19"/>
  <c r="AJ15" i="19"/>
  <c r="AJ14" i="19"/>
  <c r="AJ9" i="19"/>
  <c r="AK5" i="19"/>
  <c r="AJ13" i="19"/>
  <c r="AJ11" i="19"/>
  <c r="AJ17" i="19"/>
  <c r="AJ8" i="19"/>
  <c r="AJ10" i="19"/>
  <c r="AJ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2" i="17" l="1"/>
  <c r="AM4" i="17"/>
  <c r="AK16" i="19"/>
  <c r="AL5" i="19"/>
  <c r="AK14" i="19"/>
  <c r="AK17" i="19"/>
  <c r="AK15" i="19"/>
  <c r="AK13" i="19"/>
  <c r="AK11" i="19"/>
  <c r="AK9" i="19"/>
  <c r="AK12" i="19"/>
  <c r="AK10" i="19"/>
  <c r="AK8" i="19"/>
  <c r="R52" i="4"/>
  <c r="S52" i="4" s="1"/>
  <c r="T52" i="4" s="1"/>
  <c r="U52" i="4" s="1"/>
  <c r="V52" i="4" s="1"/>
  <c r="W52" i="4" s="1"/>
  <c r="X52" i="4" s="1"/>
  <c r="Y52" i="4" s="1"/>
  <c r="Z52" i="4" s="1"/>
  <c r="Q53" i="4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2" i="17" l="1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R53" i="4"/>
  <c r="S53" i="4" s="1"/>
  <c r="T53" i="4" s="1"/>
  <c r="U53" i="4" s="1"/>
  <c r="V53" i="4" s="1"/>
  <c r="W53" i="4" s="1"/>
  <c r="X53" i="4" s="1"/>
  <c r="Y53" i="4" s="1"/>
  <c r="Z53" i="4" s="1"/>
  <c r="Q54" i="4"/>
  <c r="AM5" i="19"/>
  <c r="AL13" i="19"/>
  <c r="AL11" i="19"/>
  <c r="AL16" i="19"/>
  <c r="AL15" i="19"/>
  <c r="AL17" i="19"/>
  <c r="AL8" i="19"/>
  <c r="AL10" i="19"/>
  <c r="AL9" i="19"/>
  <c r="AL12" i="19"/>
  <c r="AL14" i="19"/>
  <c r="AO2" i="17" l="1"/>
  <c r="AO4" i="17"/>
  <c r="Q55" i="4"/>
  <c r="R54" i="4"/>
  <c r="S54" i="4" s="1"/>
  <c r="T54" i="4" s="1"/>
  <c r="U54" i="4" s="1"/>
  <c r="V54" i="4" s="1"/>
  <c r="W54" i="4" s="1"/>
  <c r="X54" i="4" s="1"/>
  <c r="Y54" i="4" s="1"/>
  <c r="Z54" i="4" s="1"/>
  <c r="B38" i="2"/>
  <c r="A46" i="2"/>
  <c r="AM11" i="19"/>
  <c r="AM15" i="19"/>
  <c r="AM10" i="19"/>
  <c r="AM9" i="19"/>
  <c r="AN5" i="19"/>
  <c r="AM12" i="19"/>
  <c r="AM17" i="19"/>
  <c r="AM16" i="19"/>
  <c r="AM8" i="19"/>
  <c r="AM14" i="19"/>
  <c r="AM13" i="19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A47" i="2" l="1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N17" i="19"/>
  <c r="AN8" i="19"/>
  <c r="AO5" i="19"/>
  <c r="AN11" i="19"/>
  <c r="AN10" i="19"/>
  <c r="AN14" i="19"/>
  <c r="AN9" i="19"/>
  <c r="AN15" i="19"/>
  <c r="AN16" i="19"/>
  <c r="AN12" i="19"/>
  <c r="AN13" i="19"/>
  <c r="R55" i="4"/>
  <c r="S55" i="4" s="1"/>
  <c r="T55" i="4" s="1"/>
  <c r="U55" i="4" s="1"/>
  <c r="V55" i="4" s="1"/>
  <c r="W55" i="4" s="1"/>
  <c r="X55" i="4" s="1"/>
  <c r="Y55" i="4" s="1"/>
  <c r="Z55" i="4" s="1"/>
  <c r="Q56" i="4"/>
  <c r="R56" i="4" l="1"/>
  <c r="S56" i="4" s="1"/>
  <c r="T56" i="4" s="1"/>
  <c r="U56" i="4" s="1"/>
  <c r="V56" i="4" s="1"/>
  <c r="W56" i="4" s="1"/>
  <c r="X56" i="4" s="1"/>
  <c r="Y56" i="4" s="1"/>
  <c r="Z56" i="4" s="1"/>
  <c r="Q57" i="4"/>
  <c r="AO13" i="19"/>
  <c r="AO17" i="19"/>
  <c r="AO9" i="19"/>
  <c r="AO11" i="19"/>
  <c r="AO12" i="19"/>
  <c r="AO8" i="19"/>
  <c r="AP5" i="19"/>
  <c r="AO14" i="19"/>
  <c r="AO15" i="19"/>
  <c r="AO10" i="19"/>
  <c r="AO16" i="19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49" i="2" l="1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7" i="4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P17" i="19"/>
  <c r="AP9" i="19"/>
  <c r="AP12" i="19"/>
  <c r="AP14" i="19"/>
  <c r="AP16" i="19"/>
  <c r="AP8" i="19"/>
  <c r="AP15" i="19"/>
  <c r="AP11" i="19"/>
  <c r="AP10" i="19"/>
  <c r="AP13" i="19"/>
  <c r="AQ5" i="19"/>
  <c r="AQ9" i="19" l="1"/>
  <c r="AQ8" i="19"/>
  <c r="AR5" i="19"/>
  <c r="AQ14" i="19"/>
  <c r="AQ15" i="19"/>
  <c r="AQ10" i="19"/>
  <c r="AQ13" i="19"/>
  <c r="AQ17" i="19"/>
  <c r="AQ11" i="19"/>
  <c r="AQ16" i="19"/>
  <c r="AQ12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51" i="2" l="1"/>
  <c r="B43" i="2"/>
  <c r="AR8" i="19"/>
  <c r="AR16" i="19"/>
  <c r="AR11" i="19"/>
  <c r="AR15" i="19"/>
  <c r="AR17" i="19"/>
  <c r="AR12" i="19"/>
  <c r="AR14" i="19"/>
  <c r="AR13" i="19"/>
  <c r="AR10" i="19"/>
  <c r="AS5" i="19"/>
  <c r="AR9" i="19"/>
  <c r="AS17" i="19" l="1"/>
  <c r="AS8" i="19"/>
  <c r="AS11" i="19"/>
  <c r="AS13" i="19"/>
  <c r="AS15" i="19"/>
  <c r="AS12" i="19"/>
  <c r="AS10" i="19"/>
  <c r="AS16" i="19"/>
  <c r="AS14" i="19"/>
  <c r="AS9" i="19"/>
  <c r="B44" i="2"/>
  <c r="A52" i="2"/>
  <c r="A53" i="2" l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<sst xmlns="http://schemas.openxmlformats.org/spreadsheetml/2006/main" count="1385" uniqueCount="395">
  <si>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</si>
  <si>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</si>
  <si>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</si>
  <si>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</si>
  <si>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</si>
  <si>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</si>
  <si>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</si>
  <si>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</si>
  <si>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</si>
  <si>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</si>
  <si>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</si>
  <si>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</si>
  <si>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</si>
  <si>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</si>
  <si>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</si>
  <si>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</si>
  <si>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</si>
  <si>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</si>
  <si>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</si>
  <si>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</si>
  <si>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</si>
  <si>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</si>
  <si>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</si>
  <si>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</si>
  <si>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</si>
  <si>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</si>
  <si>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</si>
  <si>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</si>
  <si>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</si>
  <si>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</si>
  <si>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</si>
  <si>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</si>
  <si>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</si>
  <si>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</si>
  <si>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</si>
  <si>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</si>
  <si>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</si>
  <si>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</si>
  <si>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</si>
  <si>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</si>
  <si>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</si>
  <si>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</si>
  <si>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</si>
  <si>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</si>
  <si>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</si>
  <si>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</si>
  <si>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</si>
  <si>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</si>
  <si>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</si>
  <si>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</si>
  <si>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</si>
  <si>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</si>
  <si>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</si>
  <si>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</si>
  <si>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</si>
  <si>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</si>
  <si>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</si>
  <si>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</si>
  <si>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</si>
  <si>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</si>
  <si>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</si>
  <si>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</si>
  <si>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</si>
  <si>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</si>
  <si>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</si>
  <si>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</si>
  <si>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</si>
  <si>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</si>
  <si>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</si>
  <si>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</si>
  <si>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</si>
  <si>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</si>
  <si>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</si>
  <si>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</si>
  <si>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</si>
  <si>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</si>
  <si>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</si>
  <si>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</si>
  <si>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</si>
  <si>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</si>
  <si>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</si>
  <si>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</si>
  <si>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</si>
  <si>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</si>
  <si>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</si>
  <si>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</si>
  <si>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</si>
  <si>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</si>
  <si>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</si>
  <si>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</si>
  <si>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</si>
  <si>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</si>
  <si>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</si>
  <si>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</si>
  <si>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</si>
  <si>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</si>
  <si>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</si>
  <si>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</si>
  <si>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</si>
  <si>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</si>
  <si>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</si>
  <si>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</si>
  <si>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</si>
  <si>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</si>
  <si>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</si>
  <si>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</si>
  <si>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</si>
  <si>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</si>
  <si>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</si>
  <si>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</si>
  <si>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</si>
  <si>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</si>
  <si>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</si>
  <si>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</si>
  <si>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</si>
  <si>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</si>
  <si>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</si>
  <si>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</si>
  <si>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</si>
  <si>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</si>
  <si>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</si>
  <si>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</si>
  <si>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</si>
  <si>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</si>
  <si>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</si>
  <si>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</si>
  <si>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</si>
  <si>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</si>
  <si>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</si>
  <si>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</si>
  <si>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</si>
  <si>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</si>
  <si>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</si>
  <si>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</si>
  <si>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</si>
  <si>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</si>
  <si>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</si>
  <si>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</si>
  <si>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</si>
  <si>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</si>
  <si>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</si>
  <si>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</si>
  <si>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</si>
  <si>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</si>
  <si>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</si>
  <si>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</si>
  <si>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</si>
  <si>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</si>
  <si>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</si>
  <si>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</si>
  <si>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</si>
  <si>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</si>
  <si>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</si>
  <si>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</si>
  <si>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</si>
  <si>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</si>
  <si>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</si>
  <si>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</si>
  <si>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</si>
  <si>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</si>
  <si>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</si>
  <si>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</si>
  <si>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</si>
  <si>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</si>
  <si>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</si>
  <si>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</si>
  <si>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</si>
  <si>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</si>
  <si>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</si>
  <si>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</si>
  <si>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</si>
  <si>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</si>
  <si>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</si>
  <si>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</si>
  <si>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</si>
  <si>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</si>
  <si>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</si>
  <si>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</si>
  <si>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</si>
  <si>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</si>
  <si>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</si>
  <si>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</si>
  <si>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</si>
  <si>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</si>
  <si>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</si>
  <si>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</si>
  <si>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</si>
  <si>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</si>
  <si>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</si>
  <si>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</si>
  <si>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</si>
  <si>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</si>
  <si>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</si>
  <si>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</si>
  <si>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</si>
  <si>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</si>
  <si>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</si>
  <si>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</si>
  <si>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</si>
  <si>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</si>
  <si>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</si>
  <si>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</si>
  <si>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</si>
  <si>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</si>
  <si>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</si>
  <si>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</si>
  <si>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</si>
  <si>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</si>
  <si>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</si>
  <si>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</si>
  <si>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</si>
  <si>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</si>
  <si>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</si>
  <si>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</si>
  <si>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</si>
  <si>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</si>
  <si>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</si>
  <si>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</si>
  <si>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</si>
  <si>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</si>
  <si>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</si>
  <si>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</si>
  <si>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</si>
  <si>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</si>
  <si>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</si>
  <si>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</si>
  <si>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</si>
  <si>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</si>
  <si>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</si>
  <si>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</si>
  <si>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</si>
  <si>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</si>
  <si>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</si>
  <si>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</si>
  <si>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</si>
  <si>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</si>
  <si>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</si>
  <si>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</si>
  <si>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</si>
  <si>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</si>
  <si>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</si>
  <si>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</si>
  <si>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</si>
  <si>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</si>
  <si>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</si>
  <si>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</si>
  <si>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</si>
  <si>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</si>
  <si>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</si>
  <si>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</si>
  <si>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</si>
  <si>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</si>
  <si>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</si>
  <si>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</si>
  <si>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</si>
  <si>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</si>
  <si>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</si>
  <si>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</si>
  <si>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</si>
  <si>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</si>
  <si>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</si>
  <si>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</si>
  <si>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</si>
  <si>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</si>
  <si>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</si>
  <si>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</si>
  <si>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</si>
  <si>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</si>
  <si>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</si>
  <si>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</si>
  <si>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</si>
  <si>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</si>
  <si>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</si>
  <si>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</si>
  <si>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</si>
  <si>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</si>
  <si>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</si>
  <si>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</si>
  <si>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</si>
  <si>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</si>
  <si>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</si>
  <si>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</si>
  <si>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</si>
  <si>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</si>
  <si>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</si>
  <si>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</si>
  <si>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</si>
  <si>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</si>
  <si>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</si>
  <si>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</si>
  <si>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</si>
  <si>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</si>
  <si>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</si>
  <si>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</si>
  <si>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</si>
  <si>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</si>
  <si>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</si>
  <si>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</si>
  <si>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</si>
  <si>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</si>
  <si>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</si>
  <si>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</si>
  <si>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</si>
  <si>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</si>
  <si>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</si>
  <si>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</si>
  <si>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</si>
  <si>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</si>
  <si>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</si>
  <si>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</si>
  <si>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</si>
  <si>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</si>
  <si>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</si>
  <si>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</si>
  <si>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</si>
  <si>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</si>
  <si>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</si>
  <si>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</si>
  <si>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</si>
  <si>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</si>
  <si>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</si>
  <si>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</si>
  <si>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</si>
  <si>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</si>
  <si>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</si>
  <si>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</si>
  <si>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</si>
  <si>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</si>
  <si>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</si>
  <si>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</si>
  <si>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</si>
  <si>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</si>
  <si>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</si>
  <si>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</si>
  <si>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</si>
  <si>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</si>
  <si>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</si>
  <si>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</si>
  <si>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</si>
  <si>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</si>
  <si>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</si>
  <si>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</si>
  <si>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</si>
  <si>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</si>
  <si>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</si>
  <si>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</si>
  <si>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</si>
  <si>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</si>
  <si>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</si>
  <si>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</si>
  <si>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</si>
  <si>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</si>
  <si>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</si>
  <si>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</si>
  <si>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</si>
  <si>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</si>
  <si>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</si>
  <si>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</si>
  <si>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lowcoal</t>
  </si>
  <si>
    <t>capinten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</si>
  <si>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</si>
  <si>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</si>
  <si>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</si>
  <si>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</si>
  <si>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</si>
  <si>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</si>
  <si>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</si>
  <si>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</si>
  <si>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</si>
  <si>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</si>
  <si>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</si>
  <si>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</si>
  <si>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</si>
  <si>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</si>
  <si>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</si>
  <si>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</si>
  <si>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</si>
  <si>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</si>
  <si>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</si>
  <si>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</si>
  <si>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</si>
  <si>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</si>
  <si>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</si>
  <si>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</si>
  <si>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</si>
  <si>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</si>
  <si>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</si>
  <si>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</si>
  <si>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TCF</t>
  </si>
  <si>
    <t>XSets!A7</t>
  </si>
  <si>
    <t>Additional absolute acceleration or decelaration adjustment (i.e., point change to growth rate for TCF)</t>
  </si>
  <si>
    <t>SMISCAD2</t>
  </si>
  <si>
    <t>Misc!AA7</t>
  </si>
  <si>
    <t>SFACAD2</t>
  </si>
  <si>
    <t>FacSup!AA7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</si>
</sst>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2" fontId="30" fillId="9" borderId="0" xfId="0" applyNumberFormat="1" applyFont="1" applyFill="1" applyBorder="1" applyAlignment="1">
      <alignment horizontal="right"/>
    </xf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13" borderId="0" xfId="0" applyNumberFormat="1" applyFill="1" applyBorder="1" applyAlignment="1">
      <alignment horizontal="right"/>
    </xf>
    <xf numFmtId="0" fontId="0" fillId="13" borderId="0" xfId="0" applyFill="1" applyBorder="1"/>
    <xf numFmtId="2" fontId="31" fillId="13" borderId="0" xfId="0" applyNumberFormat="1" applyFont="1" applyFill="1" applyBorder="1" applyAlignment="1">
      <alignment horizontal="right"/>
    </xf>
    <xf numFmtId="2" fontId="30" fillId="13" borderId="0" xfId="0" applyNumberFormat="1" applyFont="1" applyFill="1" applyBorder="1" applyAlignment="1">
      <alignment horizontal="right"/>
    </xf>
    <xf numFmtId="2" fontId="32" fillId="13" borderId="0" xfId="0" applyNumberFormat="1" applyFont="1" applyFill="1" applyBorder="1" applyAlignment="1">
      <alignment horizontal="right"/>
    </xf>
    <xf numFmtId="2" fontId="5" fillId="13" borderId="0" xfId="0" applyNumberFormat="1" applyFont="1" applyFill="1" applyBorder="1" applyAlignment="1">
      <alignment horizontal="right"/>
    </xf>
    <xf numFmtId="2" fontId="36" fillId="13" borderId="0" xfId="0" applyNumberFormat="1" applyFont="1" applyFill="1" applyBorder="1" applyAlignment="1">
      <alignment horizontal="right"/>
    </xf>
    <xf numFmtId="2" fontId="31" fillId="13" borderId="0" xfId="0" applyNumberFormat="1" applyFont="1" applyFill="1" applyAlignment="1">
      <alignment horizontal="right"/>
    </xf>
    <xf numFmtId="0" fontId="18" fillId="0" borderId="0" xfId="0" applyFont="1" applyBorder="1"/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50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4.4" x14ac:dyDescent="0.3"/>
  <sheetData>
    <row r="5" spans="2:3" x14ac:dyDescent="0.3">
      <c r="B5" s="7" t="s">
        <v>28</v>
      </c>
      <c r="C5" s="8"/>
    </row>
    <row r="6" spans="2:3" x14ac:dyDescent="0.3">
      <c r="B6" s="9" t="s">
        <v>31</v>
      </c>
      <c r="C6" s="8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10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10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169</v>
      </c>
    </row>
    <row r="20" spans="2:3" x14ac:dyDescent="0.3">
      <c r="B20" s="5">
        <v>5</v>
      </c>
      <c r="C20" s="5" t="s">
        <v>170</v>
      </c>
    </row>
    <row r="21" spans="2:3" x14ac:dyDescent="0.3">
      <c r="B21" s="5">
        <v>6</v>
      </c>
      <c r="C21" s="5" t="s">
        <v>172</v>
      </c>
    </row>
    <row r="22" spans="2:3" x14ac:dyDescent="0.3">
      <c r="B22" s="5">
        <v>7</v>
      </c>
      <c r="C22" s="5" t="s">
        <v>171</v>
      </c>
    </row>
    <row r="23" spans="2:3" x14ac:dyDescent="0.3">
      <c r="B23" s="5"/>
      <c r="C23" s="5"/>
    </row>
    <row r="24" spans="2:3" x14ac:dyDescent="0.3">
      <c r="B24" s="10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7" zoomScale="85" zoomScaleNormal="85" workbookViewId="0">
      <selection activeCell="I27" sqref="I27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3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3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3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3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3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3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3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3">
      <c r="A16" t="s">
        <v>9</v>
      </c>
      <c r="B16" t="s">
        <v>22</v>
      </c>
      <c r="C16" t="s">
        <v>98</v>
      </c>
      <c r="D16">
        <v>1</v>
      </c>
    </row>
    <row r="17" spans="1:6" x14ac:dyDescent="0.3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3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3">
      <c r="A19" t="s">
        <v>3</v>
      </c>
      <c r="B19" t="s">
        <v>148</v>
      </c>
      <c r="C19" t="s">
        <v>361</v>
      </c>
      <c r="D19">
        <v>3</v>
      </c>
      <c r="E19">
        <v>1</v>
      </c>
    </row>
    <row r="20" spans="1:6" x14ac:dyDescent="0.3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3">
      <c r="A21" t="s">
        <v>3</v>
      </c>
      <c r="B21" t="s">
        <v>150</v>
      </c>
      <c r="C21" t="s">
        <v>365</v>
      </c>
      <c r="D21">
        <v>1</v>
      </c>
      <c r="E21">
        <v>2</v>
      </c>
    </row>
    <row r="22" spans="1:6" x14ac:dyDescent="0.3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3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3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3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3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3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3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3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3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3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3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3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3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3">
      <c r="A36" t="s">
        <v>3</v>
      </c>
      <c r="B36" t="s">
        <v>370</v>
      </c>
      <c r="C36" t="s">
        <v>371</v>
      </c>
      <c r="D36">
        <v>1</v>
      </c>
      <c r="E36">
        <v>1</v>
      </c>
    </row>
    <row r="37" spans="1:5" x14ac:dyDescent="0.3">
      <c r="A37" s="76" t="s">
        <v>3</v>
      </c>
      <c r="B37" s="76" t="s">
        <v>377</v>
      </c>
      <c r="C37" s="76" t="s">
        <v>378</v>
      </c>
      <c r="D37" s="76">
        <v>3</v>
      </c>
      <c r="E37" s="76">
        <v>1</v>
      </c>
    </row>
    <row r="38" spans="1:5" x14ac:dyDescent="0.3">
      <c r="A38" s="76" t="s">
        <v>3</v>
      </c>
      <c r="B38" s="76" t="s">
        <v>379</v>
      </c>
      <c r="C38" s="76" t="s">
        <v>380</v>
      </c>
      <c r="D38" s="76">
        <v>3</v>
      </c>
      <c r="E38" s="76">
        <v>1</v>
      </c>
    </row>
    <row r="39" spans="1:5" x14ac:dyDescent="0.3">
      <c r="A39" t="s">
        <v>130</v>
      </c>
      <c r="B39" t="s">
        <v>388</v>
      </c>
      <c r="C39" t="s">
        <v>389</v>
      </c>
      <c r="D39">
        <v>1</v>
      </c>
    </row>
    <row r="40" spans="1:5" x14ac:dyDescent="0.3">
      <c r="A40" s="76" t="s">
        <v>3</v>
      </c>
      <c r="B40" s="76" t="s">
        <v>391</v>
      </c>
      <c r="C40" s="76" t="s">
        <v>392</v>
      </c>
      <c r="D40" s="76">
        <v>1</v>
      </c>
      <c r="E40" s="76">
        <v>1</v>
      </c>
    </row>
    <row r="41" spans="1:5" x14ac:dyDescent="0.3">
      <c r="A41" s="76" t="s">
        <v>3</v>
      </c>
      <c r="B41" s="76" t="s">
        <v>393</v>
      </c>
      <c r="C41" s="76" t="s">
        <v>394</v>
      </c>
      <c r="D41" s="76">
        <v>1</v>
      </c>
      <c r="E41" s="76">
        <v>1</v>
      </c>
    </row>
    <row r="55" spans="1:6" x14ac:dyDescent="0.3">
      <c r="A55" s="15"/>
      <c r="B55" s="15"/>
      <c r="C55" s="15"/>
      <c r="D55" s="15"/>
      <c r="E55" s="15"/>
    </row>
    <row r="56" spans="1:6" x14ac:dyDescent="0.3">
      <c r="A56" s="15"/>
      <c r="B56" s="15"/>
      <c r="C56" s="15"/>
      <c r="D56" s="15"/>
      <c r="E56" s="15"/>
      <c r="F56" s="15"/>
    </row>
    <row r="57" spans="1:6" x14ac:dyDescent="0.3">
      <c r="A57" s="15"/>
      <c r="B57" s="15"/>
      <c r="C57" s="15"/>
      <c r="D57" s="15"/>
      <c r="E57" s="15"/>
      <c r="F57" s="15"/>
    </row>
    <row r="58" spans="1:6" x14ac:dyDescent="0.3">
      <c r="A58" s="15"/>
      <c r="B58" s="15"/>
      <c r="C58" s="15"/>
      <c r="D58" s="15"/>
      <c r="E58" s="15"/>
      <c r="F58" s="15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15"/>
      <c r="C60" s="15"/>
      <c r="D60" s="15"/>
      <c r="E60" s="15"/>
      <c r="F60" s="15"/>
    </row>
    <row r="61" spans="1:6" x14ac:dyDescent="0.3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2278-74CE-4D95-8936-2587EA590C41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33203125" defaultRowHeight="13.8" x14ac:dyDescent="0.3"/>
  <cols>
    <col min="1" max="1" width="11.6640625" style="77" customWidth="1"/>
    <col min="2" max="2" width="10" style="77" bestFit="1" customWidth="1"/>
    <col min="3" max="16384" width="9.33203125" style="77"/>
  </cols>
  <sheetData>
    <row r="1" spans="1:2" x14ac:dyDescent="0.3">
      <c r="A1" s="19"/>
    </row>
    <row r="4" spans="1:2" x14ac:dyDescent="0.3">
      <c r="A4" s="19"/>
    </row>
    <row r="5" spans="1:2" x14ac:dyDescent="0.3">
      <c r="A5" s="21"/>
      <c r="B5" s="21"/>
    </row>
    <row r="6" spans="1:2" x14ac:dyDescent="0.3">
      <c r="A6" s="77" t="s">
        <v>388</v>
      </c>
    </row>
    <row r="7" spans="1:2" x14ac:dyDescent="0.3">
      <c r="A7" s="77">
        <v>2035</v>
      </c>
    </row>
    <row r="8" spans="1:2" x14ac:dyDescent="0.3">
      <c r="A8" s="77">
        <f t="shared" ref="A8:A22" si="0">A7+1</f>
        <v>2036</v>
      </c>
    </row>
    <row r="9" spans="1:2" x14ac:dyDescent="0.3">
      <c r="A9" s="77">
        <f t="shared" si="0"/>
        <v>2037</v>
      </c>
    </row>
    <row r="10" spans="1:2" x14ac:dyDescent="0.3">
      <c r="A10" s="77">
        <f t="shared" si="0"/>
        <v>2038</v>
      </c>
    </row>
    <row r="11" spans="1:2" x14ac:dyDescent="0.3">
      <c r="A11" s="77">
        <f t="shared" si="0"/>
        <v>2039</v>
      </c>
    </row>
    <row r="12" spans="1:2" x14ac:dyDescent="0.3">
      <c r="A12" s="77">
        <f t="shared" si="0"/>
        <v>2040</v>
      </c>
    </row>
    <row r="13" spans="1:2" x14ac:dyDescent="0.3">
      <c r="A13" s="77">
        <f t="shared" si="0"/>
        <v>2041</v>
      </c>
    </row>
    <row r="14" spans="1:2" x14ac:dyDescent="0.3">
      <c r="A14" s="77">
        <f t="shared" si="0"/>
        <v>2042</v>
      </c>
    </row>
    <row r="15" spans="1:2" x14ac:dyDescent="0.3">
      <c r="A15" s="77">
        <f t="shared" si="0"/>
        <v>2043</v>
      </c>
    </row>
    <row r="16" spans="1:2" x14ac:dyDescent="0.3">
      <c r="A16" s="77">
        <f t="shared" si="0"/>
        <v>2044</v>
      </c>
    </row>
    <row r="17" spans="1:1" x14ac:dyDescent="0.3">
      <c r="A17" s="77">
        <f t="shared" si="0"/>
        <v>2045</v>
      </c>
    </row>
    <row r="18" spans="1:1" x14ac:dyDescent="0.3">
      <c r="A18" s="77">
        <f t="shared" si="0"/>
        <v>2046</v>
      </c>
    </row>
    <row r="19" spans="1:1" x14ac:dyDescent="0.3">
      <c r="A19" s="77">
        <f t="shared" si="0"/>
        <v>2047</v>
      </c>
    </row>
    <row r="20" spans="1:1" x14ac:dyDescent="0.3">
      <c r="A20" s="77">
        <f t="shared" si="0"/>
        <v>2048</v>
      </c>
    </row>
    <row r="21" spans="1:1" x14ac:dyDescent="0.3">
      <c r="A21" s="77">
        <f t="shared" si="0"/>
        <v>2049</v>
      </c>
    </row>
    <row r="22" spans="1:1" x14ac:dyDescent="0.3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C10" sqref="C10"/>
    </sheetView>
  </sheetViews>
  <sheetFormatPr defaultColWidth="9.33203125" defaultRowHeight="13.8" x14ac:dyDescent="0.3"/>
  <cols>
    <col min="1" max="1" width="11.6640625" style="20" customWidth="1"/>
    <col min="2" max="2" width="10" style="20" bestFit="1" customWidth="1"/>
    <col min="3" max="3" width="11.5546875" style="20" bestFit="1" customWidth="1"/>
    <col min="4" max="4" width="7.44140625" style="20" bestFit="1" customWidth="1"/>
    <col min="5" max="5" width="3.33203125" style="20" customWidth="1"/>
    <col min="6" max="6" width="10.33203125" style="20" bestFit="1" customWidth="1"/>
    <col min="7" max="7" width="11.5546875" style="20" bestFit="1" customWidth="1"/>
    <col min="8" max="8" width="3.33203125" style="20" customWidth="1"/>
    <col min="9" max="9" width="13.5546875" style="20" bestFit="1" customWidth="1"/>
    <col min="10" max="10" width="9.33203125" style="20"/>
    <col min="11" max="12" width="11.5546875" style="20" bestFit="1" customWidth="1"/>
    <col min="13" max="14" width="9.33203125" style="20"/>
    <col min="15" max="15" width="21.6640625" style="20" bestFit="1" customWidth="1"/>
    <col min="16" max="16" width="9.33203125" style="20"/>
    <col min="17" max="17" width="39" style="20" bestFit="1" customWidth="1"/>
    <col min="18" max="19" width="9.33203125" style="20"/>
    <col min="20" max="20" width="13.44140625" style="20" bestFit="1" customWidth="1"/>
    <col min="21" max="22" width="9.33203125" style="20"/>
    <col min="23" max="23" width="11.44140625" style="20" customWidth="1"/>
    <col min="24" max="40" width="9.33203125" style="20"/>
    <col min="41" max="41" width="5" style="20" bestFit="1" customWidth="1"/>
    <col min="42" max="42" width="9.33203125" style="20"/>
    <col min="43" max="43" width="5" style="20" bestFit="1" customWidth="1"/>
    <col min="44" max="16384" width="9.33203125" style="20"/>
  </cols>
  <sheetData>
    <row r="1" spans="1:43" x14ac:dyDescent="0.3">
      <c r="A1" s="19" t="s">
        <v>215</v>
      </c>
      <c r="K1" s="63" t="s">
        <v>354</v>
      </c>
    </row>
    <row r="4" spans="1:43" x14ac:dyDescent="0.3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3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4.4" x14ac:dyDescent="0.3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4.4" x14ac:dyDescent="0.3">
      <c r="A7" s="20">
        <v>2005</v>
      </c>
      <c r="B7" s="20">
        <f>A14</f>
        <v>2012</v>
      </c>
      <c r="C7" s="20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4.4" x14ac:dyDescent="0.3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lowcoal</v>
      </c>
      <c r="X8" s="59" t="s">
        <v>306</v>
      </c>
      <c r="Y8" s="15">
        <f>MATCH(X8,[1]WPData!$B$6:$E$6,0)</f>
        <v>1</v>
      </c>
      <c r="AO8" s="20">
        <v>2006</v>
      </c>
    </row>
    <row r="9" spans="1:43" ht="14.4" x14ac:dyDescent="0.3">
      <c r="A9" s="20">
        <f t="shared" ref="A9:A65" si="2">A8+1</f>
        <v>2007</v>
      </c>
      <c r="B9" s="20">
        <f t="shared" si="0"/>
        <v>2014</v>
      </c>
      <c r="C9" s="77">
        <v>2050</v>
      </c>
      <c r="F9" s="20" t="s">
        <v>358</v>
      </c>
      <c r="K9" s="62"/>
      <c r="L9" s="62"/>
      <c r="O9" s="62"/>
      <c r="W9" s="15" t="str">
        <f t="shared" si="1"/>
        <v>capinten</v>
      </c>
      <c r="X9" s="59" t="s">
        <v>306</v>
      </c>
      <c r="Y9" s="15">
        <f>MATCH(X9,[1]WPData!$B$6:$E$6,0)</f>
        <v>1</v>
      </c>
      <c r="AO9" s="20">
        <v>2008</v>
      </c>
    </row>
    <row r="10" spans="1:43" ht="14.4" x14ac:dyDescent="0.3">
      <c r="A10" s="20">
        <f t="shared" si="2"/>
        <v>2008</v>
      </c>
      <c r="B10" s="20">
        <f t="shared" si="0"/>
        <v>2015</v>
      </c>
      <c r="C10" s="77"/>
      <c r="F10" s="20" t="s">
        <v>359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4.4" x14ac:dyDescent="0.3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4.4" x14ac:dyDescent="0.3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4.4" x14ac:dyDescent="0.3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4.4" x14ac:dyDescent="0.3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4.4" x14ac:dyDescent="0.3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4.4" x14ac:dyDescent="0.3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3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3">
      <c r="A18" s="20">
        <f t="shared" si="2"/>
        <v>2016</v>
      </c>
      <c r="B18" s="20">
        <f t="shared" si="0"/>
        <v>2023</v>
      </c>
    </row>
    <row r="19" spans="1:41" x14ac:dyDescent="0.3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3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3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3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3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3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3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3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3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3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3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3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3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3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3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3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3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3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3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3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3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3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3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3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3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3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3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3">
      <c r="A46" s="20">
        <f t="shared" si="2"/>
        <v>2044</v>
      </c>
      <c r="AO46" s="20">
        <f t="shared" si="4"/>
        <v>2053</v>
      </c>
    </row>
    <row r="47" spans="1:41" x14ac:dyDescent="0.3">
      <c r="A47" s="20">
        <f t="shared" si="2"/>
        <v>2045</v>
      </c>
      <c r="AO47" s="20">
        <f t="shared" si="4"/>
        <v>2054</v>
      </c>
    </row>
    <row r="48" spans="1:41" x14ac:dyDescent="0.3">
      <c r="A48" s="20">
        <f t="shared" si="2"/>
        <v>2046</v>
      </c>
      <c r="AO48" s="20">
        <f t="shared" si="4"/>
        <v>2055</v>
      </c>
    </row>
    <row r="49" spans="1:1" x14ac:dyDescent="0.3">
      <c r="A49" s="20">
        <f t="shared" si="2"/>
        <v>2047</v>
      </c>
    </row>
    <row r="50" spans="1:1" x14ac:dyDescent="0.3">
      <c r="A50" s="20">
        <f t="shared" si="2"/>
        <v>2048</v>
      </c>
    </row>
    <row r="51" spans="1:1" x14ac:dyDescent="0.3">
      <c r="A51" s="20">
        <f t="shared" si="2"/>
        <v>2049</v>
      </c>
    </row>
    <row r="52" spans="1:1" x14ac:dyDescent="0.3">
      <c r="A52" s="20">
        <f t="shared" si="2"/>
        <v>2050</v>
      </c>
    </row>
    <row r="53" spans="1:1" x14ac:dyDescent="0.3">
      <c r="A53" s="20">
        <f t="shared" si="2"/>
        <v>2051</v>
      </c>
    </row>
    <row r="54" spans="1:1" x14ac:dyDescent="0.3">
      <c r="A54" s="20">
        <f t="shared" si="2"/>
        <v>2052</v>
      </c>
    </row>
    <row r="55" spans="1:1" x14ac:dyDescent="0.3">
      <c r="A55" s="20">
        <f t="shared" si="2"/>
        <v>2053</v>
      </c>
    </row>
    <row r="56" spans="1:1" x14ac:dyDescent="0.3">
      <c r="A56" s="20">
        <f t="shared" si="2"/>
        <v>2054</v>
      </c>
    </row>
    <row r="57" spans="1:1" x14ac:dyDescent="0.3">
      <c r="A57" s="20">
        <f t="shared" si="2"/>
        <v>2055</v>
      </c>
    </row>
    <row r="58" spans="1:1" x14ac:dyDescent="0.3">
      <c r="A58" s="20">
        <f t="shared" si="2"/>
        <v>2056</v>
      </c>
    </row>
    <row r="59" spans="1:1" x14ac:dyDescent="0.3">
      <c r="A59" s="20">
        <f t="shared" si="2"/>
        <v>2057</v>
      </c>
    </row>
    <row r="60" spans="1:1" x14ac:dyDescent="0.3">
      <c r="A60" s="20">
        <f t="shared" si="2"/>
        <v>2058</v>
      </c>
    </row>
    <row r="61" spans="1:1" x14ac:dyDescent="0.3">
      <c r="A61" s="20">
        <f t="shared" si="2"/>
        <v>2059</v>
      </c>
    </row>
    <row r="62" spans="1:1" x14ac:dyDescent="0.3">
      <c r="A62" s="20">
        <f t="shared" si="2"/>
        <v>2060</v>
      </c>
    </row>
    <row r="63" spans="1:1" x14ac:dyDescent="0.3">
      <c r="A63" s="20">
        <f t="shared" si="2"/>
        <v>2061</v>
      </c>
    </row>
    <row r="64" spans="1:1" x14ac:dyDescent="0.3">
      <c r="A64" s="20">
        <f t="shared" si="2"/>
        <v>2062</v>
      </c>
    </row>
    <row r="65" spans="1:1" x14ac:dyDescent="0.3">
      <c r="A65" s="20">
        <f t="shared" si="2"/>
        <v>2063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33203125" defaultRowHeight="13.8" x14ac:dyDescent="0.3"/>
  <cols>
    <col min="1" max="1" width="4.6640625" style="20" customWidth="1"/>
    <col min="2" max="2" width="7.33203125" style="20" bestFit="1" customWidth="1"/>
    <col min="3" max="3" width="9.33203125" style="20"/>
    <col min="4" max="4" width="3.33203125" style="20" customWidth="1"/>
    <col min="5" max="5" width="27.6640625" style="20" bestFit="1" customWidth="1"/>
    <col min="6" max="6" width="14" style="20" bestFit="1" customWidth="1"/>
    <col min="7" max="7" width="8.33203125" style="20" bestFit="1" customWidth="1"/>
    <col min="8" max="8" width="6.44140625" style="20" customWidth="1"/>
    <col min="9" max="17" width="5.33203125" style="20" bestFit="1" customWidth="1"/>
    <col min="18" max="16384" width="9.33203125" style="20"/>
  </cols>
  <sheetData>
    <row r="1" spans="1:17" x14ac:dyDescent="0.3">
      <c r="A1" s="23" t="s">
        <v>58</v>
      </c>
      <c r="B1" s="23"/>
      <c r="C1" s="23"/>
    </row>
    <row r="2" spans="1:17" x14ac:dyDescent="0.3">
      <c r="A2" s="24"/>
      <c r="H2" s="68"/>
    </row>
    <row r="3" spans="1:17" x14ac:dyDescent="0.3">
      <c r="B3" s="25"/>
      <c r="C3" s="25"/>
    </row>
    <row r="4" spans="1:17" x14ac:dyDescent="0.3">
      <c r="A4" s="19" t="s">
        <v>18</v>
      </c>
      <c r="E4" s="23" t="s">
        <v>19</v>
      </c>
    </row>
    <row r="5" spans="1:17" x14ac:dyDescent="0.3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3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lowcoal</v>
      </c>
      <c r="J6" s="28" t="str">
        <f>Sets!F10</f>
        <v>capinten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3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3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3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3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3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3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3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3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3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3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3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3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3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3">
      <c r="E20" s="27"/>
      <c r="F20" s="27"/>
      <c r="G20" s="25"/>
    </row>
    <row r="21" spans="4:17" x14ac:dyDescent="0.3">
      <c r="E21" s="27"/>
      <c r="F21" s="27"/>
      <c r="G21" s="25"/>
    </row>
    <row r="22" spans="4:17" x14ac:dyDescent="0.3">
      <c r="E22" s="27"/>
      <c r="F22" s="27"/>
      <c r="G22" s="25"/>
    </row>
    <row r="23" spans="4:17" x14ac:dyDescent="0.3">
      <c r="E23" s="27"/>
      <c r="F23" s="27"/>
      <c r="G23" s="25"/>
    </row>
    <row r="24" spans="4:17" x14ac:dyDescent="0.3">
      <c r="G24" s="25"/>
    </row>
    <row r="25" spans="4:17" x14ac:dyDescent="0.3">
      <c r="G25" s="25"/>
    </row>
    <row r="26" spans="4:17" x14ac:dyDescent="0.3">
      <c r="G26" s="25"/>
    </row>
    <row r="27" spans="4:17" x14ac:dyDescent="0.3">
      <c r="D27" s="27"/>
      <c r="G27" s="25"/>
      <c r="H27" s="27"/>
    </row>
    <row r="28" spans="4:17" x14ac:dyDescent="0.3">
      <c r="D28" s="27"/>
      <c r="G28" s="25"/>
      <c r="H28" s="27"/>
    </row>
    <row r="29" spans="4:17" x14ac:dyDescent="0.3">
      <c r="D29" s="27"/>
      <c r="G29" s="27"/>
      <c r="H29" s="27"/>
    </row>
    <row r="30" spans="4:17" x14ac:dyDescent="0.3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R59"/>
  <sheetViews>
    <sheetView tabSelected="1"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Y23" sqref="Y23"/>
    </sheetView>
  </sheetViews>
  <sheetFormatPr defaultColWidth="8.88671875" defaultRowHeight="14.4" x14ac:dyDescent="0.3"/>
  <cols>
    <col min="1" max="3" width="8.88671875" style="35"/>
    <col min="4" max="10" width="9.33203125" style="35" customWidth="1"/>
    <col min="11" max="11" width="9.33203125" style="133" customWidth="1"/>
    <col min="12" max="13" width="9.33203125" style="35" customWidth="1"/>
    <col min="14" max="16384" width="8.88671875" style="35"/>
  </cols>
  <sheetData>
    <row r="1" spans="1:44" ht="18" x14ac:dyDescent="0.35">
      <c r="A1" s="124" t="s">
        <v>75</v>
      </c>
      <c r="H1" s="122"/>
    </row>
    <row r="2" spans="1:44" x14ac:dyDescent="0.3">
      <c r="L2" s="76">
        <v>-1.5</v>
      </c>
      <c r="M2" s="76">
        <v>-1.5</v>
      </c>
      <c r="N2" s="76">
        <v>1.5</v>
      </c>
      <c r="O2" s="76">
        <v>2</v>
      </c>
      <c r="P2" s="76">
        <v>4</v>
      </c>
      <c r="Q2" s="76">
        <v>7</v>
      </c>
      <c r="R2" s="76">
        <v>3</v>
      </c>
      <c r="S2" s="76">
        <v>2</v>
      </c>
      <c r="T2" s="76">
        <v>1</v>
      </c>
      <c r="U2" s="76">
        <v>1</v>
      </c>
    </row>
    <row r="3" spans="1:44" x14ac:dyDescent="0.3">
      <c r="D3" s="125"/>
      <c r="F3" s="122"/>
      <c r="G3" s="122"/>
      <c r="L3" s="149">
        <v>1</v>
      </c>
      <c r="M3" s="149">
        <v>1</v>
      </c>
      <c r="N3" s="149">
        <v>1</v>
      </c>
      <c r="O3" s="149">
        <v>1</v>
      </c>
      <c r="P3" s="149">
        <v>1</v>
      </c>
      <c r="Q3" s="149">
        <v>1</v>
      </c>
      <c r="R3" s="149">
        <v>1</v>
      </c>
      <c r="S3" s="149">
        <v>1</v>
      </c>
      <c r="T3" s="149">
        <v>1</v>
      </c>
      <c r="U3" s="149">
        <v>1</v>
      </c>
    </row>
    <row r="5" spans="1:44" x14ac:dyDescent="0.3">
      <c r="A5" s="126" t="s">
        <v>162</v>
      </c>
      <c r="D5" s="150" t="s">
        <v>364</v>
      </c>
      <c r="E5" s="150"/>
      <c r="F5" s="150"/>
      <c r="G5" s="150"/>
      <c r="H5" s="150"/>
    </row>
    <row r="6" spans="1:44" x14ac:dyDescent="0.3">
      <c r="D6" s="151" t="s">
        <v>360</v>
      </c>
      <c r="E6" s="151"/>
      <c r="F6" s="151"/>
      <c r="G6" s="151"/>
      <c r="H6" s="151"/>
      <c r="I6" s="151"/>
      <c r="J6" s="151"/>
      <c r="K6" s="152" t="s">
        <v>362</v>
      </c>
      <c r="L6" s="152"/>
      <c r="M6" s="152"/>
      <c r="N6" s="152"/>
      <c r="O6" s="152" t="s">
        <v>363</v>
      </c>
      <c r="P6" s="152"/>
      <c r="Q6" s="152"/>
      <c r="R6" s="152"/>
      <c r="S6" s="152"/>
      <c r="T6" s="152"/>
    </row>
    <row r="7" spans="1:44" x14ac:dyDescent="0.3">
      <c r="D7" s="127">
        <v>2013</v>
      </c>
      <c r="E7" s="127">
        <v>2014</v>
      </c>
      <c r="F7" s="127">
        <v>2015</v>
      </c>
      <c r="G7" s="127">
        <v>2016</v>
      </c>
      <c r="H7" s="127">
        <v>2017</v>
      </c>
      <c r="I7" s="127">
        <v>2018</v>
      </c>
      <c r="J7" s="127">
        <v>2019</v>
      </c>
      <c r="K7" s="134">
        <v>2020</v>
      </c>
      <c r="L7" s="141">
        <v>2021</v>
      </c>
      <c r="M7" s="141">
        <v>2022</v>
      </c>
      <c r="N7" s="142">
        <v>2023</v>
      </c>
      <c r="O7" s="142">
        <v>2024</v>
      </c>
      <c r="P7" s="142">
        <v>2025</v>
      </c>
      <c r="Q7" s="142">
        <v>2028</v>
      </c>
      <c r="R7" s="142">
        <v>2031</v>
      </c>
      <c r="S7" s="142">
        <v>2035</v>
      </c>
      <c r="T7" s="142">
        <v>2040</v>
      </c>
      <c r="U7" s="142">
        <v>2045</v>
      </c>
      <c r="AE7" s="35">
        <v>0.5</v>
      </c>
    </row>
    <row r="8" spans="1:44" x14ac:dyDescent="0.3">
      <c r="A8" s="131" t="str">
        <f>TFP!A8</f>
        <v>aagri</v>
      </c>
      <c r="B8" s="131" t="str">
        <f>TFP!B8</f>
        <v>nat</v>
      </c>
      <c r="C8" s="131" t="str">
        <f>Closures!H6</f>
        <v>base</v>
      </c>
      <c r="D8" s="129">
        <v>1.5</v>
      </c>
      <c r="E8" s="129">
        <v>2</v>
      </c>
      <c r="F8" s="129">
        <v>-5.2</v>
      </c>
      <c r="G8" s="129">
        <v>-5.5</v>
      </c>
      <c r="H8" s="129">
        <v>2</v>
      </c>
      <c r="I8" s="129">
        <v>-5.5</v>
      </c>
      <c r="J8" s="129">
        <v>-5.5</v>
      </c>
      <c r="K8" s="135">
        <f>AE8</f>
        <v>-0.7</v>
      </c>
      <c r="L8" s="148">
        <f>AI8*L$2*L$3</f>
        <v>0.15000000000000002</v>
      </c>
      <c r="M8" s="148">
        <f t="shared" ref="M8" si="0">AJ8*M$2*M$3</f>
        <v>7.5000000000000011E-2</v>
      </c>
      <c r="N8" s="148">
        <f t="shared" ref="N8" si="1">AK8*N$2*N$3</f>
        <v>7.5000000000000011E-2</v>
      </c>
      <c r="O8" s="148">
        <f t="shared" ref="O8" si="2">AL8*O$2*O$3</f>
        <v>0.1</v>
      </c>
      <c r="P8" s="148">
        <f t="shared" ref="P8" si="3">AM8*P$2*P$3</f>
        <v>0.2</v>
      </c>
      <c r="Q8" s="148">
        <f t="shared" ref="Q8" si="4">AN8*Q$2*Q$3</f>
        <v>0.35000000000000003</v>
      </c>
      <c r="R8" s="148">
        <f t="shared" ref="R8" si="5">AO8*R$2*R$3</f>
        <v>0.60000000000000009</v>
      </c>
      <c r="S8" s="148">
        <f t="shared" ref="S8" si="6">AP8*S$2*S$3</f>
        <v>0.2</v>
      </c>
      <c r="T8" s="148">
        <f t="shared" ref="T8" si="7">AQ8*T$2*T$3</f>
        <v>0.15</v>
      </c>
      <c r="U8" s="148">
        <f t="shared" ref="U8" si="8">AR8*U$2*U$3</f>
        <v>0.2</v>
      </c>
      <c r="AE8" s="130">
        <f>IF(ISERROR(AF8*$AE$7),"eps",(AF8*$AE$7))</f>
        <v>-0.7</v>
      </c>
      <c r="AF8" s="135">
        <v>-1.4</v>
      </c>
      <c r="AI8" s="148">
        <v>-0.1</v>
      </c>
      <c r="AJ8" s="148">
        <v>-0.05</v>
      </c>
      <c r="AK8" s="148">
        <v>0.05</v>
      </c>
      <c r="AL8" s="148">
        <v>0.05</v>
      </c>
      <c r="AM8" s="148">
        <v>0.05</v>
      </c>
      <c r="AN8" s="148">
        <v>0.05</v>
      </c>
      <c r="AO8" s="148">
        <v>0.2</v>
      </c>
      <c r="AP8" s="148">
        <v>0.1</v>
      </c>
      <c r="AQ8" s="148">
        <v>0.15</v>
      </c>
      <c r="AR8" s="148">
        <v>0.2</v>
      </c>
    </row>
    <row r="9" spans="1:44" x14ac:dyDescent="0.3">
      <c r="A9" s="122" t="str">
        <f>TFP!A9</f>
        <v>afore</v>
      </c>
      <c r="B9" s="122" t="str">
        <f>TFP!B9</f>
        <v>nat</v>
      </c>
      <c r="C9" s="122" t="str">
        <f t="shared" ref="C9:D24" si="9">C8</f>
        <v>base</v>
      </c>
      <c r="D9" s="128">
        <f>D8</f>
        <v>1.5</v>
      </c>
      <c r="E9" s="128">
        <f t="shared" ref="E9:J9" si="10">E8</f>
        <v>2</v>
      </c>
      <c r="F9" s="128">
        <f t="shared" si="10"/>
        <v>-5.2</v>
      </c>
      <c r="G9" s="128">
        <f t="shared" si="10"/>
        <v>-5.5</v>
      </c>
      <c r="H9" s="128">
        <f t="shared" si="10"/>
        <v>2</v>
      </c>
      <c r="I9" s="128">
        <f t="shared" si="10"/>
        <v>-5.5</v>
      </c>
      <c r="J9" s="128">
        <f t="shared" si="10"/>
        <v>-5.5</v>
      </c>
      <c r="K9" s="136">
        <f>K8</f>
        <v>-0.7</v>
      </c>
      <c r="L9" s="144">
        <f>L8</f>
        <v>0.15000000000000002</v>
      </c>
      <c r="M9" s="144">
        <f t="shared" ref="M9:U10" si="11">M8</f>
        <v>7.5000000000000011E-2</v>
      </c>
      <c r="N9" s="144">
        <f t="shared" si="11"/>
        <v>7.5000000000000011E-2</v>
      </c>
      <c r="O9" s="144">
        <f t="shared" si="11"/>
        <v>0.1</v>
      </c>
      <c r="P9" s="144">
        <f t="shared" si="11"/>
        <v>0.2</v>
      </c>
      <c r="Q9" s="144">
        <f t="shared" si="11"/>
        <v>0.35000000000000003</v>
      </c>
      <c r="R9" s="144">
        <f t="shared" si="11"/>
        <v>0.60000000000000009</v>
      </c>
      <c r="S9" s="144">
        <f t="shared" si="11"/>
        <v>0.2</v>
      </c>
      <c r="T9" s="144">
        <f t="shared" si="11"/>
        <v>0.15</v>
      </c>
      <c r="U9" s="144">
        <f t="shared" si="11"/>
        <v>0.2</v>
      </c>
      <c r="AE9" s="130">
        <f t="shared" ref="AE9:AE59" si="12">IF(ISERROR(AF9*$AE$7),"eps",(AF9*$AE$7))</f>
        <v>-0.7</v>
      </c>
      <c r="AF9" s="136">
        <f>AF8</f>
        <v>-1.4</v>
      </c>
      <c r="AI9" s="144"/>
      <c r="AJ9" s="144"/>
      <c r="AK9" s="144"/>
      <c r="AL9" s="144"/>
      <c r="AM9" s="144"/>
      <c r="AN9" s="144"/>
      <c r="AO9" s="144"/>
      <c r="AP9" s="144"/>
      <c r="AQ9" s="144"/>
      <c r="AR9" s="144"/>
    </row>
    <row r="10" spans="1:44" x14ac:dyDescent="0.3">
      <c r="A10" s="122" t="str">
        <f>TFP!A10</f>
        <v>afish</v>
      </c>
      <c r="B10" s="122" t="str">
        <f>TFP!B10</f>
        <v>nat</v>
      </c>
      <c r="C10" s="122" t="str">
        <f t="shared" si="9"/>
        <v>base</v>
      </c>
      <c r="D10" s="128">
        <f>D9</f>
        <v>1.5</v>
      </c>
      <c r="E10" s="128">
        <f t="shared" ref="E10" si="13">E9</f>
        <v>2</v>
      </c>
      <c r="F10" s="128">
        <f t="shared" ref="F10" si="14">F9</f>
        <v>-5.2</v>
      </c>
      <c r="G10" s="128">
        <f t="shared" ref="G10" si="15">G9</f>
        <v>-5.5</v>
      </c>
      <c r="H10" s="128">
        <f t="shared" ref="H10" si="16">H9</f>
        <v>2</v>
      </c>
      <c r="I10" s="128">
        <f t="shared" ref="I10" si="17">I9</f>
        <v>-5.5</v>
      </c>
      <c r="J10" s="128">
        <f t="shared" ref="J10" si="18">J9</f>
        <v>-5.5</v>
      </c>
      <c r="K10" s="136">
        <f>K9</f>
        <v>-0.7</v>
      </c>
      <c r="L10" s="144">
        <f>L9</f>
        <v>0.15000000000000002</v>
      </c>
      <c r="M10" s="144">
        <f t="shared" si="11"/>
        <v>7.5000000000000011E-2</v>
      </c>
      <c r="N10" s="144">
        <f t="shared" si="11"/>
        <v>7.5000000000000011E-2</v>
      </c>
      <c r="O10" s="144">
        <f t="shared" si="11"/>
        <v>0.1</v>
      </c>
      <c r="P10" s="144">
        <f t="shared" si="11"/>
        <v>0.2</v>
      </c>
      <c r="Q10" s="144">
        <f t="shared" si="11"/>
        <v>0.35000000000000003</v>
      </c>
      <c r="R10" s="144">
        <f t="shared" si="11"/>
        <v>0.60000000000000009</v>
      </c>
      <c r="S10" s="144">
        <f t="shared" si="11"/>
        <v>0.2</v>
      </c>
      <c r="T10" s="144">
        <f t="shared" si="11"/>
        <v>0.15</v>
      </c>
      <c r="U10" s="144">
        <f t="shared" si="11"/>
        <v>0.2</v>
      </c>
      <c r="AE10" s="130">
        <f t="shared" si="12"/>
        <v>-0.7</v>
      </c>
      <c r="AF10" s="136">
        <f>AF9</f>
        <v>-1.4</v>
      </c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</row>
    <row r="11" spans="1:44" x14ac:dyDescent="0.3">
      <c r="A11" s="131" t="str">
        <f>TFP!A11</f>
        <v>acoal</v>
      </c>
      <c r="B11" s="131" t="str">
        <f>TFP!B11</f>
        <v>nat</v>
      </c>
      <c r="C11" s="131" t="str">
        <f t="shared" si="9"/>
        <v>base</v>
      </c>
      <c r="D11" s="129" t="s">
        <v>77</v>
      </c>
      <c r="E11" s="129" t="s">
        <v>77</v>
      </c>
      <c r="F11" s="129" t="s">
        <v>77</v>
      </c>
      <c r="G11" s="129" t="s">
        <v>77</v>
      </c>
      <c r="H11" s="129" t="s">
        <v>77</v>
      </c>
      <c r="I11" s="129" t="s">
        <v>77</v>
      </c>
      <c r="J11" s="129" t="s">
        <v>77</v>
      </c>
      <c r="K11" s="135" t="s">
        <v>77</v>
      </c>
      <c r="L11" s="143" t="s">
        <v>77</v>
      </c>
      <c r="M11" s="143" t="s">
        <v>77</v>
      </c>
      <c r="N11" s="143" t="s">
        <v>77</v>
      </c>
      <c r="O11" s="143" t="s">
        <v>77</v>
      </c>
      <c r="P11" s="143" t="s">
        <v>77</v>
      </c>
      <c r="Q11" s="143" t="s">
        <v>77</v>
      </c>
      <c r="R11" s="143" t="s">
        <v>77</v>
      </c>
      <c r="S11" s="143" t="s">
        <v>77</v>
      </c>
      <c r="T11" s="143" t="s">
        <v>77</v>
      </c>
      <c r="U11" s="143" t="s">
        <v>77</v>
      </c>
      <c r="AE11" s="130" t="str">
        <f t="shared" si="12"/>
        <v>eps</v>
      </c>
      <c r="AF11" s="135" t="s">
        <v>77</v>
      </c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</row>
    <row r="12" spans="1:44" x14ac:dyDescent="0.3">
      <c r="A12" s="131" t="str">
        <f>TFP!A12</f>
        <v>agold</v>
      </c>
      <c r="B12" s="131" t="str">
        <f>TFP!B12</f>
        <v>nat</v>
      </c>
      <c r="C12" s="131" t="str">
        <f t="shared" si="9"/>
        <v>base</v>
      </c>
      <c r="D12" s="129" t="s">
        <v>77</v>
      </c>
      <c r="E12" s="129" t="s">
        <v>77</v>
      </c>
      <c r="F12" s="129" t="s">
        <v>77</v>
      </c>
      <c r="G12" s="129" t="s">
        <v>77</v>
      </c>
      <c r="H12" s="129" t="s">
        <v>77</v>
      </c>
      <c r="I12" s="129" t="s">
        <v>77</v>
      </c>
      <c r="J12" s="129" t="s">
        <v>77</v>
      </c>
      <c r="K12" s="135" t="s">
        <v>77</v>
      </c>
      <c r="L12" s="143" t="s">
        <v>77</v>
      </c>
      <c r="M12" s="143" t="s">
        <v>77</v>
      </c>
      <c r="N12" s="143" t="s">
        <v>77</v>
      </c>
      <c r="O12" s="143" t="s">
        <v>77</v>
      </c>
      <c r="P12" s="143" t="s">
        <v>77</v>
      </c>
      <c r="Q12" s="143" t="s">
        <v>77</v>
      </c>
      <c r="R12" s="143" t="s">
        <v>77</v>
      </c>
      <c r="S12" s="143" t="s">
        <v>77</v>
      </c>
      <c r="T12" s="143" t="s">
        <v>77</v>
      </c>
      <c r="U12" s="143" t="s">
        <v>77</v>
      </c>
      <c r="AE12" s="130" t="str">
        <f t="shared" si="12"/>
        <v>eps</v>
      </c>
      <c r="AF12" s="135" t="s">
        <v>77</v>
      </c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</row>
    <row r="13" spans="1:44" x14ac:dyDescent="0.3">
      <c r="A13" s="122" t="str">
        <f>TFP!A13</f>
        <v>amore</v>
      </c>
      <c r="B13" s="122" t="str">
        <f>TFP!B13</f>
        <v>nat</v>
      </c>
      <c r="C13" s="122" t="str">
        <f t="shared" si="9"/>
        <v>base</v>
      </c>
      <c r="D13" s="129">
        <v>0.3</v>
      </c>
      <c r="E13" s="129">
        <v>-3</v>
      </c>
      <c r="F13" s="129">
        <v>0.3</v>
      </c>
      <c r="G13" s="129">
        <v>-5</v>
      </c>
      <c r="H13" s="129">
        <v>2</v>
      </c>
      <c r="I13" s="129">
        <v>-3</v>
      </c>
      <c r="J13" s="129">
        <v>-4</v>
      </c>
      <c r="K13" s="135">
        <f>AE13</f>
        <v>-6</v>
      </c>
      <c r="L13" s="148">
        <f>AI13*L$2</f>
        <v>0.15000000000000002</v>
      </c>
      <c r="M13" s="148">
        <f t="shared" ref="M13" si="19">AJ13*M$2</f>
        <v>7.5000000000000011E-2</v>
      </c>
      <c r="N13" s="148">
        <f t="shared" ref="N13" si="20">AK13*N$2</f>
        <v>7.5000000000000011E-2</v>
      </c>
      <c r="O13" s="148">
        <f t="shared" ref="O13" si="21">AL13*O$2</f>
        <v>0.1</v>
      </c>
      <c r="P13" s="148">
        <f t="shared" ref="P13" si="22">AM13*P$2</f>
        <v>0.2</v>
      </c>
      <c r="Q13" s="148">
        <f t="shared" ref="Q13" si="23">AN13*Q$2</f>
        <v>0.35000000000000003</v>
      </c>
      <c r="R13" s="148">
        <f t="shared" ref="R13" si="24">AO13*R$2</f>
        <v>0.60000000000000009</v>
      </c>
      <c r="S13" s="148">
        <f t="shared" ref="S13" si="25">AP13*S$2</f>
        <v>0.2</v>
      </c>
      <c r="T13" s="148">
        <f t="shared" ref="T13" si="26">AQ13*T$2</f>
        <v>0.15</v>
      </c>
      <c r="U13" s="148">
        <f t="shared" ref="U13" si="27">AR13*U$2</f>
        <v>0.2</v>
      </c>
      <c r="AE13" s="130">
        <f t="shared" si="12"/>
        <v>-6</v>
      </c>
      <c r="AF13" s="135">
        <v>-12</v>
      </c>
      <c r="AI13" s="148">
        <v>-0.1</v>
      </c>
      <c r="AJ13" s="148">
        <v>-0.05</v>
      </c>
      <c r="AK13" s="148">
        <v>0.05</v>
      </c>
      <c r="AL13" s="148">
        <v>0.05</v>
      </c>
      <c r="AM13" s="148">
        <v>0.05</v>
      </c>
      <c r="AN13" s="148">
        <v>0.05</v>
      </c>
      <c r="AO13" s="148">
        <v>0.2</v>
      </c>
      <c r="AP13" s="148">
        <v>0.1</v>
      </c>
      <c r="AQ13" s="148">
        <v>0.15</v>
      </c>
      <c r="AR13" s="148">
        <v>0.2</v>
      </c>
    </row>
    <row r="14" spans="1:44" x14ac:dyDescent="0.3">
      <c r="A14" s="122" t="str">
        <f>TFP!A14</f>
        <v>amine</v>
      </c>
      <c r="B14" s="122" t="str">
        <f>TFP!B14</f>
        <v>nat</v>
      </c>
      <c r="C14" s="122" t="str">
        <f t="shared" si="9"/>
        <v>base</v>
      </c>
      <c r="D14" s="128">
        <f>D13</f>
        <v>0.3</v>
      </c>
      <c r="E14" s="128">
        <f t="shared" ref="E14:J14" si="28">E13</f>
        <v>-3</v>
      </c>
      <c r="F14" s="128">
        <f t="shared" si="28"/>
        <v>0.3</v>
      </c>
      <c r="G14" s="128">
        <f t="shared" si="28"/>
        <v>-5</v>
      </c>
      <c r="H14" s="128">
        <f t="shared" si="28"/>
        <v>2</v>
      </c>
      <c r="I14" s="128">
        <f t="shared" si="28"/>
        <v>-3</v>
      </c>
      <c r="J14" s="128">
        <f t="shared" si="28"/>
        <v>-4</v>
      </c>
      <c r="K14" s="136">
        <f>K13</f>
        <v>-6</v>
      </c>
      <c r="L14" s="144">
        <f>L13</f>
        <v>0.15000000000000002</v>
      </c>
      <c r="M14" s="144">
        <f t="shared" ref="M14:U14" si="29">M13</f>
        <v>7.5000000000000011E-2</v>
      </c>
      <c r="N14" s="144">
        <f t="shared" si="29"/>
        <v>7.5000000000000011E-2</v>
      </c>
      <c r="O14" s="144">
        <f t="shared" si="29"/>
        <v>0.1</v>
      </c>
      <c r="P14" s="144">
        <f t="shared" si="29"/>
        <v>0.2</v>
      </c>
      <c r="Q14" s="144">
        <f t="shared" si="29"/>
        <v>0.35000000000000003</v>
      </c>
      <c r="R14" s="144">
        <f t="shared" si="29"/>
        <v>0.60000000000000009</v>
      </c>
      <c r="S14" s="144">
        <f t="shared" si="29"/>
        <v>0.2</v>
      </c>
      <c r="T14" s="144">
        <f t="shared" si="29"/>
        <v>0.15</v>
      </c>
      <c r="U14" s="144">
        <f t="shared" si="29"/>
        <v>0.2</v>
      </c>
      <c r="AE14" s="130">
        <f t="shared" si="12"/>
        <v>-6</v>
      </c>
      <c r="AF14" s="136">
        <f>AF13</f>
        <v>-12</v>
      </c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</row>
    <row r="15" spans="1:44" x14ac:dyDescent="0.3">
      <c r="A15" s="122" t="str">
        <f>TFP!A15</f>
        <v>acoil</v>
      </c>
      <c r="B15" s="122" t="str">
        <f>TFP!B15</f>
        <v>nat</v>
      </c>
      <c r="C15" s="122" t="str">
        <f t="shared" si="9"/>
        <v>base</v>
      </c>
      <c r="D15" s="128">
        <f t="shared" si="9"/>
        <v>0.3</v>
      </c>
      <c r="E15" s="128">
        <f t="shared" ref="E15:L16" si="30">E14</f>
        <v>-3</v>
      </c>
      <c r="F15" s="128">
        <f t="shared" si="30"/>
        <v>0.3</v>
      </c>
      <c r="G15" s="128">
        <f t="shared" si="30"/>
        <v>-5</v>
      </c>
      <c r="H15" s="128">
        <f t="shared" si="30"/>
        <v>2</v>
      </c>
      <c r="I15" s="128">
        <f t="shared" si="30"/>
        <v>-3</v>
      </c>
      <c r="J15" s="128">
        <f t="shared" si="30"/>
        <v>-4</v>
      </c>
      <c r="K15" s="136">
        <f t="shared" si="30"/>
        <v>-6</v>
      </c>
      <c r="L15" s="144">
        <f t="shared" si="30"/>
        <v>0.15000000000000002</v>
      </c>
      <c r="M15" s="144">
        <f t="shared" ref="M15:U15" si="31">M14</f>
        <v>7.5000000000000011E-2</v>
      </c>
      <c r="N15" s="144">
        <f t="shared" si="31"/>
        <v>7.5000000000000011E-2</v>
      </c>
      <c r="O15" s="144">
        <f t="shared" si="31"/>
        <v>0.1</v>
      </c>
      <c r="P15" s="144">
        <f t="shared" si="31"/>
        <v>0.2</v>
      </c>
      <c r="Q15" s="144">
        <f t="shared" si="31"/>
        <v>0.35000000000000003</v>
      </c>
      <c r="R15" s="144">
        <f t="shared" si="31"/>
        <v>0.60000000000000009</v>
      </c>
      <c r="S15" s="144">
        <f t="shared" si="31"/>
        <v>0.2</v>
      </c>
      <c r="T15" s="144">
        <f t="shared" si="31"/>
        <v>0.15</v>
      </c>
      <c r="U15" s="144">
        <f t="shared" si="31"/>
        <v>0.2</v>
      </c>
      <c r="AE15" s="130">
        <f t="shared" si="12"/>
        <v>-6</v>
      </c>
      <c r="AF15" s="136">
        <f t="shared" ref="AF15:AF16" si="32">AF14</f>
        <v>-12</v>
      </c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</row>
    <row r="16" spans="1:44" x14ac:dyDescent="0.3">
      <c r="A16" s="122" t="str">
        <f>TFP!A16</f>
        <v>angas</v>
      </c>
      <c r="B16" s="122" t="str">
        <f>TFP!B16</f>
        <v>nat</v>
      </c>
      <c r="C16" s="122" t="str">
        <f t="shared" si="9"/>
        <v>base</v>
      </c>
      <c r="D16" s="128">
        <f t="shared" si="9"/>
        <v>0.3</v>
      </c>
      <c r="E16" s="128">
        <f t="shared" ref="E16:J16" si="33">E15</f>
        <v>-3</v>
      </c>
      <c r="F16" s="128">
        <f t="shared" si="33"/>
        <v>0.3</v>
      </c>
      <c r="G16" s="128">
        <f t="shared" si="33"/>
        <v>-5</v>
      </c>
      <c r="H16" s="128">
        <f t="shared" si="33"/>
        <v>2</v>
      </c>
      <c r="I16" s="128">
        <f t="shared" si="33"/>
        <v>-3</v>
      </c>
      <c r="J16" s="128">
        <f t="shared" si="33"/>
        <v>-4</v>
      </c>
      <c r="K16" s="136">
        <f t="shared" si="30"/>
        <v>-6</v>
      </c>
      <c r="L16" s="144">
        <f t="shared" si="30"/>
        <v>0.15000000000000002</v>
      </c>
      <c r="M16" s="144">
        <f t="shared" ref="M16:U16" si="34">M15</f>
        <v>7.5000000000000011E-2</v>
      </c>
      <c r="N16" s="144">
        <f t="shared" si="34"/>
        <v>7.5000000000000011E-2</v>
      </c>
      <c r="O16" s="144">
        <f t="shared" si="34"/>
        <v>0.1</v>
      </c>
      <c r="P16" s="144">
        <f t="shared" si="34"/>
        <v>0.2</v>
      </c>
      <c r="Q16" s="144">
        <f t="shared" si="34"/>
        <v>0.35000000000000003</v>
      </c>
      <c r="R16" s="144">
        <f t="shared" si="34"/>
        <v>0.60000000000000009</v>
      </c>
      <c r="S16" s="144">
        <f t="shared" si="34"/>
        <v>0.2</v>
      </c>
      <c r="T16" s="144">
        <f t="shared" si="34"/>
        <v>0.15</v>
      </c>
      <c r="U16" s="144">
        <f t="shared" si="34"/>
        <v>0.2</v>
      </c>
      <c r="AE16" s="130">
        <f t="shared" si="12"/>
        <v>-6</v>
      </c>
      <c r="AF16" s="136">
        <f t="shared" si="32"/>
        <v>-12</v>
      </c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</row>
    <row r="17" spans="1:44" x14ac:dyDescent="0.3">
      <c r="A17" s="122" t="str">
        <f>TFP!A17</f>
        <v>ahydr</v>
      </c>
      <c r="B17" s="122" t="str">
        <f>TFP!B17</f>
        <v>nat</v>
      </c>
      <c r="C17" s="122" t="str">
        <f t="shared" si="9"/>
        <v>base</v>
      </c>
      <c r="D17" s="129" t="s">
        <v>77</v>
      </c>
      <c r="E17" s="129" t="s">
        <v>77</v>
      </c>
      <c r="F17" s="129" t="s">
        <v>77</v>
      </c>
      <c r="G17" s="129" t="s">
        <v>77</v>
      </c>
      <c r="H17" s="129" t="s">
        <v>77</v>
      </c>
      <c r="I17" s="129" t="s">
        <v>77</v>
      </c>
      <c r="J17" s="129" t="s">
        <v>77</v>
      </c>
      <c r="K17" s="135" t="s">
        <v>77</v>
      </c>
      <c r="L17" s="143" t="s">
        <v>77</v>
      </c>
      <c r="M17" s="143" t="s">
        <v>77</v>
      </c>
      <c r="N17" s="143" t="s">
        <v>77</v>
      </c>
      <c r="O17" s="143" t="s">
        <v>77</v>
      </c>
      <c r="P17" s="143" t="s">
        <v>77</v>
      </c>
      <c r="Q17" s="143" t="s">
        <v>77</v>
      </c>
      <c r="R17" s="143" t="s">
        <v>77</v>
      </c>
      <c r="S17" s="143" t="s">
        <v>77</v>
      </c>
      <c r="T17" s="143" t="s">
        <v>77</v>
      </c>
      <c r="U17" s="143" t="s">
        <v>77</v>
      </c>
      <c r="AE17" s="130">
        <f t="shared" si="12"/>
        <v>-1.25</v>
      </c>
      <c r="AF17" s="136">
        <f>AF28</f>
        <v>-2.5</v>
      </c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</row>
    <row r="18" spans="1:44" x14ac:dyDescent="0.3">
      <c r="A18" s="131" t="str">
        <f>TFP!A18</f>
        <v>afood</v>
      </c>
      <c r="B18" s="131" t="str">
        <f>TFP!B18</f>
        <v>nat</v>
      </c>
      <c r="C18" s="131" t="str">
        <f t="shared" si="9"/>
        <v>base</v>
      </c>
      <c r="D18" s="129">
        <v>-4.5</v>
      </c>
      <c r="E18" s="129">
        <v>-5</v>
      </c>
      <c r="F18" s="129">
        <v>-5.5</v>
      </c>
      <c r="G18" s="129">
        <v>-2.5</v>
      </c>
      <c r="H18" s="129">
        <v>-4</v>
      </c>
      <c r="I18" s="129">
        <v>-2</v>
      </c>
      <c r="J18" s="129">
        <v>-5</v>
      </c>
      <c r="K18" s="135">
        <f>AE18</f>
        <v>-1</v>
      </c>
      <c r="L18" s="148">
        <f>AI18*L$2*L$3</f>
        <v>0.15000000000000002</v>
      </c>
      <c r="M18" s="148">
        <f t="shared" ref="M18" si="35">AJ18*M$2*M$3</f>
        <v>7.5000000000000011E-2</v>
      </c>
      <c r="N18" s="148">
        <f t="shared" ref="N18" si="36">AK18*N$2*N$3</f>
        <v>7.5000000000000011E-2</v>
      </c>
      <c r="O18" s="148">
        <f t="shared" ref="O18" si="37">AL18*O$2*O$3</f>
        <v>0.1</v>
      </c>
      <c r="P18" s="148">
        <f t="shared" ref="P18" si="38">AM18*P$2*P$3</f>
        <v>0.2</v>
      </c>
      <c r="Q18" s="148">
        <f t="shared" ref="Q18" si="39">AN18*Q$2*Q$3</f>
        <v>0.35000000000000003</v>
      </c>
      <c r="R18" s="148">
        <f t="shared" ref="R18" si="40">AO18*R$2*R$3</f>
        <v>0.60000000000000009</v>
      </c>
      <c r="S18" s="148">
        <f t="shared" ref="S18" si="41">AP18*S$2*S$3</f>
        <v>0.2</v>
      </c>
      <c r="T18" s="148">
        <f t="shared" ref="T18" si="42">AQ18*T$2*T$3</f>
        <v>0.15</v>
      </c>
      <c r="U18" s="148">
        <f t="shared" ref="U18" si="43">AR18*U$2*U$3</f>
        <v>0.2</v>
      </c>
      <c r="AE18" s="130">
        <f t="shared" si="12"/>
        <v>-1</v>
      </c>
      <c r="AF18" s="135">
        <v>-2</v>
      </c>
      <c r="AI18" s="148">
        <v>-0.1</v>
      </c>
      <c r="AJ18" s="148">
        <v>-0.05</v>
      </c>
      <c r="AK18" s="148">
        <v>0.05</v>
      </c>
      <c r="AL18" s="148">
        <v>0.05</v>
      </c>
      <c r="AM18" s="148">
        <v>0.05</v>
      </c>
      <c r="AN18" s="148">
        <v>0.05</v>
      </c>
      <c r="AO18" s="148">
        <v>0.2</v>
      </c>
      <c r="AP18" s="148">
        <v>0.1</v>
      </c>
      <c r="AQ18" s="148">
        <v>0.15</v>
      </c>
      <c r="AR18" s="148">
        <v>0.2</v>
      </c>
    </row>
    <row r="19" spans="1:44" x14ac:dyDescent="0.3">
      <c r="A19" s="122" t="str">
        <f>TFP!A19</f>
        <v>abevt</v>
      </c>
      <c r="B19" s="122" t="str">
        <f>TFP!B19</f>
        <v>nat</v>
      </c>
      <c r="C19" s="122" t="str">
        <f t="shared" si="9"/>
        <v>base</v>
      </c>
      <c r="D19" s="128">
        <f t="shared" si="9"/>
        <v>-4.5</v>
      </c>
      <c r="E19" s="128">
        <f t="shared" ref="E19:E43" si="44">E18</f>
        <v>-5</v>
      </c>
      <c r="F19" s="128">
        <f t="shared" ref="F19:F43" si="45">F18</f>
        <v>-5.5</v>
      </c>
      <c r="G19" s="128">
        <f t="shared" ref="G19:G43" si="46">G18</f>
        <v>-2.5</v>
      </c>
      <c r="H19" s="128">
        <f t="shared" ref="H19:H43" si="47">H18</f>
        <v>-4</v>
      </c>
      <c r="I19" s="128">
        <f t="shared" ref="I19:I43" si="48">I18</f>
        <v>-2</v>
      </c>
      <c r="J19" s="128">
        <f t="shared" ref="J19:L43" si="49">J18</f>
        <v>-5</v>
      </c>
      <c r="K19" s="136">
        <f>K18</f>
        <v>-1</v>
      </c>
      <c r="L19" s="144">
        <f>L18</f>
        <v>0.15000000000000002</v>
      </c>
      <c r="M19" s="144">
        <f t="shared" ref="M19:U19" si="50">M18</f>
        <v>7.5000000000000011E-2</v>
      </c>
      <c r="N19" s="144">
        <f t="shared" si="50"/>
        <v>7.5000000000000011E-2</v>
      </c>
      <c r="O19" s="144">
        <f t="shared" si="50"/>
        <v>0.1</v>
      </c>
      <c r="P19" s="144">
        <f t="shared" si="50"/>
        <v>0.2</v>
      </c>
      <c r="Q19" s="144">
        <f t="shared" si="50"/>
        <v>0.35000000000000003</v>
      </c>
      <c r="R19" s="144">
        <f t="shared" si="50"/>
        <v>0.60000000000000009</v>
      </c>
      <c r="S19" s="144">
        <f t="shared" si="50"/>
        <v>0.2</v>
      </c>
      <c r="T19" s="144">
        <f t="shared" si="50"/>
        <v>0.15</v>
      </c>
      <c r="U19" s="144">
        <f t="shared" si="50"/>
        <v>0.2</v>
      </c>
      <c r="AE19" s="130">
        <f t="shared" si="12"/>
        <v>-1</v>
      </c>
      <c r="AF19" s="136">
        <f>AF18</f>
        <v>-2</v>
      </c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</row>
    <row r="20" spans="1:44" x14ac:dyDescent="0.3">
      <c r="A20" s="131" t="str">
        <f>TFP!A20</f>
        <v>atext</v>
      </c>
      <c r="B20" s="131" t="str">
        <f>TFP!B20</f>
        <v>nat</v>
      </c>
      <c r="C20" s="131" t="str">
        <f t="shared" si="9"/>
        <v>base</v>
      </c>
      <c r="D20" s="128">
        <f t="shared" si="9"/>
        <v>-4.5</v>
      </c>
      <c r="E20" s="128">
        <f t="shared" si="44"/>
        <v>-5</v>
      </c>
      <c r="F20" s="128">
        <f t="shared" si="45"/>
        <v>-5.5</v>
      </c>
      <c r="G20" s="128">
        <f t="shared" si="46"/>
        <v>-2.5</v>
      </c>
      <c r="H20" s="128">
        <f t="shared" si="47"/>
        <v>-4</v>
      </c>
      <c r="I20" s="128">
        <f t="shared" si="48"/>
        <v>-2</v>
      </c>
      <c r="J20" s="128">
        <f t="shared" si="49"/>
        <v>-5</v>
      </c>
      <c r="K20" s="135">
        <f>AE20</f>
        <v>-4</v>
      </c>
      <c r="L20" s="148">
        <f>AI20*L$2</f>
        <v>0.15000000000000002</v>
      </c>
      <c r="M20" s="148">
        <f t="shared" ref="M20" si="51">AJ20*M$2</f>
        <v>7.5000000000000011E-2</v>
      </c>
      <c r="N20" s="148">
        <f t="shared" ref="N20" si="52">AK20*N$2</f>
        <v>7.5000000000000011E-2</v>
      </c>
      <c r="O20" s="148">
        <f t="shared" ref="O20" si="53">AL20*O$2</f>
        <v>0.1</v>
      </c>
      <c r="P20" s="148">
        <f t="shared" ref="P20" si="54">AM20*P$2</f>
        <v>0.2</v>
      </c>
      <c r="Q20" s="148">
        <f t="shared" ref="Q20" si="55">AN20*Q$2</f>
        <v>0.35000000000000003</v>
      </c>
      <c r="R20" s="148">
        <f t="shared" ref="R20" si="56">AO20*R$2</f>
        <v>0.60000000000000009</v>
      </c>
      <c r="S20" s="148">
        <f t="shared" ref="S20" si="57">AP20*S$2</f>
        <v>0.2</v>
      </c>
      <c r="T20" s="148">
        <f t="shared" ref="T20" si="58">AQ20*T$2</f>
        <v>0.15</v>
      </c>
      <c r="U20" s="148">
        <f t="shared" ref="U20" si="59">AR20*U$2</f>
        <v>0.2</v>
      </c>
      <c r="AE20" s="130">
        <f t="shared" si="12"/>
        <v>-4</v>
      </c>
      <c r="AF20" s="135">
        <v>-8</v>
      </c>
      <c r="AI20" s="148">
        <v>-0.1</v>
      </c>
      <c r="AJ20" s="148">
        <v>-0.05</v>
      </c>
      <c r="AK20" s="148">
        <v>0.05</v>
      </c>
      <c r="AL20" s="148">
        <v>0.05</v>
      </c>
      <c r="AM20" s="148">
        <v>0.05</v>
      </c>
      <c r="AN20" s="148">
        <v>0.05</v>
      </c>
      <c r="AO20" s="148">
        <v>0.2</v>
      </c>
      <c r="AP20" s="148">
        <v>0.1</v>
      </c>
      <c r="AQ20" s="148">
        <v>0.15</v>
      </c>
      <c r="AR20" s="148">
        <v>0.2</v>
      </c>
    </row>
    <row r="21" spans="1:44" x14ac:dyDescent="0.3">
      <c r="A21" s="122" t="str">
        <f>TFP!A21</f>
        <v>aclth</v>
      </c>
      <c r="B21" s="122" t="str">
        <f>TFP!B21</f>
        <v>nat</v>
      </c>
      <c r="C21" s="122" t="str">
        <f t="shared" si="9"/>
        <v>base</v>
      </c>
      <c r="D21" s="128">
        <f t="shared" si="9"/>
        <v>-4.5</v>
      </c>
      <c r="E21" s="128">
        <f t="shared" si="44"/>
        <v>-5</v>
      </c>
      <c r="F21" s="128">
        <f t="shared" si="45"/>
        <v>-5.5</v>
      </c>
      <c r="G21" s="128">
        <f t="shared" si="46"/>
        <v>-2.5</v>
      </c>
      <c r="H21" s="128">
        <f t="shared" si="47"/>
        <v>-4</v>
      </c>
      <c r="I21" s="128">
        <f t="shared" si="48"/>
        <v>-2</v>
      </c>
      <c r="J21" s="128">
        <f t="shared" si="49"/>
        <v>-5</v>
      </c>
      <c r="K21" s="137">
        <f t="shared" si="49"/>
        <v>-4</v>
      </c>
      <c r="L21" s="147">
        <f>L20</f>
        <v>0.15000000000000002</v>
      </c>
      <c r="M21" s="147">
        <f t="shared" ref="M21:U21" si="60">M20</f>
        <v>7.5000000000000011E-2</v>
      </c>
      <c r="N21" s="147">
        <f t="shared" si="60"/>
        <v>7.5000000000000011E-2</v>
      </c>
      <c r="O21" s="147">
        <f t="shared" si="60"/>
        <v>0.1</v>
      </c>
      <c r="P21" s="147">
        <f t="shared" si="60"/>
        <v>0.2</v>
      </c>
      <c r="Q21" s="147">
        <f t="shared" si="60"/>
        <v>0.35000000000000003</v>
      </c>
      <c r="R21" s="147">
        <f t="shared" si="60"/>
        <v>0.60000000000000009</v>
      </c>
      <c r="S21" s="147">
        <f t="shared" si="60"/>
        <v>0.2</v>
      </c>
      <c r="T21" s="147">
        <f t="shared" si="60"/>
        <v>0.15</v>
      </c>
      <c r="U21" s="147">
        <f t="shared" si="60"/>
        <v>0.2</v>
      </c>
      <c r="AE21" s="130">
        <f t="shared" si="12"/>
        <v>-4</v>
      </c>
      <c r="AF21" s="137">
        <f t="shared" ref="AF21:AF31" si="61">AF20</f>
        <v>-8</v>
      </c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</row>
    <row r="22" spans="1:44" x14ac:dyDescent="0.3">
      <c r="A22" s="122" t="str">
        <f>TFP!A22</f>
        <v>aleat</v>
      </c>
      <c r="B22" s="122" t="str">
        <f>TFP!B22</f>
        <v>nat</v>
      </c>
      <c r="C22" s="122" t="str">
        <f t="shared" si="9"/>
        <v>base</v>
      </c>
      <c r="D22" s="128">
        <f t="shared" si="9"/>
        <v>-4.5</v>
      </c>
      <c r="E22" s="128">
        <f t="shared" si="44"/>
        <v>-5</v>
      </c>
      <c r="F22" s="128">
        <f t="shared" si="45"/>
        <v>-5.5</v>
      </c>
      <c r="G22" s="128">
        <f t="shared" si="46"/>
        <v>-2.5</v>
      </c>
      <c r="H22" s="128">
        <f t="shared" si="47"/>
        <v>-4</v>
      </c>
      <c r="I22" s="128">
        <f t="shared" si="48"/>
        <v>-2</v>
      </c>
      <c r="J22" s="128">
        <f t="shared" si="49"/>
        <v>-5</v>
      </c>
      <c r="K22" s="137">
        <f t="shared" si="49"/>
        <v>-4</v>
      </c>
      <c r="L22" s="147">
        <f t="shared" si="49"/>
        <v>0.15000000000000002</v>
      </c>
      <c r="M22" s="147">
        <f t="shared" ref="M22:U22" si="62">M21</f>
        <v>7.5000000000000011E-2</v>
      </c>
      <c r="N22" s="147">
        <f t="shared" si="62"/>
        <v>7.5000000000000011E-2</v>
      </c>
      <c r="O22" s="147">
        <f t="shared" si="62"/>
        <v>0.1</v>
      </c>
      <c r="P22" s="147">
        <f t="shared" si="62"/>
        <v>0.2</v>
      </c>
      <c r="Q22" s="147">
        <f t="shared" si="62"/>
        <v>0.35000000000000003</v>
      </c>
      <c r="R22" s="147">
        <f t="shared" si="62"/>
        <v>0.60000000000000009</v>
      </c>
      <c r="S22" s="147">
        <f t="shared" si="62"/>
        <v>0.2</v>
      </c>
      <c r="T22" s="147">
        <f t="shared" si="62"/>
        <v>0.15</v>
      </c>
      <c r="U22" s="147">
        <f t="shared" si="62"/>
        <v>0.2</v>
      </c>
      <c r="AE22" s="130">
        <f t="shared" si="12"/>
        <v>-4</v>
      </c>
      <c r="AF22" s="137">
        <f t="shared" si="61"/>
        <v>-8</v>
      </c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</row>
    <row r="23" spans="1:44" x14ac:dyDescent="0.3">
      <c r="A23" s="122" t="str">
        <f>TFP!A23</f>
        <v>afoot</v>
      </c>
      <c r="B23" s="122" t="str">
        <f>TFP!B23</f>
        <v>nat</v>
      </c>
      <c r="C23" s="122" t="str">
        <f t="shared" si="9"/>
        <v>base</v>
      </c>
      <c r="D23" s="128">
        <f t="shared" si="9"/>
        <v>-4.5</v>
      </c>
      <c r="E23" s="128">
        <f t="shared" si="44"/>
        <v>-5</v>
      </c>
      <c r="F23" s="128">
        <f t="shared" si="45"/>
        <v>-5.5</v>
      </c>
      <c r="G23" s="128">
        <f t="shared" si="46"/>
        <v>-2.5</v>
      </c>
      <c r="H23" s="128">
        <f t="shared" si="47"/>
        <v>-4</v>
      </c>
      <c r="I23" s="128">
        <f t="shared" si="48"/>
        <v>-2</v>
      </c>
      <c r="J23" s="128">
        <f t="shared" si="49"/>
        <v>-5</v>
      </c>
      <c r="K23" s="137">
        <f t="shared" si="49"/>
        <v>-4</v>
      </c>
      <c r="L23" s="147">
        <f t="shared" si="49"/>
        <v>0.15000000000000002</v>
      </c>
      <c r="M23" s="147">
        <f t="shared" ref="M23:U24" si="63">M22</f>
        <v>7.5000000000000011E-2</v>
      </c>
      <c r="N23" s="147">
        <f t="shared" si="63"/>
        <v>7.5000000000000011E-2</v>
      </c>
      <c r="O23" s="147">
        <f t="shared" si="63"/>
        <v>0.1</v>
      </c>
      <c r="P23" s="147">
        <f t="shared" si="63"/>
        <v>0.2</v>
      </c>
      <c r="Q23" s="147">
        <f t="shared" si="63"/>
        <v>0.35000000000000003</v>
      </c>
      <c r="R23" s="147">
        <f t="shared" si="63"/>
        <v>0.60000000000000009</v>
      </c>
      <c r="S23" s="147">
        <f t="shared" si="63"/>
        <v>0.2</v>
      </c>
      <c r="T23" s="147">
        <f t="shared" si="63"/>
        <v>0.15</v>
      </c>
      <c r="U23" s="147">
        <f t="shared" si="63"/>
        <v>0.2</v>
      </c>
      <c r="AE23" s="130">
        <f t="shared" si="12"/>
        <v>-4</v>
      </c>
      <c r="AF23" s="137">
        <f t="shared" si="61"/>
        <v>-8</v>
      </c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</row>
    <row r="24" spans="1:44" x14ac:dyDescent="0.3">
      <c r="A24" s="122" t="str">
        <f>TFP!A24</f>
        <v>awood</v>
      </c>
      <c r="B24" s="122" t="str">
        <f>TFP!B24</f>
        <v>nat</v>
      </c>
      <c r="C24" s="122" t="str">
        <f t="shared" si="9"/>
        <v>base</v>
      </c>
      <c r="D24" s="128">
        <f t="shared" si="9"/>
        <v>-4.5</v>
      </c>
      <c r="E24" s="128">
        <f t="shared" si="44"/>
        <v>-5</v>
      </c>
      <c r="F24" s="128">
        <f t="shared" si="45"/>
        <v>-5.5</v>
      </c>
      <c r="G24" s="128">
        <f t="shared" si="46"/>
        <v>-2.5</v>
      </c>
      <c r="H24" s="128">
        <f t="shared" si="47"/>
        <v>-4</v>
      </c>
      <c r="I24" s="128">
        <f t="shared" si="48"/>
        <v>-2</v>
      </c>
      <c r="J24" s="128">
        <f t="shared" si="49"/>
        <v>-5</v>
      </c>
      <c r="K24" s="137">
        <f>K23</f>
        <v>-4</v>
      </c>
      <c r="L24" s="147">
        <f t="shared" ref="L24" si="64">L23</f>
        <v>0.15000000000000002</v>
      </c>
      <c r="M24" s="147">
        <f t="shared" si="63"/>
        <v>7.5000000000000011E-2</v>
      </c>
      <c r="N24" s="147">
        <f t="shared" si="63"/>
        <v>7.5000000000000011E-2</v>
      </c>
      <c r="O24" s="147">
        <f t="shared" si="63"/>
        <v>0.1</v>
      </c>
      <c r="P24" s="147">
        <f t="shared" si="63"/>
        <v>0.2</v>
      </c>
      <c r="Q24" s="147">
        <f t="shared" si="63"/>
        <v>0.35000000000000003</v>
      </c>
      <c r="R24" s="147">
        <f t="shared" si="63"/>
        <v>0.60000000000000009</v>
      </c>
      <c r="S24" s="147">
        <f t="shared" si="63"/>
        <v>0.2</v>
      </c>
      <c r="T24" s="147">
        <f t="shared" si="63"/>
        <v>0.15</v>
      </c>
      <c r="U24" s="147">
        <f t="shared" si="63"/>
        <v>0.2</v>
      </c>
      <c r="AE24" s="130">
        <f t="shared" si="12"/>
        <v>-4</v>
      </c>
      <c r="AF24" s="137">
        <f>AF23</f>
        <v>-8</v>
      </c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</row>
    <row r="25" spans="1:44" x14ac:dyDescent="0.3">
      <c r="A25" s="131" t="str">
        <f>TFP!A25</f>
        <v>apapr</v>
      </c>
      <c r="B25" s="131" t="str">
        <f>TFP!B25</f>
        <v>nat</v>
      </c>
      <c r="C25" s="131" t="str">
        <f t="shared" ref="C25:D40" si="65">C24</f>
        <v>base</v>
      </c>
      <c r="D25" s="128">
        <f t="shared" si="65"/>
        <v>-4.5</v>
      </c>
      <c r="E25" s="128">
        <f t="shared" si="44"/>
        <v>-5</v>
      </c>
      <c r="F25" s="128">
        <f t="shared" si="45"/>
        <v>-5.5</v>
      </c>
      <c r="G25" s="128">
        <f t="shared" si="46"/>
        <v>-2.5</v>
      </c>
      <c r="H25" s="128">
        <f t="shared" si="47"/>
        <v>-4</v>
      </c>
      <c r="I25" s="128">
        <f t="shared" si="48"/>
        <v>-2</v>
      </c>
      <c r="J25" s="128">
        <f t="shared" si="49"/>
        <v>-5</v>
      </c>
      <c r="K25" s="135">
        <f>AE25</f>
        <v>-4</v>
      </c>
      <c r="L25" s="148">
        <f>AI25*L$2</f>
        <v>0.15000000000000002</v>
      </c>
      <c r="M25" s="148">
        <f t="shared" ref="M25" si="66">AJ25*M$2</f>
        <v>7.5000000000000011E-2</v>
      </c>
      <c r="N25" s="148">
        <f t="shared" ref="N25" si="67">AK25*N$2</f>
        <v>7.5000000000000011E-2</v>
      </c>
      <c r="O25" s="148">
        <f t="shared" ref="O25" si="68">AL25*O$2</f>
        <v>0.1</v>
      </c>
      <c r="P25" s="148">
        <f t="shared" ref="P25" si="69">AM25*P$2</f>
        <v>0.2</v>
      </c>
      <c r="Q25" s="148">
        <f t="shared" ref="Q25" si="70">AN25*Q$2</f>
        <v>0.35000000000000003</v>
      </c>
      <c r="R25" s="148">
        <f t="shared" ref="R25" si="71">AO25*R$2</f>
        <v>0.60000000000000009</v>
      </c>
      <c r="S25" s="148">
        <f t="shared" ref="S25" si="72">AP25*S$2</f>
        <v>0.2</v>
      </c>
      <c r="T25" s="148">
        <f t="shared" ref="T25" si="73">AQ25*T$2</f>
        <v>0.15</v>
      </c>
      <c r="U25" s="148">
        <f t="shared" ref="U25" si="74">AR25*U$2</f>
        <v>0.2</v>
      </c>
      <c r="AE25" s="130">
        <f t="shared" si="12"/>
        <v>-4</v>
      </c>
      <c r="AF25" s="135">
        <v>-8</v>
      </c>
      <c r="AI25" s="148">
        <v>-0.1</v>
      </c>
      <c r="AJ25" s="148">
        <v>-0.05</v>
      </c>
      <c r="AK25" s="148">
        <v>0.05</v>
      </c>
      <c r="AL25" s="148">
        <v>0.05</v>
      </c>
      <c r="AM25" s="148">
        <v>0.05</v>
      </c>
      <c r="AN25" s="148">
        <v>0.05</v>
      </c>
      <c r="AO25" s="148">
        <v>0.2</v>
      </c>
      <c r="AP25" s="148">
        <v>0.1</v>
      </c>
      <c r="AQ25" s="148">
        <v>0.15</v>
      </c>
      <c r="AR25" s="148">
        <v>0.2</v>
      </c>
    </row>
    <row r="26" spans="1:44" x14ac:dyDescent="0.3">
      <c r="A26" s="122" t="str">
        <f>TFP!A26</f>
        <v>aprnt</v>
      </c>
      <c r="B26" s="122" t="str">
        <f>TFP!B26</f>
        <v>nat</v>
      </c>
      <c r="C26" s="122" t="str">
        <f t="shared" si="65"/>
        <v>base</v>
      </c>
      <c r="D26" s="128">
        <f t="shared" si="65"/>
        <v>-4.5</v>
      </c>
      <c r="E26" s="128">
        <f t="shared" si="44"/>
        <v>-5</v>
      </c>
      <c r="F26" s="128">
        <f t="shared" si="45"/>
        <v>-5.5</v>
      </c>
      <c r="G26" s="128">
        <f t="shared" si="46"/>
        <v>-2.5</v>
      </c>
      <c r="H26" s="128">
        <f t="shared" si="47"/>
        <v>-4</v>
      </c>
      <c r="I26" s="128">
        <f t="shared" si="48"/>
        <v>-2</v>
      </c>
      <c r="J26" s="128">
        <f t="shared" si="49"/>
        <v>-5</v>
      </c>
      <c r="K26" s="137">
        <f t="shared" si="49"/>
        <v>-4</v>
      </c>
      <c r="L26" s="147">
        <f>L25</f>
        <v>0.15000000000000002</v>
      </c>
      <c r="M26" s="147">
        <f t="shared" ref="M26:U26" si="75">M25</f>
        <v>7.5000000000000011E-2</v>
      </c>
      <c r="N26" s="147">
        <f t="shared" si="75"/>
        <v>7.5000000000000011E-2</v>
      </c>
      <c r="O26" s="147">
        <f t="shared" si="75"/>
        <v>0.1</v>
      </c>
      <c r="P26" s="147">
        <f t="shared" si="75"/>
        <v>0.2</v>
      </c>
      <c r="Q26" s="147">
        <f t="shared" si="75"/>
        <v>0.35000000000000003</v>
      </c>
      <c r="R26" s="147">
        <f t="shared" si="75"/>
        <v>0.60000000000000009</v>
      </c>
      <c r="S26" s="147">
        <f t="shared" si="75"/>
        <v>0.2</v>
      </c>
      <c r="T26" s="147">
        <f t="shared" si="75"/>
        <v>0.15</v>
      </c>
      <c r="U26" s="147">
        <f t="shared" si="75"/>
        <v>0.2</v>
      </c>
      <c r="AE26" s="130">
        <f t="shared" si="12"/>
        <v>-4</v>
      </c>
      <c r="AF26" s="137">
        <f t="shared" ref="AF26" si="76">AF25</f>
        <v>-8</v>
      </c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</row>
    <row r="27" spans="1:44" x14ac:dyDescent="0.3">
      <c r="A27" s="131" t="str">
        <f>TFP!A27</f>
        <v>apetr</v>
      </c>
      <c r="B27" s="131" t="str">
        <f>TFP!B27</f>
        <v>nat</v>
      </c>
      <c r="C27" s="131" t="str">
        <f t="shared" si="65"/>
        <v>base</v>
      </c>
      <c r="D27" s="128">
        <f t="shared" si="65"/>
        <v>-4.5</v>
      </c>
      <c r="E27" s="128">
        <f t="shared" si="44"/>
        <v>-5</v>
      </c>
      <c r="F27" s="128">
        <f t="shared" si="45"/>
        <v>-5.5</v>
      </c>
      <c r="G27" s="128">
        <f t="shared" si="46"/>
        <v>-2.5</v>
      </c>
      <c r="H27" s="128">
        <f t="shared" si="47"/>
        <v>-4</v>
      </c>
      <c r="I27" s="128">
        <f t="shared" si="48"/>
        <v>-2</v>
      </c>
      <c r="J27" s="128">
        <f t="shared" si="49"/>
        <v>-5</v>
      </c>
      <c r="K27" s="135" t="s">
        <v>77</v>
      </c>
      <c r="L27" s="145" t="s">
        <v>77</v>
      </c>
      <c r="M27" s="145" t="s">
        <v>77</v>
      </c>
      <c r="N27" s="145" t="s">
        <v>77</v>
      </c>
      <c r="O27" s="145" t="s">
        <v>77</v>
      </c>
      <c r="P27" s="145" t="s">
        <v>77</v>
      </c>
      <c r="Q27" s="145" t="s">
        <v>77</v>
      </c>
      <c r="R27" s="145" t="s">
        <v>77</v>
      </c>
      <c r="S27" s="145" t="s">
        <v>77</v>
      </c>
      <c r="T27" s="145" t="s">
        <v>77</v>
      </c>
      <c r="U27" s="145" t="s">
        <v>77</v>
      </c>
      <c r="AE27" s="130" t="str">
        <f t="shared" si="12"/>
        <v>eps</v>
      </c>
      <c r="AF27" s="135" t="s">
        <v>77</v>
      </c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</row>
    <row r="28" spans="1:44" x14ac:dyDescent="0.3">
      <c r="A28" s="131" t="str">
        <f>TFP!A28</f>
        <v>abchm</v>
      </c>
      <c r="B28" s="131" t="str">
        <f>TFP!B28</f>
        <v>nat</v>
      </c>
      <c r="C28" s="131" t="str">
        <f t="shared" si="65"/>
        <v>base</v>
      </c>
      <c r="D28" s="128">
        <f t="shared" si="65"/>
        <v>-4.5</v>
      </c>
      <c r="E28" s="128">
        <f t="shared" si="44"/>
        <v>-5</v>
      </c>
      <c r="F28" s="128">
        <f t="shared" si="45"/>
        <v>-5.5</v>
      </c>
      <c r="G28" s="128">
        <f t="shared" si="46"/>
        <v>-2.5</v>
      </c>
      <c r="H28" s="128">
        <f t="shared" si="47"/>
        <v>-4</v>
      </c>
      <c r="I28" s="128">
        <f t="shared" si="48"/>
        <v>-2</v>
      </c>
      <c r="J28" s="128">
        <f t="shared" si="49"/>
        <v>-5</v>
      </c>
      <c r="K28" s="135">
        <f>AE28</f>
        <v>-1.25</v>
      </c>
      <c r="L28" s="148">
        <f>AI28*L$2</f>
        <v>0.15000000000000002</v>
      </c>
      <c r="M28" s="148">
        <f t="shared" ref="M28" si="77">AJ28*M$2</f>
        <v>7.5000000000000011E-2</v>
      </c>
      <c r="N28" s="148">
        <f t="shared" ref="N28" si="78">AK28*N$2</f>
        <v>7.5000000000000011E-2</v>
      </c>
      <c r="O28" s="148">
        <f t="shared" ref="O28" si="79">AL28*O$2</f>
        <v>0.1</v>
      </c>
      <c r="P28" s="148">
        <f t="shared" ref="P28" si="80">AM28*P$2</f>
        <v>0.2</v>
      </c>
      <c r="Q28" s="148">
        <f t="shared" ref="Q28" si="81">AN28*Q$2</f>
        <v>0.35000000000000003</v>
      </c>
      <c r="R28" s="148">
        <f t="shared" ref="R28" si="82">AO28*R$2</f>
        <v>0.60000000000000009</v>
      </c>
      <c r="S28" s="148">
        <f t="shared" ref="S28" si="83">AP28*S$2</f>
        <v>0.2</v>
      </c>
      <c r="T28" s="148">
        <f t="shared" ref="T28" si="84">AQ28*T$2</f>
        <v>0.15</v>
      </c>
      <c r="U28" s="148">
        <f t="shared" ref="U28" si="85">AR28*U$2</f>
        <v>0.2</v>
      </c>
      <c r="AE28" s="130">
        <f t="shared" si="12"/>
        <v>-1.25</v>
      </c>
      <c r="AF28" s="135">
        <v>-2.5</v>
      </c>
      <c r="AI28" s="148">
        <v>-0.1</v>
      </c>
      <c r="AJ28" s="148">
        <v>-0.05</v>
      </c>
      <c r="AK28" s="148">
        <v>0.05</v>
      </c>
      <c r="AL28" s="148">
        <v>0.05</v>
      </c>
      <c r="AM28" s="148">
        <v>0.05</v>
      </c>
      <c r="AN28" s="148">
        <v>0.05</v>
      </c>
      <c r="AO28" s="148">
        <v>0.2</v>
      </c>
      <c r="AP28" s="148">
        <v>0.1</v>
      </c>
      <c r="AQ28" s="148">
        <v>0.15</v>
      </c>
      <c r="AR28" s="148">
        <v>0.2</v>
      </c>
    </row>
    <row r="29" spans="1:44" x14ac:dyDescent="0.3">
      <c r="A29" s="122" t="str">
        <f>TFP!A29</f>
        <v>aochm</v>
      </c>
      <c r="B29" s="122" t="str">
        <f>TFP!B29</f>
        <v>nat</v>
      </c>
      <c r="C29" s="122" t="str">
        <f t="shared" si="65"/>
        <v>base</v>
      </c>
      <c r="D29" s="128">
        <f t="shared" si="65"/>
        <v>-4.5</v>
      </c>
      <c r="E29" s="128">
        <f t="shared" si="44"/>
        <v>-5</v>
      </c>
      <c r="F29" s="128">
        <f t="shared" si="45"/>
        <v>-5.5</v>
      </c>
      <c r="G29" s="128">
        <f t="shared" si="46"/>
        <v>-2.5</v>
      </c>
      <c r="H29" s="128">
        <f t="shared" si="47"/>
        <v>-4</v>
      </c>
      <c r="I29" s="128">
        <f t="shared" si="48"/>
        <v>-2</v>
      </c>
      <c r="J29" s="128">
        <f t="shared" si="49"/>
        <v>-5</v>
      </c>
      <c r="K29" s="137">
        <f t="shared" si="49"/>
        <v>-1.25</v>
      </c>
      <c r="L29" s="147">
        <f>L28</f>
        <v>0.15000000000000002</v>
      </c>
      <c r="M29" s="147">
        <f t="shared" ref="M29:U29" si="86">M28</f>
        <v>7.5000000000000011E-2</v>
      </c>
      <c r="N29" s="147">
        <f t="shared" si="86"/>
        <v>7.5000000000000011E-2</v>
      </c>
      <c r="O29" s="147">
        <f t="shared" si="86"/>
        <v>0.1</v>
      </c>
      <c r="P29" s="147">
        <f t="shared" si="86"/>
        <v>0.2</v>
      </c>
      <c r="Q29" s="147">
        <f t="shared" si="86"/>
        <v>0.35000000000000003</v>
      </c>
      <c r="R29" s="147">
        <f t="shared" si="86"/>
        <v>0.60000000000000009</v>
      </c>
      <c r="S29" s="147">
        <f t="shared" si="86"/>
        <v>0.2</v>
      </c>
      <c r="T29" s="147">
        <f t="shared" si="86"/>
        <v>0.15</v>
      </c>
      <c r="U29" s="147">
        <f t="shared" si="86"/>
        <v>0.2</v>
      </c>
      <c r="AE29" s="130">
        <f t="shared" si="12"/>
        <v>-1.25</v>
      </c>
      <c r="AF29" s="137">
        <f t="shared" si="61"/>
        <v>-2.5</v>
      </c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</row>
    <row r="30" spans="1:44" x14ac:dyDescent="0.3">
      <c r="A30" s="122" t="str">
        <f>TFP!A30</f>
        <v>arubb</v>
      </c>
      <c r="B30" s="122" t="str">
        <f>TFP!B30</f>
        <v>nat</v>
      </c>
      <c r="C30" s="122" t="str">
        <f t="shared" si="65"/>
        <v>base</v>
      </c>
      <c r="D30" s="128">
        <f t="shared" si="65"/>
        <v>-4.5</v>
      </c>
      <c r="E30" s="128">
        <f t="shared" si="44"/>
        <v>-5</v>
      </c>
      <c r="F30" s="128">
        <f t="shared" si="45"/>
        <v>-5.5</v>
      </c>
      <c r="G30" s="128">
        <f t="shared" si="46"/>
        <v>-2.5</v>
      </c>
      <c r="H30" s="128">
        <f t="shared" si="47"/>
        <v>-4</v>
      </c>
      <c r="I30" s="128">
        <f t="shared" si="48"/>
        <v>-2</v>
      </c>
      <c r="J30" s="128">
        <f t="shared" si="49"/>
        <v>-5</v>
      </c>
      <c r="K30" s="137">
        <f t="shared" si="49"/>
        <v>-1.25</v>
      </c>
      <c r="L30" s="147">
        <f t="shared" si="49"/>
        <v>0.15000000000000002</v>
      </c>
      <c r="M30" s="147">
        <f t="shared" ref="M30:U30" si="87">M29</f>
        <v>7.5000000000000011E-2</v>
      </c>
      <c r="N30" s="147">
        <f t="shared" si="87"/>
        <v>7.5000000000000011E-2</v>
      </c>
      <c r="O30" s="147">
        <f t="shared" si="87"/>
        <v>0.1</v>
      </c>
      <c r="P30" s="147">
        <f t="shared" si="87"/>
        <v>0.2</v>
      </c>
      <c r="Q30" s="147">
        <f t="shared" si="87"/>
        <v>0.35000000000000003</v>
      </c>
      <c r="R30" s="147">
        <f t="shared" si="87"/>
        <v>0.60000000000000009</v>
      </c>
      <c r="S30" s="147">
        <f t="shared" si="87"/>
        <v>0.2</v>
      </c>
      <c r="T30" s="147">
        <f t="shared" si="87"/>
        <v>0.15</v>
      </c>
      <c r="U30" s="147">
        <f t="shared" si="87"/>
        <v>0.2</v>
      </c>
      <c r="AE30" s="130">
        <f t="shared" si="12"/>
        <v>-1.25</v>
      </c>
      <c r="AF30" s="137">
        <f t="shared" si="61"/>
        <v>-2.5</v>
      </c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</row>
    <row r="31" spans="1:44" x14ac:dyDescent="0.3">
      <c r="A31" s="122" t="str">
        <f>TFP!A31</f>
        <v>aplas</v>
      </c>
      <c r="B31" s="122" t="str">
        <f>TFP!B31</f>
        <v>nat</v>
      </c>
      <c r="C31" s="122" t="str">
        <f t="shared" si="65"/>
        <v>base</v>
      </c>
      <c r="D31" s="128">
        <f t="shared" si="65"/>
        <v>-4.5</v>
      </c>
      <c r="E31" s="128">
        <f t="shared" si="44"/>
        <v>-5</v>
      </c>
      <c r="F31" s="128">
        <f t="shared" si="45"/>
        <v>-5.5</v>
      </c>
      <c r="G31" s="128">
        <f t="shared" si="46"/>
        <v>-2.5</v>
      </c>
      <c r="H31" s="128">
        <f t="shared" si="47"/>
        <v>-4</v>
      </c>
      <c r="I31" s="128">
        <f t="shared" si="48"/>
        <v>-2</v>
      </c>
      <c r="J31" s="128">
        <f t="shared" si="49"/>
        <v>-5</v>
      </c>
      <c r="K31" s="137">
        <f t="shared" si="49"/>
        <v>-1.25</v>
      </c>
      <c r="L31" s="147">
        <f t="shared" si="49"/>
        <v>0.15000000000000002</v>
      </c>
      <c r="M31" s="147">
        <f t="shared" ref="M31:U31" si="88">M30</f>
        <v>7.5000000000000011E-2</v>
      </c>
      <c r="N31" s="147">
        <f t="shared" si="88"/>
        <v>7.5000000000000011E-2</v>
      </c>
      <c r="O31" s="147">
        <f t="shared" si="88"/>
        <v>0.1</v>
      </c>
      <c r="P31" s="147">
        <f t="shared" si="88"/>
        <v>0.2</v>
      </c>
      <c r="Q31" s="147">
        <f t="shared" si="88"/>
        <v>0.35000000000000003</v>
      </c>
      <c r="R31" s="147">
        <f t="shared" si="88"/>
        <v>0.60000000000000009</v>
      </c>
      <c r="S31" s="147">
        <f t="shared" si="88"/>
        <v>0.2</v>
      </c>
      <c r="T31" s="147">
        <f t="shared" si="88"/>
        <v>0.15</v>
      </c>
      <c r="U31" s="147">
        <f t="shared" si="88"/>
        <v>0.2</v>
      </c>
      <c r="AE31" s="130">
        <f t="shared" si="12"/>
        <v>-1.25</v>
      </c>
      <c r="AF31" s="137">
        <f t="shared" si="61"/>
        <v>-2.5</v>
      </c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</row>
    <row r="32" spans="1:44" x14ac:dyDescent="0.3">
      <c r="A32" s="132" t="str">
        <f>TFP!A32</f>
        <v>aglas</v>
      </c>
      <c r="B32" s="132" t="str">
        <f>TFP!B32</f>
        <v>nat</v>
      </c>
      <c r="C32" s="132" t="str">
        <f t="shared" si="65"/>
        <v>base</v>
      </c>
      <c r="D32" s="128">
        <f t="shared" si="65"/>
        <v>-4.5</v>
      </c>
      <c r="E32" s="128">
        <f t="shared" si="44"/>
        <v>-5</v>
      </c>
      <c r="F32" s="128">
        <f t="shared" si="45"/>
        <v>-5.5</v>
      </c>
      <c r="G32" s="128">
        <f t="shared" si="46"/>
        <v>-2.5</v>
      </c>
      <c r="H32" s="128">
        <f t="shared" si="47"/>
        <v>-4</v>
      </c>
      <c r="I32" s="128">
        <f t="shared" si="48"/>
        <v>-2</v>
      </c>
      <c r="J32" s="128">
        <f t="shared" si="49"/>
        <v>-5</v>
      </c>
      <c r="K32" s="135">
        <f>AE32</f>
        <v>-5.5</v>
      </c>
      <c r="L32" s="148">
        <f>AI32*L$2</f>
        <v>0.15000000000000002</v>
      </c>
      <c r="M32" s="148">
        <f t="shared" ref="M32" si="89">AJ32*M$2</f>
        <v>7.5000000000000011E-2</v>
      </c>
      <c r="N32" s="148">
        <f t="shared" ref="N32" si="90">AK32*N$2</f>
        <v>7.5000000000000011E-2</v>
      </c>
      <c r="O32" s="148">
        <f t="shared" ref="O32" si="91">AL32*O$2</f>
        <v>0.1</v>
      </c>
      <c r="P32" s="148">
        <f t="shared" ref="P32" si="92">AM32*P$2</f>
        <v>0.2</v>
      </c>
      <c r="Q32" s="148">
        <f t="shared" ref="Q32" si="93">AN32*Q$2</f>
        <v>0.35000000000000003</v>
      </c>
      <c r="R32" s="148">
        <f t="shared" ref="R32" si="94">AO32*R$2</f>
        <v>0.60000000000000009</v>
      </c>
      <c r="S32" s="148">
        <f t="shared" ref="S32" si="95">AP32*S$2</f>
        <v>0.2</v>
      </c>
      <c r="T32" s="148">
        <f t="shared" ref="T32" si="96">AQ32*T$2</f>
        <v>0.15</v>
      </c>
      <c r="U32" s="148">
        <f t="shared" ref="U32" si="97">AR32*U$2</f>
        <v>0.2</v>
      </c>
      <c r="AE32" s="130">
        <f t="shared" si="12"/>
        <v>-5.5</v>
      </c>
      <c r="AF32" s="135">
        <v>-11</v>
      </c>
      <c r="AI32" s="148">
        <v>-0.1</v>
      </c>
      <c r="AJ32" s="148">
        <v>-0.05</v>
      </c>
      <c r="AK32" s="148">
        <v>0.05</v>
      </c>
      <c r="AL32" s="148">
        <v>0.05</v>
      </c>
      <c r="AM32" s="148">
        <v>0.05</v>
      </c>
      <c r="AN32" s="148">
        <v>0.05</v>
      </c>
      <c r="AO32" s="148">
        <v>0.2</v>
      </c>
      <c r="AP32" s="148">
        <v>0.1</v>
      </c>
      <c r="AQ32" s="148">
        <v>0.15</v>
      </c>
      <c r="AR32" s="148">
        <v>0.2</v>
      </c>
    </row>
    <row r="33" spans="1:44" x14ac:dyDescent="0.3">
      <c r="A33" s="122" t="str">
        <f>TFP!A33</f>
        <v>anmet</v>
      </c>
      <c r="B33" s="122" t="str">
        <f>TFP!B33</f>
        <v>nat</v>
      </c>
      <c r="C33" s="122" t="str">
        <f t="shared" si="65"/>
        <v>base</v>
      </c>
      <c r="D33" s="128">
        <f t="shared" si="65"/>
        <v>-4.5</v>
      </c>
      <c r="E33" s="128">
        <f t="shared" si="44"/>
        <v>-5</v>
      </c>
      <c r="F33" s="128">
        <f t="shared" si="45"/>
        <v>-5.5</v>
      </c>
      <c r="G33" s="128">
        <f t="shared" si="46"/>
        <v>-2.5</v>
      </c>
      <c r="H33" s="128">
        <f t="shared" si="47"/>
        <v>-4</v>
      </c>
      <c r="I33" s="128">
        <f t="shared" si="48"/>
        <v>-2</v>
      </c>
      <c r="J33" s="128">
        <f t="shared" si="49"/>
        <v>-5</v>
      </c>
      <c r="K33" s="137">
        <f t="shared" si="49"/>
        <v>-5.5</v>
      </c>
      <c r="L33" s="147">
        <f>L32</f>
        <v>0.15000000000000002</v>
      </c>
      <c r="M33" s="147">
        <f t="shared" ref="M33:U33" si="98">M32</f>
        <v>7.5000000000000011E-2</v>
      </c>
      <c r="N33" s="147">
        <f t="shared" si="98"/>
        <v>7.5000000000000011E-2</v>
      </c>
      <c r="O33" s="147">
        <f t="shared" si="98"/>
        <v>0.1</v>
      </c>
      <c r="P33" s="147">
        <f t="shared" si="98"/>
        <v>0.2</v>
      </c>
      <c r="Q33" s="147">
        <f t="shared" si="98"/>
        <v>0.35000000000000003</v>
      </c>
      <c r="R33" s="147">
        <f t="shared" si="98"/>
        <v>0.60000000000000009</v>
      </c>
      <c r="S33" s="147">
        <f t="shared" si="98"/>
        <v>0.2</v>
      </c>
      <c r="T33" s="147">
        <f t="shared" si="98"/>
        <v>0.15</v>
      </c>
      <c r="U33" s="147">
        <f t="shared" si="98"/>
        <v>0.2</v>
      </c>
      <c r="AE33" s="130">
        <f t="shared" si="12"/>
        <v>-5.5</v>
      </c>
      <c r="AF33" s="137">
        <f t="shared" ref="AF33:AF43" si="99">AF32</f>
        <v>-11</v>
      </c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</row>
    <row r="34" spans="1:44" x14ac:dyDescent="0.3">
      <c r="A34" s="131" t="str">
        <f>TFP!A34</f>
        <v>airon</v>
      </c>
      <c r="B34" s="131" t="str">
        <f>TFP!B34</f>
        <v>nat</v>
      </c>
      <c r="C34" s="131" t="str">
        <f t="shared" si="65"/>
        <v>base</v>
      </c>
      <c r="D34" s="128">
        <f t="shared" si="65"/>
        <v>-4.5</v>
      </c>
      <c r="E34" s="128">
        <f t="shared" si="44"/>
        <v>-5</v>
      </c>
      <c r="F34" s="128">
        <f t="shared" si="45"/>
        <v>-5.5</v>
      </c>
      <c r="G34" s="128">
        <f t="shared" si="46"/>
        <v>-2.5</v>
      </c>
      <c r="H34" s="128">
        <f t="shared" si="47"/>
        <v>-4</v>
      </c>
      <c r="I34" s="128">
        <f t="shared" si="48"/>
        <v>-2</v>
      </c>
      <c r="J34" s="128">
        <f t="shared" si="49"/>
        <v>-5</v>
      </c>
      <c r="K34" s="140">
        <f>AE34</f>
        <v>-10</v>
      </c>
      <c r="L34" s="148">
        <f>AI34*L$2</f>
        <v>0.15000000000000002</v>
      </c>
      <c r="M34" s="148">
        <f t="shared" ref="M34" si="100">AJ34*M$2</f>
        <v>7.5000000000000011E-2</v>
      </c>
      <c r="N34" s="148">
        <f t="shared" ref="N34" si="101">AK34*N$2</f>
        <v>7.5000000000000011E-2</v>
      </c>
      <c r="O34" s="148">
        <f t="shared" ref="O34" si="102">AL34*O$2</f>
        <v>0.1</v>
      </c>
      <c r="P34" s="148">
        <f t="shared" ref="P34" si="103">AM34*P$2</f>
        <v>0.2</v>
      </c>
      <c r="Q34" s="148">
        <f t="shared" ref="Q34" si="104">AN34*Q$2</f>
        <v>0.35000000000000003</v>
      </c>
      <c r="R34" s="148">
        <f t="shared" ref="R34" si="105">AO34*R$2</f>
        <v>0.60000000000000009</v>
      </c>
      <c r="S34" s="148">
        <f t="shared" ref="S34" si="106">AP34*S$2</f>
        <v>0.2</v>
      </c>
      <c r="T34" s="148">
        <f t="shared" ref="T34" si="107">AQ34*T$2</f>
        <v>0.15</v>
      </c>
      <c r="U34" s="148">
        <f t="shared" ref="U34" si="108">AR34*U$2</f>
        <v>0.2</v>
      </c>
      <c r="AE34" s="130">
        <f t="shared" si="12"/>
        <v>-10</v>
      </c>
      <c r="AF34" s="135">
        <v>-20</v>
      </c>
      <c r="AI34" s="148">
        <v>-0.1</v>
      </c>
      <c r="AJ34" s="148">
        <v>-0.05</v>
      </c>
      <c r="AK34" s="148">
        <v>0.05</v>
      </c>
      <c r="AL34" s="148">
        <v>0.05</v>
      </c>
      <c r="AM34" s="148">
        <v>0.05</v>
      </c>
      <c r="AN34" s="148">
        <v>0.05</v>
      </c>
      <c r="AO34" s="148">
        <v>0.2</v>
      </c>
      <c r="AP34" s="148">
        <v>0.1</v>
      </c>
      <c r="AQ34" s="148">
        <v>0.15</v>
      </c>
      <c r="AR34" s="148">
        <v>0.2</v>
      </c>
    </row>
    <row r="35" spans="1:44" x14ac:dyDescent="0.3">
      <c r="A35" s="131" t="str">
        <f>TFP!A35</f>
        <v>anfrm</v>
      </c>
      <c r="B35" s="131" t="str">
        <f>TFP!B35</f>
        <v>nat</v>
      </c>
      <c r="C35" s="131" t="str">
        <f t="shared" si="65"/>
        <v>base</v>
      </c>
      <c r="D35" s="128">
        <f t="shared" si="65"/>
        <v>-4.5</v>
      </c>
      <c r="E35" s="128">
        <f t="shared" si="44"/>
        <v>-5</v>
      </c>
      <c r="F35" s="128">
        <f t="shared" si="45"/>
        <v>-5.5</v>
      </c>
      <c r="G35" s="128">
        <f t="shared" si="46"/>
        <v>-2.5</v>
      </c>
      <c r="H35" s="128">
        <f t="shared" si="47"/>
        <v>-4</v>
      </c>
      <c r="I35" s="128">
        <f t="shared" si="48"/>
        <v>-2</v>
      </c>
      <c r="J35" s="128">
        <f t="shared" si="49"/>
        <v>-5</v>
      </c>
      <c r="K35" s="137">
        <f t="shared" si="49"/>
        <v>-10</v>
      </c>
      <c r="L35" s="147">
        <f>L34</f>
        <v>0.15000000000000002</v>
      </c>
      <c r="M35" s="147">
        <f t="shared" ref="M35:U35" si="109">M34</f>
        <v>7.5000000000000011E-2</v>
      </c>
      <c r="N35" s="147">
        <f t="shared" si="109"/>
        <v>7.5000000000000011E-2</v>
      </c>
      <c r="O35" s="147">
        <f t="shared" si="109"/>
        <v>0.1</v>
      </c>
      <c r="P35" s="147">
        <f t="shared" si="109"/>
        <v>0.2</v>
      </c>
      <c r="Q35" s="147">
        <f t="shared" si="109"/>
        <v>0.35000000000000003</v>
      </c>
      <c r="R35" s="147">
        <f t="shared" si="109"/>
        <v>0.60000000000000009</v>
      </c>
      <c r="S35" s="147">
        <f t="shared" si="109"/>
        <v>0.2</v>
      </c>
      <c r="T35" s="147">
        <f t="shared" si="109"/>
        <v>0.15</v>
      </c>
      <c r="U35" s="147">
        <f t="shared" si="109"/>
        <v>0.2</v>
      </c>
      <c r="AE35" s="130">
        <f t="shared" si="12"/>
        <v>-10</v>
      </c>
      <c r="AF35" s="137">
        <f t="shared" si="99"/>
        <v>-20</v>
      </c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</row>
    <row r="36" spans="1:44" x14ac:dyDescent="0.3">
      <c r="A36" s="122" t="str">
        <f>TFP!A36</f>
        <v>ametp</v>
      </c>
      <c r="B36" s="122" t="str">
        <f>TFP!B36</f>
        <v>nat</v>
      </c>
      <c r="C36" s="122" t="str">
        <f t="shared" si="65"/>
        <v>base</v>
      </c>
      <c r="D36" s="128">
        <f t="shared" si="65"/>
        <v>-4.5</v>
      </c>
      <c r="E36" s="128">
        <f t="shared" si="44"/>
        <v>-5</v>
      </c>
      <c r="F36" s="128">
        <f t="shared" si="45"/>
        <v>-5.5</v>
      </c>
      <c r="G36" s="128">
        <f t="shared" si="46"/>
        <v>-2.5</v>
      </c>
      <c r="H36" s="128">
        <f t="shared" si="47"/>
        <v>-4</v>
      </c>
      <c r="I36" s="128">
        <f t="shared" si="48"/>
        <v>-2</v>
      </c>
      <c r="J36" s="128">
        <f t="shared" si="49"/>
        <v>-5</v>
      </c>
      <c r="K36" s="137">
        <f t="shared" si="49"/>
        <v>-10</v>
      </c>
      <c r="L36" s="147">
        <f t="shared" si="49"/>
        <v>0.15000000000000002</v>
      </c>
      <c r="M36" s="147">
        <f t="shared" ref="M36:U36" si="110">M35</f>
        <v>7.5000000000000011E-2</v>
      </c>
      <c r="N36" s="147">
        <f t="shared" si="110"/>
        <v>7.5000000000000011E-2</v>
      </c>
      <c r="O36" s="147">
        <f t="shared" si="110"/>
        <v>0.1</v>
      </c>
      <c r="P36" s="147">
        <f t="shared" si="110"/>
        <v>0.2</v>
      </c>
      <c r="Q36" s="147">
        <f t="shared" si="110"/>
        <v>0.35000000000000003</v>
      </c>
      <c r="R36" s="147">
        <f t="shared" si="110"/>
        <v>0.60000000000000009</v>
      </c>
      <c r="S36" s="147">
        <f t="shared" si="110"/>
        <v>0.2</v>
      </c>
      <c r="T36" s="147">
        <f t="shared" si="110"/>
        <v>0.15</v>
      </c>
      <c r="U36" s="147">
        <f t="shared" si="110"/>
        <v>0.2</v>
      </c>
      <c r="AE36" s="130">
        <f t="shared" si="12"/>
        <v>-10</v>
      </c>
      <c r="AF36" s="137">
        <f t="shared" si="99"/>
        <v>-20</v>
      </c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</row>
    <row r="37" spans="1:44" x14ac:dyDescent="0.3">
      <c r="A37" s="122" t="str">
        <f>TFP!A37</f>
        <v>amach</v>
      </c>
      <c r="B37" s="122" t="str">
        <f>TFP!B37</f>
        <v>nat</v>
      </c>
      <c r="C37" s="122" t="str">
        <f t="shared" si="65"/>
        <v>base</v>
      </c>
      <c r="D37" s="128">
        <f t="shared" si="65"/>
        <v>-4.5</v>
      </c>
      <c r="E37" s="128">
        <f t="shared" si="44"/>
        <v>-5</v>
      </c>
      <c r="F37" s="128">
        <f t="shared" si="45"/>
        <v>-5.5</v>
      </c>
      <c r="G37" s="128">
        <f t="shared" si="46"/>
        <v>-2.5</v>
      </c>
      <c r="H37" s="128">
        <f t="shared" si="47"/>
        <v>-4</v>
      </c>
      <c r="I37" s="128">
        <f t="shared" si="48"/>
        <v>-2</v>
      </c>
      <c r="J37" s="128">
        <f t="shared" si="49"/>
        <v>-5</v>
      </c>
      <c r="K37" s="137">
        <f t="shared" si="49"/>
        <v>-10</v>
      </c>
      <c r="L37" s="147">
        <f t="shared" si="49"/>
        <v>0.15000000000000002</v>
      </c>
      <c r="M37" s="147">
        <f t="shared" ref="M37:U37" si="111">M36</f>
        <v>7.5000000000000011E-2</v>
      </c>
      <c r="N37" s="147">
        <f t="shared" si="111"/>
        <v>7.5000000000000011E-2</v>
      </c>
      <c r="O37" s="147">
        <f t="shared" si="111"/>
        <v>0.1</v>
      </c>
      <c r="P37" s="147">
        <f t="shared" si="111"/>
        <v>0.2</v>
      </c>
      <c r="Q37" s="147">
        <f t="shared" si="111"/>
        <v>0.35000000000000003</v>
      </c>
      <c r="R37" s="147">
        <f t="shared" si="111"/>
        <v>0.60000000000000009</v>
      </c>
      <c r="S37" s="147">
        <f t="shared" si="111"/>
        <v>0.2</v>
      </c>
      <c r="T37" s="147">
        <f t="shared" si="111"/>
        <v>0.15</v>
      </c>
      <c r="U37" s="147">
        <f t="shared" si="111"/>
        <v>0.2</v>
      </c>
      <c r="AE37" s="130">
        <f t="shared" si="12"/>
        <v>-10</v>
      </c>
      <c r="AF37" s="137">
        <f t="shared" si="99"/>
        <v>-20</v>
      </c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</row>
    <row r="38" spans="1:44" x14ac:dyDescent="0.3">
      <c r="A38" s="122" t="str">
        <f>TFP!A38</f>
        <v>aemch</v>
      </c>
      <c r="B38" s="122" t="str">
        <f>TFP!B38</f>
        <v>nat</v>
      </c>
      <c r="C38" s="122" t="str">
        <f t="shared" si="65"/>
        <v>base</v>
      </c>
      <c r="D38" s="128">
        <f t="shared" si="65"/>
        <v>-4.5</v>
      </c>
      <c r="E38" s="128">
        <f t="shared" si="44"/>
        <v>-5</v>
      </c>
      <c r="F38" s="128">
        <f t="shared" si="45"/>
        <v>-5.5</v>
      </c>
      <c r="G38" s="128">
        <f t="shared" si="46"/>
        <v>-2.5</v>
      </c>
      <c r="H38" s="128">
        <f t="shared" si="47"/>
        <v>-4</v>
      </c>
      <c r="I38" s="128">
        <f t="shared" si="48"/>
        <v>-2</v>
      </c>
      <c r="J38" s="128">
        <f t="shared" si="49"/>
        <v>-5</v>
      </c>
      <c r="K38" s="137">
        <f t="shared" si="49"/>
        <v>-10</v>
      </c>
      <c r="L38" s="147">
        <f t="shared" si="49"/>
        <v>0.15000000000000002</v>
      </c>
      <c r="M38" s="147">
        <f t="shared" ref="M38:U38" si="112">M37</f>
        <v>7.5000000000000011E-2</v>
      </c>
      <c r="N38" s="147">
        <f t="shared" si="112"/>
        <v>7.5000000000000011E-2</v>
      </c>
      <c r="O38" s="147">
        <f t="shared" si="112"/>
        <v>0.1</v>
      </c>
      <c r="P38" s="147">
        <f t="shared" si="112"/>
        <v>0.2</v>
      </c>
      <c r="Q38" s="147">
        <f t="shared" si="112"/>
        <v>0.35000000000000003</v>
      </c>
      <c r="R38" s="147">
        <f t="shared" si="112"/>
        <v>0.60000000000000009</v>
      </c>
      <c r="S38" s="147">
        <f t="shared" si="112"/>
        <v>0.2</v>
      </c>
      <c r="T38" s="147">
        <f t="shared" si="112"/>
        <v>0.15</v>
      </c>
      <c r="U38" s="147">
        <f t="shared" si="112"/>
        <v>0.2</v>
      </c>
      <c r="AE38" s="130">
        <f t="shared" si="12"/>
        <v>-10</v>
      </c>
      <c r="AF38" s="137">
        <f t="shared" si="99"/>
        <v>-20</v>
      </c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</row>
    <row r="39" spans="1:44" x14ac:dyDescent="0.3">
      <c r="A39" s="122" t="str">
        <f>TFP!A39</f>
        <v>asequ</v>
      </c>
      <c r="B39" s="122" t="str">
        <f>TFP!B39</f>
        <v>nat</v>
      </c>
      <c r="C39" s="122" t="str">
        <f t="shared" si="65"/>
        <v>base</v>
      </c>
      <c r="D39" s="128">
        <f t="shared" si="65"/>
        <v>-4.5</v>
      </c>
      <c r="E39" s="128">
        <f t="shared" si="44"/>
        <v>-5</v>
      </c>
      <c r="F39" s="128">
        <f t="shared" si="45"/>
        <v>-5.5</v>
      </c>
      <c r="G39" s="128">
        <f t="shared" si="46"/>
        <v>-2.5</v>
      </c>
      <c r="H39" s="128">
        <f t="shared" si="47"/>
        <v>-4</v>
      </c>
      <c r="I39" s="128">
        <f t="shared" si="48"/>
        <v>-2</v>
      </c>
      <c r="J39" s="128">
        <f t="shared" si="49"/>
        <v>-5</v>
      </c>
      <c r="K39" s="137">
        <f t="shared" si="49"/>
        <v>-10</v>
      </c>
      <c r="L39" s="147">
        <f t="shared" si="49"/>
        <v>0.15000000000000002</v>
      </c>
      <c r="M39" s="147">
        <f t="shared" ref="M39:U39" si="113">M38</f>
        <v>7.5000000000000011E-2</v>
      </c>
      <c r="N39" s="147">
        <f t="shared" si="113"/>
        <v>7.5000000000000011E-2</v>
      </c>
      <c r="O39" s="147">
        <f t="shared" si="113"/>
        <v>0.1</v>
      </c>
      <c r="P39" s="147">
        <f t="shared" si="113"/>
        <v>0.2</v>
      </c>
      <c r="Q39" s="147">
        <f t="shared" si="113"/>
        <v>0.35000000000000003</v>
      </c>
      <c r="R39" s="147">
        <f t="shared" si="113"/>
        <v>0.60000000000000009</v>
      </c>
      <c r="S39" s="147">
        <f t="shared" si="113"/>
        <v>0.2</v>
      </c>
      <c r="T39" s="147">
        <f t="shared" si="113"/>
        <v>0.15</v>
      </c>
      <c r="U39" s="147">
        <f t="shared" si="113"/>
        <v>0.2</v>
      </c>
      <c r="AE39" s="130">
        <f t="shared" si="12"/>
        <v>-10</v>
      </c>
      <c r="AF39" s="137">
        <f t="shared" si="99"/>
        <v>-20</v>
      </c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</row>
    <row r="40" spans="1:44" x14ac:dyDescent="0.3">
      <c r="A40" s="122" t="str">
        <f>TFP!A40</f>
        <v>avehi</v>
      </c>
      <c r="B40" s="122" t="str">
        <f>TFP!B40</f>
        <v>nat</v>
      </c>
      <c r="C40" s="122" t="str">
        <f t="shared" si="65"/>
        <v>base</v>
      </c>
      <c r="D40" s="128">
        <f t="shared" si="65"/>
        <v>-4.5</v>
      </c>
      <c r="E40" s="128">
        <f t="shared" si="44"/>
        <v>-5</v>
      </c>
      <c r="F40" s="128">
        <f t="shared" si="45"/>
        <v>-5.5</v>
      </c>
      <c r="G40" s="128">
        <f t="shared" si="46"/>
        <v>-2.5</v>
      </c>
      <c r="H40" s="128">
        <f t="shared" si="47"/>
        <v>-4</v>
      </c>
      <c r="I40" s="128">
        <f t="shared" si="48"/>
        <v>-2</v>
      </c>
      <c r="J40" s="128">
        <f t="shared" si="49"/>
        <v>-5</v>
      </c>
      <c r="K40" s="137">
        <f t="shared" si="49"/>
        <v>-10</v>
      </c>
      <c r="L40" s="147">
        <f t="shared" si="49"/>
        <v>0.15000000000000002</v>
      </c>
      <c r="M40" s="147">
        <f t="shared" ref="M40:U40" si="114">M39</f>
        <v>7.5000000000000011E-2</v>
      </c>
      <c r="N40" s="147">
        <f t="shared" si="114"/>
        <v>7.5000000000000011E-2</v>
      </c>
      <c r="O40" s="147">
        <f t="shared" si="114"/>
        <v>0.1</v>
      </c>
      <c r="P40" s="147">
        <f t="shared" si="114"/>
        <v>0.2</v>
      </c>
      <c r="Q40" s="147">
        <f t="shared" si="114"/>
        <v>0.35000000000000003</v>
      </c>
      <c r="R40" s="147">
        <f t="shared" si="114"/>
        <v>0.60000000000000009</v>
      </c>
      <c r="S40" s="147">
        <f t="shared" si="114"/>
        <v>0.2</v>
      </c>
      <c r="T40" s="147">
        <f t="shared" si="114"/>
        <v>0.15</v>
      </c>
      <c r="U40" s="147">
        <f t="shared" si="114"/>
        <v>0.2</v>
      </c>
      <c r="AE40" s="130">
        <f t="shared" si="12"/>
        <v>-10</v>
      </c>
      <c r="AF40" s="137">
        <f t="shared" si="99"/>
        <v>-20</v>
      </c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</row>
    <row r="41" spans="1:44" x14ac:dyDescent="0.3">
      <c r="A41" s="122" t="str">
        <f>TFP!A41</f>
        <v>atequ</v>
      </c>
      <c r="B41" s="122" t="str">
        <f>TFP!B41</f>
        <v>nat</v>
      </c>
      <c r="C41" s="122" t="str">
        <f t="shared" ref="C41:D56" si="115">C40</f>
        <v>base</v>
      </c>
      <c r="D41" s="128">
        <f t="shared" si="115"/>
        <v>-4.5</v>
      </c>
      <c r="E41" s="128">
        <f t="shared" si="44"/>
        <v>-5</v>
      </c>
      <c r="F41" s="128">
        <f t="shared" si="45"/>
        <v>-5.5</v>
      </c>
      <c r="G41" s="128">
        <f t="shared" si="46"/>
        <v>-2.5</v>
      </c>
      <c r="H41" s="128">
        <f t="shared" si="47"/>
        <v>-4</v>
      </c>
      <c r="I41" s="128">
        <f t="shared" si="48"/>
        <v>-2</v>
      </c>
      <c r="J41" s="128">
        <f t="shared" si="49"/>
        <v>-5</v>
      </c>
      <c r="K41" s="137">
        <f t="shared" si="49"/>
        <v>-10</v>
      </c>
      <c r="L41" s="147">
        <f t="shared" si="49"/>
        <v>0.15000000000000002</v>
      </c>
      <c r="M41" s="147">
        <f t="shared" ref="M41:U41" si="116">M40</f>
        <v>7.5000000000000011E-2</v>
      </c>
      <c r="N41" s="147">
        <f t="shared" si="116"/>
        <v>7.5000000000000011E-2</v>
      </c>
      <c r="O41" s="147">
        <f t="shared" si="116"/>
        <v>0.1</v>
      </c>
      <c r="P41" s="147">
        <f t="shared" si="116"/>
        <v>0.2</v>
      </c>
      <c r="Q41" s="147">
        <f t="shared" si="116"/>
        <v>0.35000000000000003</v>
      </c>
      <c r="R41" s="147">
        <f t="shared" si="116"/>
        <v>0.60000000000000009</v>
      </c>
      <c r="S41" s="147">
        <f t="shared" si="116"/>
        <v>0.2</v>
      </c>
      <c r="T41" s="147">
        <f t="shared" si="116"/>
        <v>0.15</v>
      </c>
      <c r="U41" s="147">
        <f t="shared" si="116"/>
        <v>0.2</v>
      </c>
      <c r="AE41" s="130">
        <f t="shared" si="12"/>
        <v>-10</v>
      </c>
      <c r="AF41" s="137">
        <f t="shared" si="99"/>
        <v>-20</v>
      </c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</row>
    <row r="42" spans="1:44" x14ac:dyDescent="0.3">
      <c r="A42" s="122" t="str">
        <f>TFP!A42</f>
        <v>afurn</v>
      </c>
      <c r="B42" s="122" t="str">
        <f>TFP!B42</f>
        <v>nat</v>
      </c>
      <c r="C42" s="122" t="str">
        <f t="shared" si="115"/>
        <v>base</v>
      </c>
      <c r="D42" s="128">
        <f t="shared" si="115"/>
        <v>-4.5</v>
      </c>
      <c r="E42" s="128">
        <f t="shared" si="44"/>
        <v>-5</v>
      </c>
      <c r="F42" s="128">
        <f t="shared" si="45"/>
        <v>-5.5</v>
      </c>
      <c r="G42" s="128">
        <f t="shared" si="46"/>
        <v>-2.5</v>
      </c>
      <c r="H42" s="128">
        <f>H41</f>
        <v>-4</v>
      </c>
      <c r="I42" s="128">
        <f t="shared" si="48"/>
        <v>-2</v>
      </c>
      <c r="J42" s="128">
        <f t="shared" si="49"/>
        <v>-5</v>
      </c>
      <c r="K42" s="137">
        <f t="shared" si="49"/>
        <v>-10</v>
      </c>
      <c r="L42" s="147">
        <f t="shared" si="49"/>
        <v>0.15000000000000002</v>
      </c>
      <c r="M42" s="147">
        <f t="shared" ref="M42:U42" si="117">M41</f>
        <v>7.5000000000000011E-2</v>
      </c>
      <c r="N42" s="147">
        <f t="shared" si="117"/>
        <v>7.5000000000000011E-2</v>
      </c>
      <c r="O42" s="147">
        <f t="shared" si="117"/>
        <v>0.1</v>
      </c>
      <c r="P42" s="147">
        <f t="shared" si="117"/>
        <v>0.2</v>
      </c>
      <c r="Q42" s="147">
        <f t="shared" si="117"/>
        <v>0.35000000000000003</v>
      </c>
      <c r="R42" s="147">
        <f t="shared" si="117"/>
        <v>0.60000000000000009</v>
      </c>
      <c r="S42" s="147">
        <f t="shared" si="117"/>
        <v>0.2</v>
      </c>
      <c r="T42" s="147">
        <f t="shared" si="117"/>
        <v>0.15</v>
      </c>
      <c r="U42" s="147">
        <f t="shared" si="117"/>
        <v>0.2</v>
      </c>
      <c r="AE42" s="130">
        <f t="shared" si="12"/>
        <v>-10</v>
      </c>
      <c r="AF42" s="137">
        <f t="shared" si="99"/>
        <v>-20</v>
      </c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</row>
    <row r="43" spans="1:44" x14ac:dyDescent="0.3">
      <c r="A43" s="122" t="str">
        <f>TFP!A43</f>
        <v>aoman</v>
      </c>
      <c r="B43" s="122" t="str">
        <f>TFP!B43</f>
        <v>nat</v>
      </c>
      <c r="C43" s="122" t="str">
        <f t="shared" si="115"/>
        <v>base</v>
      </c>
      <c r="D43" s="128">
        <f t="shared" si="115"/>
        <v>-4.5</v>
      </c>
      <c r="E43" s="128">
        <f t="shared" si="44"/>
        <v>-5</v>
      </c>
      <c r="F43" s="128">
        <f t="shared" si="45"/>
        <v>-5.5</v>
      </c>
      <c r="G43" s="128">
        <f t="shared" si="46"/>
        <v>-2.5</v>
      </c>
      <c r="H43" s="128">
        <f t="shared" si="47"/>
        <v>-4</v>
      </c>
      <c r="I43" s="128">
        <f t="shared" si="48"/>
        <v>-2</v>
      </c>
      <c r="J43" s="128">
        <f t="shared" si="49"/>
        <v>-5</v>
      </c>
      <c r="K43" s="137">
        <f t="shared" si="49"/>
        <v>-10</v>
      </c>
      <c r="L43" s="147">
        <f t="shared" si="49"/>
        <v>0.15000000000000002</v>
      </c>
      <c r="M43" s="147">
        <f t="shared" ref="M43:U43" si="118">M42</f>
        <v>7.5000000000000011E-2</v>
      </c>
      <c r="N43" s="147">
        <f t="shared" si="118"/>
        <v>7.5000000000000011E-2</v>
      </c>
      <c r="O43" s="147">
        <f t="shared" si="118"/>
        <v>0.1</v>
      </c>
      <c r="P43" s="147">
        <f t="shared" si="118"/>
        <v>0.2</v>
      </c>
      <c r="Q43" s="147">
        <f t="shared" si="118"/>
        <v>0.35000000000000003</v>
      </c>
      <c r="R43" s="147">
        <f t="shared" si="118"/>
        <v>0.60000000000000009</v>
      </c>
      <c r="S43" s="147">
        <f t="shared" si="118"/>
        <v>0.2</v>
      </c>
      <c r="T43" s="147">
        <f t="shared" si="118"/>
        <v>0.15</v>
      </c>
      <c r="U43" s="147">
        <f t="shared" si="118"/>
        <v>0.2</v>
      </c>
      <c r="AE43" s="130">
        <f t="shared" si="12"/>
        <v>-10</v>
      </c>
      <c r="AF43" s="137">
        <f t="shared" si="99"/>
        <v>-20</v>
      </c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</row>
    <row r="44" spans="1:44" x14ac:dyDescent="0.3">
      <c r="A44" s="131" t="str">
        <f>TFP!A44</f>
        <v>aelec</v>
      </c>
      <c r="B44" s="131" t="str">
        <f>TFP!B44</f>
        <v>nat</v>
      </c>
      <c r="C44" s="131" t="str">
        <f t="shared" si="115"/>
        <v>base</v>
      </c>
      <c r="D44" s="129" t="s">
        <v>77</v>
      </c>
      <c r="E44" s="129" t="s">
        <v>77</v>
      </c>
      <c r="F44" s="129" t="s">
        <v>77</v>
      </c>
      <c r="G44" s="129" t="s">
        <v>77</v>
      </c>
      <c r="H44" s="129" t="s">
        <v>77</v>
      </c>
      <c r="I44" s="129" t="s">
        <v>77</v>
      </c>
      <c r="J44" s="129" t="s">
        <v>77</v>
      </c>
      <c r="K44" s="135" t="s">
        <v>77</v>
      </c>
      <c r="L44" s="143" t="s">
        <v>77</v>
      </c>
      <c r="M44" s="143" t="s">
        <v>77</v>
      </c>
      <c r="N44" s="143" t="s">
        <v>77</v>
      </c>
      <c r="O44" s="143" t="s">
        <v>77</v>
      </c>
      <c r="P44" s="143" t="s">
        <v>77</v>
      </c>
      <c r="Q44" s="143" t="s">
        <v>77</v>
      </c>
      <c r="R44" s="143" t="s">
        <v>77</v>
      </c>
      <c r="S44" s="143" t="s">
        <v>77</v>
      </c>
      <c r="T44" s="143" t="s">
        <v>77</v>
      </c>
      <c r="U44" s="143" t="s">
        <v>77</v>
      </c>
      <c r="AE44" s="130" t="str">
        <f t="shared" si="12"/>
        <v>eps</v>
      </c>
      <c r="AF44" s="135" t="s">
        <v>77</v>
      </c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</row>
    <row r="45" spans="1:44" x14ac:dyDescent="0.3">
      <c r="A45" s="131" t="str">
        <f>TFP!A45</f>
        <v>awatr</v>
      </c>
      <c r="B45" s="131" t="str">
        <f>TFP!B45</f>
        <v>nat</v>
      </c>
      <c r="C45" s="131" t="str">
        <f t="shared" si="115"/>
        <v>base</v>
      </c>
      <c r="D45" s="129">
        <v>-1.5</v>
      </c>
      <c r="E45" s="129">
        <v>-2</v>
      </c>
      <c r="F45" s="129">
        <f t="shared" ref="F45:J45" si="119">E45</f>
        <v>-2</v>
      </c>
      <c r="G45" s="129">
        <v>-2.5</v>
      </c>
      <c r="H45" s="129">
        <f t="shared" si="119"/>
        <v>-2.5</v>
      </c>
      <c r="I45" s="129">
        <f t="shared" si="119"/>
        <v>-2.5</v>
      </c>
      <c r="J45" s="129">
        <f t="shared" si="119"/>
        <v>-2.5</v>
      </c>
      <c r="K45" s="135">
        <v>0.1</v>
      </c>
      <c r="L45" s="148">
        <f t="shared" ref="L45:L47" si="120">AI45*L$2</f>
        <v>0.15000000000000002</v>
      </c>
      <c r="M45" s="148">
        <f t="shared" ref="M45:M47" si="121">AJ45*M$2</f>
        <v>7.5000000000000011E-2</v>
      </c>
      <c r="N45" s="148">
        <f t="shared" ref="N45:N47" si="122">AK45*N$2</f>
        <v>7.5000000000000011E-2</v>
      </c>
      <c r="O45" s="148">
        <f t="shared" ref="O45:O47" si="123">AL45*O$2</f>
        <v>0.1</v>
      </c>
      <c r="P45" s="148">
        <f t="shared" ref="P45:P47" si="124">AM45*P$2</f>
        <v>0.2</v>
      </c>
      <c r="Q45" s="148">
        <f t="shared" ref="Q45:Q47" si="125">AN45*Q$2</f>
        <v>0.35000000000000003</v>
      </c>
      <c r="R45" s="148">
        <f t="shared" ref="R45:R47" si="126">AO45*R$2</f>
        <v>0.60000000000000009</v>
      </c>
      <c r="S45" s="148">
        <f t="shared" ref="S45:S47" si="127">AP45*S$2</f>
        <v>0.2</v>
      </c>
      <c r="T45" s="148">
        <f t="shared" ref="T45:T47" si="128">AQ45*T$2</f>
        <v>0.15</v>
      </c>
      <c r="U45" s="148">
        <f t="shared" ref="U45:U47" si="129">AR45*U$2</f>
        <v>0.2</v>
      </c>
      <c r="AE45" s="130" t="str">
        <f t="shared" si="12"/>
        <v>eps</v>
      </c>
      <c r="AF45" s="135" t="s">
        <v>77</v>
      </c>
      <c r="AI45" s="148">
        <v>-0.1</v>
      </c>
      <c r="AJ45" s="148">
        <v>-0.05</v>
      </c>
      <c r="AK45" s="148">
        <v>0.05</v>
      </c>
      <c r="AL45" s="148">
        <v>0.05</v>
      </c>
      <c r="AM45" s="148">
        <v>0.05</v>
      </c>
      <c r="AN45" s="148">
        <v>0.05</v>
      </c>
      <c r="AO45" s="148">
        <v>0.2</v>
      </c>
      <c r="AP45" s="148">
        <v>0.1</v>
      </c>
      <c r="AQ45" s="148">
        <v>0.15</v>
      </c>
      <c r="AR45" s="148">
        <v>0.2</v>
      </c>
    </row>
    <row r="46" spans="1:44" x14ac:dyDescent="0.3">
      <c r="A46" s="122" t="str">
        <f>TFP!A46</f>
        <v>acons</v>
      </c>
      <c r="B46" s="122" t="str">
        <f>TFP!B46</f>
        <v>nat</v>
      </c>
      <c r="C46" s="122" t="str">
        <f t="shared" si="115"/>
        <v>base</v>
      </c>
      <c r="D46" s="129">
        <v>4</v>
      </c>
      <c r="E46" s="129">
        <v>2.5</v>
      </c>
      <c r="F46" s="129">
        <v>-1.5</v>
      </c>
      <c r="G46" s="129">
        <v>-3</v>
      </c>
      <c r="H46" s="129">
        <v>-5.5</v>
      </c>
      <c r="I46" s="129">
        <v>-5.5</v>
      </c>
      <c r="J46" s="129">
        <v>-5.5</v>
      </c>
      <c r="K46" s="135">
        <f>AE46</f>
        <v>-9.5</v>
      </c>
      <c r="L46" s="148">
        <f t="shared" si="120"/>
        <v>0.15000000000000002</v>
      </c>
      <c r="M46" s="148">
        <f t="shared" si="121"/>
        <v>7.5000000000000011E-2</v>
      </c>
      <c r="N46" s="148">
        <f t="shared" si="122"/>
        <v>7.5000000000000011E-2</v>
      </c>
      <c r="O46" s="148">
        <f t="shared" si="123"/>
        <v>0.1</v>
      </c>
      <c r="P46" s="148">
        <f t="shared" si="124"/>
        <v>0.2</v>
      </c>
      <c r="Q46" s="148">
        <f t="shared" si="125"/>
        <v>0.35000000000000003</v>
      </c>
      <c r="R46" s="148">
        <f t="shared" si="126"/>
        <v>0.60000000000000009</v>
      </c>
      <c r="S46" s="148">
        <f t="shared" si="127"/>
        <v>0.2</v>
      </c>
      <c r="T46" s="148">
        <f t="shared" si="128"/>
        <v>0.15</v>
      </c>
      <c r="U46" s="148">
        <f t="shared" si="129"/>
        <v>0.2</v>
      </c>
      <c r="AE46" s="130">
        <f t="shared" si="12"/>
        <v>-9.5</v>
      </c>
      <c r="AF46" s="135">
        <v>-19</v>
      </c>
      <c r="AI46" s="148">
        <v>-0.1</v>
      </c>
      <c r="AJ46" s="148">
        <v>-0.05</v>
      </c>
      <c r="AK46" s="148">
        <v>0.05</v>
      </c>
      <c r="AL46" s="148">
        <v>0.05</v>
      </c>
      <c r="AM46" s="148">
        <v>0.05</v>
      </c>
      <c r="AN46" s="148">
        <v>0.05</v>
      </c>
      <c r="AO46" s="148">
        <v>0.2</v>
      </c>
      <c r="AP46" s="148">
        <v>0.1</v>
      </c>
      <c r="AQ46" s="148">
        <v>0.15</v>
      </c>
      <c r="AR46" s="148">
        <v>0.2</v>
      </c>
    </row>
    <row r="47" spans="1:44" x14ac:dyDescent="0.3">
      <c r="A47" s="122" t="str">
        <f>TFP!A47</f>
        <v>atrad</v>
      </c>
      <c r="B47" s="122" t="str">
        <f>TFP!B47</f>
        <v>nat</v>
      </c>
      <c r="C47" s="122" t="str">
        <f t="shared" si="115"/>
        <v>base</v>
      </c>
      <c r="D47" s="129">
        <v>-0.9</v>
      </c>
      <c r="E47" s="129">
        <v>-1.3</v>
      </c>
      <c r="F47" s="129">
        <v>0.5</v>
      </c>
      <c r="G47" s="129">
        <v>0.5</v>
      </c>
      <c r="H47" s="129">
        <v>-2.2999999999999998</v>
      </c>
      <c r="I47" s="129">
        <v>-1.3</v>
      </c>
      <c r="J47" s="129">
        <v>-1</v>
      </c>
      <c r="K47" s="135">
        <f>AE47</f>
        <v>-5.5</v>
      </c>
      <c r="L47" s="148">
        <f t="shared" si="120"/>
        <v>0.15000000000000002</v>
      </c>
      <c r="M47" s="148">
        <f t="shared" si="121"/>
        <v>7.5000000000000011E-2</v>
      </c>
      <c r="N47" s="148">
        <f t="shared" si="122"/>
        <v>7.5000000000000011E-2</v>
      </c>
      <c r="O47" s="148">
        <f t="shared" si="123"/>
        <v>0.1</v>
      </c>
      <c r="P47" s="148">
        <f t="shared" si="124"/>
        <v>0.2</v>
      </c>
      <c r="Q47" s="148">
        <f t="shared" si="125"/>
        <v>0.35000000000000003</v>
      </c>
      <c r="R47" s="148">
        <f t="shared" si="126"/>
        <v>0.60000000000000009</v>
      </c>
      <c r="S47" s="148">
        <f t="shared" si="127"/>
        <v>0.2</v>
      </c>
      <c r="T47" s="148">
        <f t="shared" si="128"/>
        <v>0.15</v>
      </c>
      <c r="U47" s="148">
        <f t="shared" si="129"/>
        <v>0.2</v>
      </c>
      <c r="AE47" s="130">
        <f t="shared" si="12"/>
        <v>-5.5</v>
      </c>
      <c r="AF47" s="135">
        <v>-11</v>
      </c>
      <c r="AI47" s="148">
        <v>-0.1</v>
      </c>
      <c r="AJ47" s="148">
        <v>-0.05</v>
      </c>
      <c r="AK47" s="148">
        <v>0.05</v>
      </c>
      <c r="AL47" s="148">
        <v>0.05</v>
      </c>
      <c r="AM47" s="148">
        <v>0.05</v>
      </c>
      <c r="AN47" s="148">
        <v>0.05</v>
      </c>
      <c r="AO47" s="148">
        <v>0.2</v>
      </c>
      <c r="AP47" s="148">
        <v>0.1</v>
      </c>
      <c r="AQ47" s="148">
        <v>0.15</v>
      </c>
      <c r="AR47" s="148">
        <v>0.2</v>
      </c>
    </row>
    <row r="48" spans="1:44" x14ac:dyDescent="0.3">
      <c r="A48" s="122" t="str">
        <f>TFP!A48</f>
        <v>ahotl</v>
      </c>
      <c r="B48" s="122" t="str">
        <f>TFP!B48</f>
        <v>nat</v>
      </c>
      <c r="C48" s="122" t="str">
        <f t="shared" si="115"/>
        <v>base</v>
      </c>
      <c r="D48" s="128">
        <f>D47</f>
        <v>-0.9</v>
      </c>
      <c r="E48" s="128">
        <f t="shared" ref="E48:J48" si="130">E47</f>
        <v>-1.3</v>
      </c>
      <c r="F48" s="128">
        <f t="shared" si="130"/>
        <v>0.5</v>
      </c>
      <c r="G48" s="128">
        <f t="shared" si="130"/>
        <v>0.5</v>
      </c>
      <c r="H48" s="128">
        <f t="shared" si="130"/>
        <v>-2.2999999999999998</v>
      </c>
      <c r="I48" s="128">
        <f t="shared" si="130"/>
        <v>-1.3</v>
      </c>
      <c r="J48" s="128">
        <f t="shared" si="130"/>
        <v>-1</v>
      </c>
      <c r="K48" s="138">
        <f>K47</f>
        <v>-5.5</v>
      </c>
      <c r="L48" s="144">
        <f>L47</f>
        <v>0.15000000000000002</v>
      </c>
      <c r="M48" s="144">
        <f t="shared" ref="M48:U49" si="131">M47</f>
        <v>7.5000000000000011E-2</v>
      </c>
      <c r="N48" s="144">
        <f t="shared" si="131"/>
        <v>7.5000000000000011E-2</v>
      </c>
      <c r="O48" s="144">
        <f t="shared" si="131"/>
        <v>0.1</v>
      </c>
      <c r="P48" s="144">
        <f t="shared" si="131"/>
        <v>0.2</v>
      </c>
      <c r="Q48" s="144">
        <f t="shared" si="131"/>
        <v>0.35000000000000003</v>
      </c>
      <c r="R48" s="144">
        <f t="shared" si="131"/>
        <v>0.60000000000000009</v>
      </c>
      <c r="S48" s="144">
        <f t="shared" si="131"/>
        <v>0.2</v>
      </c>
      <c r="T48" s="144">
        <f t="shared" si="131"/>
        <v>0.15</v>
      </c>
      <c r="U48" s="144">
        <f t="shared" si="131"/>
        <v>0.2</v>
      </c>
      <c r="AE48" s="130">
        <f t="shared" si="12"/>
        <v>-5.5</v>
      </c>
      <c r="AF48" s="138">
        <f>AF47</f>
        <v>-11</v>
      </c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</row>
    <row r="49" spans="1:44" x14ac:dyDescent="0.3">
      <c r="A49" s="122" t="str">
        <f>TFP!A49</f>
        <v>atrps</v>
      </c>
      <c r="B49" s="122" t="str">
        <f>TFP!B49</f>
        <v>nat</v>
      </c>
      <c r="C49" s="122" t="str">
        <f t="shared" si="115"/>
        <v>base</v>
      </c>
      <c r="D49" s="128">
        <f>D48</f>
        <v>-0.9</v>
      </c>
      <c r="E49" s="128">
        <f t="shared" ref="E49" si="132">E48</f>
        <v>-1.3</v>
      </c>
      <c r="F49" s="128">
        <f t="shared" ref="F49" si="133">F48</f>
        <v>0.5</v>
      </c>
      <c r="G49" s="128">
        <f t="shared" ref="G49" si="134">G48</f>
        <v>0.5</v>
      </c>
      <c r="H49" s="128">
        <f t="shared" ref="H49" si="135">H48</f>
        <v>-2.2999999999999998</v>
      </c>
      <c r="I49" s="128">
        <f t="shared" ref="I49" si="136">I48</f>
        <v>-1.3</v>
      </c>
      <c r="J49" s="128">
        <f t="shared" ref="J49" si="137">J48</f>
        <v>-1</v>
      </c>
      <c r="K49" s="138">
        <f>K50</f>
        <v>-4.5</v>
      </c>
      <c r="L49" s="144">
        <f>L48</f>
        <v>0.15000000000000002</v>
      </c>
      <c r="M49" s="144">
        <f t="shared" si="131"/>
        <v>7.5000000000000011E-2</v>
      </c>
      <c r="N49" s="144">
        <f t="shared" si="131"/>
        <v>7.5000000000000011E-2</v>
      </c>
      <c r="O49" s="144">
        <f t="shared" si="131"/>
        <v>0.1</v>
      </c>
      <c r="P49" s="144">
        <f t="shared" si="131"/>
        <v>0.2</v>
      </c>
      <c r="Q49" s="144">
        <f t="shared" si="131"/>
        <v>0.35000000000000003</v>
      </c>
      <c r="R49" s="144">
        <f t="shared" si="131"/>
        <v>0.60000000000000009</v>
      </c>
      <c r="S49" s="144">
        <f t="shared" si="131"/>
        <v>0.2</v>
      </c>
      <c r="T49" s="144">
        <f t="shared" si="131"/>
        <v>0.15</v>
      </c>
      <c r="U49" s="144">
        <f t="shared" si="131"/>
        <v>0.2</v>
      </c>
      <c r="AE49" s="130">
        <f t="shared" si="12"/>
        <v>-4.5</v>
      </c>
      <c r="AF49" s="138">
        <f>AF50</f>
        <v>-9</v>
      </c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</row>
    <row r="50" spans="1:44" x14ac:dyDescent="0.3">
      <c r="A50" s="131" t="str">
        <f>TFP!A50</f>
        <v>altrp-p</v>
      </c>
      <c r="B50" s="131" t="str">
        <f>TFP!B50</f>
        <v>nat</v>
      </c>
      <c r="C50" s="131" t="str">
        <f t="shared" si="115"/>
        <v>base</v>
      </c>
      <c r="D50" s="129">
        <v>0.8</v>
      </c>
      <c r="E50" s="129">
        <v>1</v>
      </c>
      <c r="F50" s="129">
        <v>-1.8</v>
      </c>
      <c r="G50" s="129">
        <v>-3</v>
      </c>
      <c r="H50" s="129">
        <v>0.5</v>
      </c>
      <c r="I50" s="129">
        <v>0.8</v>
      </c>
      <c r="J50" s="129">
        <v>-1.8</v>
      </c>
      <c r="K50" s="135">
        <f>AE50</f>
        <v>-4.5</v>
      </c>
      <c r="L50" s="148">
        <f>AI50*L$2*L$3</f>
        <v>0.15000000000000002</v>
      </c>
      <c r="M50" s="148">
        <f t="shared" ref="M50:U50" si="138">AJ50*M$2*M$3</f>
        <v>7.5000000000000011E-2</v>
      </c>
      <c r="N50" s="148">
        <f t="shared" si="138"/>
        <v>7.5000000000000011E-2</v>
      </c>
      <c r="O50" s="148">
        <f t="shared" si="138"/>
        <v>0.1</v>
      </c>
      <c r="P50" s="148">
        <f t="shared" si="138"/>
        <v>0.2</v>
      </c>
      <c r="Q50" s="148">
        <f t="shared" si="138"/>
        <v>0.35000000000000003</v>
      </c>
      <c r="R50" s="148">
        <f t="shared" si="138"/>
        <v>0.60000000000000009</v>
      </c>
      <c r="S50" s="148">
        <f t="shared" si="138"/>
        <v>0.2</v>
      </c>
      <c r="T50" s="148">
        <f t="shared" si="138"/>
        <v>0.15</v>
      </c>
      <c r="U50" s="148">
        <f t="shared" si="138"/>
        <v>0.2</v>
      </c>
      <c r="AE50" s="130">
        <f t="shared" si="12"/>
        <v>-4.5</v>
      </c>
      <c r="AF50" s="135">
        <v>-9</v>
      </c>
      <c r="AI50" s="148">
        <v>-0.1</v>
      </c>
      <c r="AJ50" s="148">
        <v>-0.05</v>
      </c>
      <c r="AK50" s="148">
        <v>0.05</v>
      </c>
      <c r="AL50" s="148">
        <v>0.05</v>
      </c>
      <c r="AM50" s="148">
        <v>0.05</v>
      </c>
      <c r="AN50" s="148">
        <v>0.05</v>
      </c>
      <c r="AO50" s="148">
        <v>0.2</v>
      </c>
      <c r="AP50" s="148">
        <v>0.1</v>
      </c>
      <c r="AQ50" s="148">
        <v>0.15</v>
      </c>
      <c r="AR50" s="148">
        <v>0.2</v>
      </c>
    </row>
    <row r="51" spans="1:44" x14ac:dyDescent="0.3">
      <c r="A51" s="122" t="str">
        <f>TFP!A51</f>
        <v>altrp-f</v>
      </c>
      <c r="B51" s="122" t="str">
        <f>TFP!B51</f>
        <v>nat</v>
      </c>
      <c r="C51" s="122" t="str">
        <f t="shared" si="115"/>
        <v>base</v>
      </c>
      <c r="D51" s="128">
        <f>D50</f>
        <v>0.8</v>
      </c>
      <c r="E51" s="128">
        <f t="shared" ref="E51:E53" si="139">E50</f>
        <v>1</v>
      </c>
      <c r="F51" s="128">
        <f t="shared" ref="F51:F53" si="140">F50</f>
        <v>-1.8</v>
      </c>
      <c r="G51" s="128">
        <f t="shared" ref="G51:G53" si="141">G50</f>
        <v>-3</v>
      </c>
      <c r="H51" s="128">
        <f t="shared" ref="H51:H53" si="142">H50</f>
        <v>0.5</v>
      </c>
      <c r="I51" s="128">
        <f t="shared" ref="I51:I53" si="143">I50</f>
        <v>0.8</v>
      </c>
      <c r="J51" s="128">
        <f t="shared" ref="J51:J53" si="144">J50</f>
        <v>-1.8</v>
      </c>
      <c r="K51" s="137">
        <f>K50</f>
        <v>-4.5</v>
      </c>
      <c r="L51" s="144">
        <f>L50</f>
        <v>0.15000000000000002</v>
      </c>
      <c r="M51" s="144">
        <f t="shared" ref="M51:U53" si="145">M50</f>
        <v>7.5000000000000011E-2</v>
      </c>
      <c r="N51" s="144">
        <f t="shared" si="145"/>
        <v>7.5000000000000011E-2</v>
      </c>
      <c r="O51" s="144">
        <f t="shared" si="145"/>
        <v>0.1</v>
      </c>
      <c r="P51" s="144">
        <f t="shared" si="145"/>
        <v>0.2</v>
      </c>
      <c r="Q51" s="144">
        <f t="shared" si="145"/>
        <v>0.35000000000000003</v>
      </c>
      <c r="R51" s="144">
        <f t="shared" si="145"/>
        <v>0.60000000000000009</v>
      </c>
      <c r="S51" s="144">
        <f t="shared" si="145"/>
        <v>0.2</v>
      </c>
      <c r="T51" s="144">
        <f t="shared" si="145"/>
        <v>0.15</v>
      </c>
      <c r="U51" s="144">
        <f t="shared" si="145"/>
        <v>0.2</v>
      </c>
      <c r="AE51" s="130">
        <f t="shared" si="12"/>
        <v>-4.5</v>
      </c>
      <c r="AF51" s="135">
        <f>AF50</f>
        <v>-9</v>
      </c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</row>
    <row r="52" spans="1:44" x14ac:dyDescent="0.3">
      <c r="A52" s="131" t="str">
        <f>TFP!A52</f>
        <v>awtrp</v>
      </c>
      <c r="B52" s="131" t="str">
        <f>TFP!B52</f>
        <v>nat</v>
      </c>
      <c r="C52" s="131" t="str">
        <f t="shared" si="115"/>
        <v>base</v>
      </c>
      <c r="D52" s="128">
        <f t="shared" si="115"/>
        <v>0.8</v>
      </c>
      <c r="E52" s="128">
        <f t="shared" si="139"/>
        <v>1</v>
      </c>
      <c r="F52" s="128">
        <f t="shared" si="140"/>
        <v>-1.8</v>
      </c>
      <c r="G52" s="128">
        <f t="shared" si="141"/>
        <v>-3</v>
      </c>
      <c r="H52" s="128">
        <f t="shared" si="142"/>
        <v>0.5</v>
      </c>
      <c r="I52" s="128">
        <f t="shared" si="143"/>
        <v>0.8</v>
      </c>
      <c r="J52" s="128">
        <f t="shared" si="144"/>
        <v>-1.8</v>
      </c>
      <c r="K52" s="137">
        <f>K51</f>
        <v>-4.5</v>
      </c>
      <c r="L52" s="144">
        <f t="shared" ref="L52:L53" si="146">L51</f>
        <v>0.15000000000000002</v>
      </c>
      <c r="M52" s="144">
        <f t="shared" si="145"/>
        <v>7.5000000000000011E-2</v>
      </c>
      <c r="N52" s="144">
        <f t="shared" si="145"/>
        <v>7.5000000000000011E-2</v>
      </c>
      <c r="O52" s="144">
        <f t="shared" si="145"/>
        <v>0.1</v>
      </c>
      <c r="P52" s="144">
        <f t="shared" si="145"/>
        <v>0.2</v>
      </c>
      <c r="Q52" s="144">
        <f t="shared" si="145"/>
        <v>0.35000000000000003</v>
      </c>
      <c r="R52" s="144">
        <f t="shared" si="145"/>
        <v>0.60000000000000009</v>
      </c>
      <c r="S52" s="144">
        <f t="shared" si="145"/>
        <v>0.2</v>
      </c>
      <c r="T52" s="144">
        <f t="shared" si="145"/>
        <v>0.15</v>
      </c>
      <c r="U52" s="144">
        <f t="shared" si="145"/>
        <v>0.2</v>
      </c>
      <c r="AE52" s="130">
        <f t="shared" si="12"/>
        <v>-4.5</v>
      </c>
      <c r="AF52" s="135">
        <f>AF51</f>
        <v>-9</v>
      </c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</row>
    <row r="53" spans="1:44" x14ac:dyDescent="0.3">
      <c r="A53" s="131" t="str">
        <f>TFP!A53</f>
        <v>aatrp</v>
      </c>
      <c r="B53" s="131" t="str">
        <f>TFP!B53</f>
        <v>nat</v>
      </c>
      <c r="C53" s="131" t="str">
        <f>C52</f>
        <v>base</v>
      </c>
      <c r="D53" s="128">
        <f t="shared" ref="D53" si="147">D52</f>
        <v>0.8</v>
      </c>
      <c r="E53" s="128">
        <f t="shared" si="139"/>
        <v>1</v>
      </c>
      <c r="F53" s="128">
        <f t="shared" si="140"/>
        <v>-1.8</v>
      </c>
      <c r="G53" s="128">
        <f t="shared" si="141"/>
        <v>-3</v>
      </c>
      <c r="H53" s="128">
        <f t="shared" si="142"/>
        <v>0.5</v>
      </c>
      <c r="I53" s="128">
        <f t="shared" si="143"/>
        <v>0.8</v>
      </c>
      <c r="J53" s="128">
        <f t="shared" si="144"/>
        <v>-1.8</v>
      </c>
      <c r="K53" s="137">
        <f>K52</f>
        <v>-4.5</v>
      </c>
      <c r="L53" s="144">
        <f t="shared" si="146"/>
        <v>0.15000000000000002</v>
      </c>
      <c r="M53" s="144">
        <f t="shared" si="145"/>
        <v>7.5000000000000011E-2</v>
      </c>
      <c r="N53" s="144">
        <f t="shared" si="145"/>
        <v>7.5000000000000011E-2</v>
      </c>
      <c r="O53" s="144">
        <f t="shared" si="145"/>
        <v>0.1</v>
      </c>
      <c r="P53" s="144">
        <f t="shared" si="145"/>
        <v>0.2</v>
      </c>
      <c r="Q53" s="144">
        <f t="shared" si="145"/>
        <v>0.35000000000000003</v>
      </c>
      <c r="R53" s="144">
        <f t="shared" si="145"/>
        <v>0.60000000000000009</v>
      </c>
      <c r="S53" s="144">
        <f t="shared" si="145"/>
        <v>0.2</v>
      </c>
      <c r="T53" s="144">
        <f t="shared" si="145"/>
        <v>0.15</v>
      </c>
      <c r="U53" s="144">
        <f t="shared" si="145"/>
        <v>0.2</v>
      </c>
      <c r="AE53" s="130">
        <f t="shared" si="12"/>
        <v>-4.5</v>
      </c>
      <c r="AF53" s="135">
        <f>AF52</f>
        <v>-9</v>
      </c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</row>
    <row r="54" spans="1:44" x14ac:dyDescent="0.3">
      <c r="A54" s="122" t="str">
        <f>TFP!A54</f>
        <v>acomm</v>
      </c>
      <c r="B54" s="122" t="str">
        <f>TFP!B54</f>
        <v>nat</v>
      </c>
      <c r="C54" s="122" t="str">
        <f t="shared" si="115"/>
        <v>base</v>
      </c>
      <c r="D54" s="128">
        <f t="shared" ref="D54" si="148">D53</f>
        <v>0.8</v>
      </c>
      <c r="E54" s="128">
        <f t="shared" ref="E54" si="149">E53</f>
        <v>1</v>
      </c>
      <c r="F54" s="128">
        <f t="shared" ref="F54" si="150">F53</f>
        <v>-1.8</v>
      </c>
      <c r="G54" s="128">
        <f t="shared" ref="G54" si="151">G53</f>
        <v>-3</v>
      </c>
      <c r="H54" s="128">
        <f t="shared" ref="H54" si="152">H53</f>
        <v>0.5</v>
      </c>
      <c r="I54" s="128">
        <f t="shared" ref="I54" si="153">I53</f>
        <v>0.8</v>
      </c>
      <c r="J54" s="128">
        <f t="shared" ref="J54" si="154">J53</f>
        <v>-1.8</v>
      </c>
      <c r="K54" s="135">
        <f>AE54</f>
        <v>-0.75</v>
      </c>
      <c r="L54" s="148">
        <f>AI54*L$2*L$3</f>
        <v>0.15000000000000002</v>
      </c>
      <c r="M54" s="148">
        <f t="shared" ref="M54" si="155">AJ54*M$2*M$3</f>
        <v>7.5000000000000011E-2</v>
      </c>
      <c r="N54" s="148">
        <f t="shared" ref="N54" si="156">AK54*N$2*N$3</f>
        <v>7.5000000000000011E-2</v>
      </c>
      <c r="O54" s="148">
        <f t="shared" ref="O54" si="157">AL54*O$2*O$3</f>
        <v>0.1</v>
      </c>
      <c r="P54" s="148">
        <f t="shared" ref="P54" si="158">AM54*P$2*P$3</f>
        <v>0.2</v>
      </c>
      <c r="Q54" s="148">
        <f t="shared" ref="Q54" si="159">AN54*Q$2*Q$3</f>
        <v>0.35000000000000003</v>
      </c>
      <c r="R54" s="148">
        <f t="shared" ref="R54" si="160">AO54*R$2*R$3</f>
        <v>0.60000000000000009</v>
      </c>
      <c r="S54" s="148">
        <f t="shared" ref="S54" si="161">AP54*S$2*S$3</f>
        <v>0.2</v>
      </c>
      <c r="T54" s="148">
        <f t="shared" ref="T54" si="162">AQ54*T$2*T$3</f>
        <v>0.15</v>
      </c>
      <c r="U54" s="148">
        <f t="shared" ref="U54" si="163">AR54*U$2*U$3</f>
        <v>0.2</v>
      </c>
      <c r="AE54" s="130">
        <f t="shared" si="12"/>
        <v>-0.75</v>
      </c>
      <c r="AF54" s="135">
        <v>-1.5</v>
      </c>
      <c r="AI54" s="148">
        <v>-0.1</v>
      </c>
      <c r="AJ54" s="148">
        <v>-0.05</v>
      </c>
      <c r="AK54" s="148">
        <v>0.05</v>
      </c>
      <c r="AL54" s="148">
        <v>0.05</v>
      </c>
      <c r="AM54" s="148">
        <v>0.05</v>
      </c>
      <c r="AN54" s="148">
        <v>0.05</v>
      </c>
      <c r="AO54" s="148">
        <v>0.2</v>
      </c>
      <c r="AP54" s="148">
        <v>0.1</v>
      </c>
      <c r="AQ54" s="148">
        <v>0.15</v>
      </c>
      <c r="AR54" s="148">
        <v>0.2</v>
      </c>
    </row>
    <row r="55" spans="1:44" x14ac:dyDescent="0.3">
      <c r="A55" s="122" t="str">
        <f>TFP!A55</f>
        <v>afsrv</v>
      </c>
      <c r="B55" s="122" t="str">
        <f>TFP!B55</f>
        <v>nat</v>
      </c>
      <c r="C55" s="122" t="str">
        <f t="shared" si="115"/>
        <v>base</v>
      </c>
      <c r="D55" s="129">
        <v>-0.8</v>
      </c>
      <c r="E55" s="129">
        <v>-0.3</v>
      </c>
      <c r="F55" s="129">
        <v>0.2</v>
      </c>
      <c r="G55" s="129">
        <v>-0.5</v>
      </c>
      <c r="H55" s="129">
        <v>0.9</v>
      </c>
      <c r="I55" s="129">
        <v>1</v>
      </c>
      <c r="J55" s="129">
        <v>2</v>
      </c>
      <c r="K55" s="135">
        <v>0.1</v>
      </c>
      <c r="L55" s="148">
        <f t="shared" ref="L55" si="164">AI55*L$2</f>
        <v>0.15000000000000002</v>
      </c>
      <c r="M55" s="148">
        <f t="shared" ref="M55" si="165">AJ55*M$2</f>
        <v>7.5000000000000011E-2</v>
      </c>
      <c r="N55" s="148">
        <f t="shared" ref="N55" si="166">AK55*N$2</f>
        <v>7.5000000000000011E-2</v>
      </c>
      <c r="O55" s="148">
        <f t="shared" ref="O55" si="167">AL55*O$2</f>
        <v>0.1</v>
      </c>
      <c r="P55" s="148">
        <f t="shared" ref="P55" si="168">AM55*P$2</f>
        <v>0.2</v>
      </c>
      <c r="Q55" s="148">
        <f t="shared" ref="Q55" si="169">AN55*Q$2</f>
        <v>0.35000000000000003</v>
      </c>
      <c r="R55" s="148">
        <f t="shared" ref="R55" si="170">AO55*R$2</f>
        <v>0.60000000000000009</v>
      </c>
      <c r="S55" s="148">
        <f t="shared" ref="S55" si="171">AP55*S$2</f>
        <v>0.2</v>
      </c>
      <c r="T55" s="148">
        <f t="shared" ref="T55" si="172">AQ55*T$2</f>
        <v>0.15</v>
      </c>
      <c r="U55" s="148">
        <f t="shared" ref="U55" si="173">AR55*U$2</f>
        <v>0.2</v>
      </c>
      <c r="AE55" s="130">
        <f t="shared" si="12"/>
        <v>-0.125</v>
      </c>
      <c r="AF55" s="135">
        <v>-0.25</v>
      </c>
      <c r="AI55" s="148">
        <v>-0.1</v>
      </c>
      <c r="AJ55" s="148">
        <v>-0.05</v>
      </c>
      <c r="AK55" s="148">
        <v>0.05</v>
      </c>
      <c r="AL55" s="148">
        <v>0.05</v>
      </c>
      <c r="AM55" s="148">
        <v>0.05</v>
      </c>
      <c r="AN55" s="148">
        <v>0.05</v>
      </c>
      <c r="AO55" s="148">
        <v>0.2</v>
      </c>
      <c r="AP55" s="148">
        <v>0.1</v>
      </c>
      <c r="AQ55" s="148">
        <v>0.15</v>
      </c>
      <c r="AR55" s="148">
        <v>0.2</v>
      </c>
    </row>
    <row r="56" spans="1:44" x14ac:dyDescent="0.3">
      <c r="A56" s="122" t="str">
        <f>TFP!A56</f>
        <v>absrv</v>
      </c>
      <c r="B56" s="122" t="str">
        <f>TFP!B56</f>
        <v>nat</v>
      </c>
      <c r="C56" s="122" t="str">
        <f t="shared" si="115"/>
        <v>base</v>
      </c>
      <c r="D56" s="128">
        <f>D55</f>
        <v>-0.8</v>
      </c>
      <c r="E56" s="128">
        <f t="shared" ref="E56:K56" si="174">E55</f>
        <v>-0.3</v>
      </c>
      <c r="F56" s="128">
        <f t="shared" si="174"/>
        <v>0.2</v>
      </c>
      <c r="G56" s="128">
        <f t="shared" si="174"/>
        <v>-0.5</v>
      </c>
      <c r="H56" s="128">
        <f t="shared" si="174"/>
        <v>0.9</v>
      </c>
      <c r="I56" s="128">
        <f t="shared" si="174"/>
        <v>1</v>
      </c>
      <c r="J56" s="128">
        <f t="shared" si="174"/>
        <v>2</v>
      </c>
      <c r="K56" s="137">
        <f t="shared" si="174"/>
        <v>0.1</v>
      </c>
      <c r="L56" s="144">
        <f>L55</f>
        <v>0.15000000000000002</v>
      </c>
      <c r="M56" s="144">
        <f t="shared" ref="M56:U56" si="175">M55</f>
        <v>7.5000000000000011E-2</v>
      </c>
      <c r="N56" s="144">
        <f t="shared" si="175"/>
        <v>7.5000000000000011E-2</v>
      </c>
      <c r="O56" s="144">
        <f t="shared" si="175"/>
        <v>0.1</v>
      </c>
      <c r="P56" s="144">
        <f t="shared" si="175"/>
        <v>0.2</v>
      </c>
      <c r="Q56" s="144">
        <f t="shared" si="175"/>
        <v>0.35000000000000003</v>
      </c>
      <c r="R56" s="144">
        <f t="shared" si="175"/>
        <v>0.60000000000000009</v>
      </c>
      <c r="S56" s="144">
        <f t="shared" si="175"/>
        <v>0.2</v>
      </c>
      <c r="T56" s="144">
        <f t="shared" si="175"/>
        <v>0.15</v>
      </c>
      <c r="U56" s="144">
        <f t="shared" si="175"/>
        <v>0.2</v>
      </c>
      <c r="AE56" s="130">
        <f t="shared" si="12"/>
        <v>-0.125</v>
      </c>
      <c r="AF56" s="135">
        <f t="shared" ref="AF56" si="176">AF55</f>
        <v>-0.25</v>
      </c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</row>
    <row r="57" spans="1:44" x14ac:dyDescent="0.3">
      <c r="A57" s="122" t="str">
        <f>TFP!A57</f>
        <v>agsrv</v>
      </c>
      <c r="B57" s="122" t="str">
        <f>TFP!B57</f>
        <v>nat</v>
      </c>
      <c r="C57" s="122" t="str">
        <f t="shared" ref="C57" si="177">C56</f>
        <v>base</v>
      </c>
      <c r="D57" s="129">
        <v>1.7</v>
      </c>
      <c r="E57" s="129">
        <v>1</v>
      </c>
      <c r="F57" s="129">
        <v>-2</v>
      </c>
      <c r="G57" s="129">
        <v>-2</v>
      </c>
      <c r="H57" s="129">
        <v>-1.4</v>
      </c>
      <c r="I57" s="129">
        <v>-0.6</v>
      </c>
      <c r="J57" s="129">
        <v>0.5</v>
      </c>
      <c r="K57" s="135">
        <v>1</v>
      </c>
      <c r="L57" s="148">
        <f t="shared" ref="L57:L58" si="178">AI57*L$2</f>
        <v>0.15000000000000002</v>
      </c>
      <c r="M57" s="148">
        <f t="shared" ref="M57:M58" si="179">AJ57*M$2</f>
        <v>7.5000000000000011E-2</v>
      </c>
      <c r="N57" s="148">
        <f t="shared" ref="N57:N58" si="180">AK57*N$2</f>
        <v>7.5000000000000011E-2</v>
      </c>
      <c r="O57" s="148">
        <f t="shared" ref="O57:O58" si="181">AL57*O$2</f>
        <v>0.1</v>
      </c>
      <c r="P57" s="148">
        <f t="shared" ref="P57:P58" si="182">AM57*P$2</f>
        <v>0.2</v>
      </c>
      <c r="Q57" s="148">
        <f t="shared" ref="Q57:Q58" si="183">AN57*Q$2</f>
        <v>0.35000000000000003</v>
      </c>
      <c r="R57" s="148">
        <f t="shared" ref="R57:R58" si="184">AO57*R$2</f>
        <v>0.60000000000000009</v>
      </c>
      <c r="S57" s="148">
        <f t="shared" ref="S57:S58" si="185">AP57*S$2</f>
        <v>0.2</v>
      </c>
      <c r="T57" s="148">
        <f t="shared" ref="T57:T58" si="186">AQ57*T$2</f>
        <v>0.15</v>
      </c>
      <c r="U57" s="148">
        <f t="shared" ref="U57:U58" si="187">AR57*U$2</f>
        <v>0.2</v>
      </c>
      <c r="AE57" s="130">
        <f t="shared" si="12"/>
        <v>0.25</v>
      </c>
      <c r="AF57" s="135">
        <v>0.5</v>
      </c>
      <c r="AI57" s="148">
        <v>-0.1</v>
      </c>
      <c r="AJ57" s="148">
        <v>-0.05</v>
      </c>
      <c r="AK57" s="148">
        <v>0.05</v>
      </c>
      <c r="AL57" s="148">
        <v>0.05</v>
      </c>
      <c r="AM57" s="148">
        <v>0.05</v>
      </c>
      <c r="AN57" s="148">
        <v>0.05</v>
      </c>
      <c r="AO57" s="148">
        <v>0.2</v>
      </c>
      <c r="AP57" s="148">
        <v>0.1</v>
      </c>
      <c r="AQ57" s="148">
        <v>0.15</v>
      </c>
      <c r="AR57" s="148">
        <v>0.2</v>
      </c>
    </row>
    <row r="58" spans="1:44" x14ac:dyDescent="0.3">
      <c r="A58" s="122" t="str">
        <f>TFP!A58</f>
        <v>aosrv</v>
      </c>
      <c r="B58" s="122" t="str">
        <f>TFP!B58</f>
        <v>nat</v>
      </c>
      <c r="C58" s="122" t="str">
        <f>C57</f>
        <v>base</v>
      </c>
      <c r="D58" s="129">
        <v>-1</v>
      </c>
      <c r="E58" s="129">
        <v>-2.4</v>
      </c>
      <c r="F58" s="129">
        <v>-3</v>
      </c>
      <c r="G58" s="129">
        <v>-1.6</v>
      </c>
      <c r="H58" s="129">
        <v>-1.4</v>
      </c>
      <c r="I58" s="129">
        <v>-2</v>
      </c>
      <c r="J58" s="129">
        <v>-1.5</v>
      </c>
      <c r="K58" s="135">
        <v>-10</v>
      </c>
      <c r="L58" s="148">
        <f t="shared" si="178"/>
        <v>0.15000000000000002</v>
      </c>
      <c r="M58" s="148">
        <f t="shared" si="179"/>
        <v>7.5000000000000011E-2</v>
      </c>
      <c r="N58" s="148">
        <f t="shared" si="180"/>
        <v>7.5000000000000011E-2</v>
      </c>
      <c r="O58" s="148">
        <f t="shared" si="181"/>
        <v>0.1</v>
      </c>
      <c r="P58" s="148">
        <f t="shared" si="182"/>
        <v>0.2</v>
      </c>
      <c r="Q58" s="148">
        <f t="shared" si="183"/>
        <v>0.35000000000000003</v>
      </c>
      <c r="R58" s="148">
        <f t="shared" si="184"/>
        <v>0.60000000000000009</v>
      </c>
      <c r="S58" s="148">
        <f t="shared" si="185"/>
        <v>0.2</v>
      </c>
      <c r="T58" s="148">
        <f t="shared" si="186"/>
        <v>0.15</v>
      </c>
      <c r="U58" s="148">
        <f t="shared" si="187"/>
        <v>0.2</v>
      </c>
      <c r="AE58" s="130">
        <f t="shared" si="12"/>
        <v>-9.5</v>
      </c>
      <c r="AF58" s="135">
        <v>-19</v>
      </c>
      <c r="AI58" s="148">
        <v>-0.1</v>
      </c>
      <c r="AJ58" s="148">
        <v>-0.05</v>
      </c>
      <c r="AK58" s="148">
        <v>0.05</v>
      </c>
      <c r="AL58" s="148">
        <v>0.05</v>
      </c>
      <c r="AM58" s="148">
        <v>0.05</v>
      </c>
      <c r="AN58" s="148">
        <v>0.05</v>
      </c>
      <c r="AO58" s="148">
        <v>0.2</v>
      </c>
      <c r="AP58" s="148">
        <v>0.1</v>
      </c>
      <c r="AQ58" s="148">
        <v>0.15</v>
      </c>
      <c r="AR58" s="148">
        <v>0.2</v>
      </c>
    </row>
    <row r="59" spans="1:44" x14ac:dyDescent="0.3">
      <c r="A59" s="123" t="s">
        <v>387</v>
      </c>
      <c r="B59" s="123" t="s">
        <v>74</v>
      </c>
      <c r="C59" s="12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39" t="s">
        <v>77</v>
      </c>
      <c r="L59" s="146" t="s">
        <v>77</v>
      </c>
      <c r="M59" s="146" t="s">
        <v>77</v>
      </c>
      <c r="N59" s="146" t="s">
        <v>77</v>
      </c>
      <c r="O59" s="146" t="s">
        <v>77</v>
      </c>
      <c r="P59" s="146" t="s">
        <v>77</v>
      </c>
      <c r="Q59" s="146" t="s">
        <v>77</v>
      </c>
      <c r="R59" s="146" t="s">
        <v>77</v>
      </c>
      <c r="S59" s="146" t="s">
        <v>77</v>
      </c>
      <c r="T59" s="146" t="s">
        <v>77</v>
      </c>
      <c r="U59" s="146" t="s">
        <v>77</v>
      </c>
      <c r="AE59" s="130" t="str">
        <f t="shared" si="12"/>
        <v>eps</v>
      </c>
      <c r="AF59" s="139" t="s">
        <v>77</v>
      </c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</row>
  </sheetData>
  <mergeCells count="4">
    <mergeCell ref="D5:H5"/>
    <mergeCell ref="D6:J6"/>
    <mergeCell ref="K6:N6"/>
    <mergeCell ref="O6:T6"/>
  </mergeCells>
  <conditionalFormatting sqref="E7:H7 K7:M7 L12 D9 D14:D16 D48:J48 D51:J53 D56 L19 L56 AE8:AE59 L26 L9:L10 N17 N12 L14:L17 L21:U24 L29:U31 L33:U33 L36:U43 L48:U49 L51:U51">
    <cfRule type="cellIs" dxfId="502" priority="856" operator="equal">
      <formula>"eps"</formula>
    </cfRule>
  </conditionalFormatting>
  <conditionalFormatting sqref="D7">
    <cfRule type="cellIs" dxfId="501" priority="855" operator="equal">
      <formula>"eps"</formula>
    </cfRule>
  </conditionalFormatting>
  <conditionalFormatting sqref="AE8:AE59">
    <cfRule type="cellIs" dxfId="500" priority="851" operator="equal">
      <formula>"eps"</formula>
    </cfRule>
  </conditionalFormatting>
  <conditionalFormatting sqref="L59 N59">
    <cfRule type="cellIs" dxfId="499" priority="849" operator="equal">
      <formula>"eps"</formula>
    </cfRule>
  </conditionalFormatting>
  <conditionalFormatting sqref="D59">
    <cfRule type="cellIs" dxfId="498" priority="845" operator="equal">
      <formula>"eps"</formula>
    </cfRule>
  </conditionalFormatting>
  <conditionalFormatting sqref="L12 N12">
    <cfRule type="cellIs" dxfId="497" priority="844" operator="equal">
      <formula>"eps"</formula>
    </cfRule>
  </conditionalFormatting>
  <conditionalFormatting sqref="L35:U43">
    <cfRule type="cellIs" dxfId="496" priority="830" operator="equal">
      <formula>"eps"</formula>
    </cfRule>
  </conditionalFormatting>
  <conditionalFormatting sqref="L44 N44">
    <cfRule type="cellIs" dxfId="495" priority="826" operator="equal">
      <formula>"eps"</formula>
    </cfRule>
  </conditionalFormatting>
  <conditionalFormatting sqref="AE50">
    <cfRule type="cellIs" dxfId="494" priority="818" operator="equal">
      <formula>"eps"</formula>
    </cfRule>
  </conditionalFormatting>
  <conditionalFormatting sqref="AE50">
    <cfRule type="cellIs" dxfId="493" priority="816" operator="equal">
      <formula>"eps"</formula>
    </cfRule>
  </conditionalFormatting>
  <conditionalFormatting sqref="E52:H52">
    <cfRule type="cellIs" dxfId="492" priority="814" operator="equal">
      <formula>"eps"</formula>
    </cfRule>
  </conditionalFormatting>
  <conditionalFormatting sqref="D44">
    <cfRule type="cellIs" dxfId="491" priority="813" operator="equal">
      <formula>"eps"</formula>
    </cfRule>
  </conditionalFormatting>
  <conditionalFormatting sqref="D52">
    <cfRule type="cellIs" dxfId="490" priority="810" operator="equal">
      <formula>"eps"</formula>
    </cfRule>
  </conditionalFormatting>
  <conditionalFormatting sqref="L11 N11">
    <cfRule type="cellIs" dxfId="489" priority="809" operator="equal">
      <formula>"eps"</formula>
    </cfRule>
  </conditionalFormatting>
  <conditionalFormatting sqref="D11">
    <cfRule type="cellIs" dxfId="488" priority="805" operator="equal">
      <formula>"eps"</formula>
    </cfRule>
  </conditionalFormatting>
  <conditionalFormatting sqref="L27 N27">
    <cfRule type="cellIs" dxfId="487" priority="804" operator="equal">
      <formula>"eps"</formula>
    </cfRule>
  </conditionalFormatting>
  <conditionalFormatting sqref="N52">
    <cfRule type="cellIs" dxfId="486" priority="792" operator="equal">
      <formula>"eps"</formula>
    </cfRule>
  </conditionalFormatting>
  <conditionalFormatting sqref="N53">
    <cfRule type="cellIs" dxfId="485" priority="788" operator="equal">
      <formula>"eps"</formula>
    </cfRule>
  </conditionalFormatting>
  <conditionalFormatting sqref="I7 I48 I51 I53">
    <cfRule type="cellIs" dxfId="484" priority="776" operator="equal">
      <formula>"eps"</formula>
    </cfRule>
  </conditionalFormatting>
  <conditionalFormatting sqref="I52">
    <cfRule type="cellIs" dxfId="483" priority="766" operator="equal">
      <formula>"eps"</formula>
    </cfRule>
  </conditionalFormatting>
  <conditionalFormatting sqref="J7 J48">
    <cfRule type="cellIs" dxfId="482" priority="761" operator="equal">
      <formula>"eps"</formula>
    </cfRule>
  </conditionalFormatting>
  <conditionalFormatting sqref="J51 J53">
    <cfRule type="cellIs" dxfId="481" priority="748" operator="equal">
      <formula>"eps"</formula>
    </cfRule>
  </conditionalFormatting>
  <conditionalFormatting sqref="J52">
    <cfRule type="cellIs" dxfId="480" priority="746" operator="equal">
      <formula>"eps"</formula>
    </cfRule>
  </conditionalFormatting>
  <conditionalFormatting sqref="E9:J9">
    <cfRule type="cellIs" dxfId="479" priority="745" operator="equal">
      <formula>"eps"</formula>
    </cfRule>
  </conditionalFormatting>
  <conditionalFormatting sqref="D10">
    <cfRule type="cellIs" dxfId="478" priority="744" operator="equal">
      <formula>"eps"</formula>
    </cfRule>
  </conditionalFormatting>
  <conditionalFormatting sqref="E10:J10">
    <cfRule type="cellIs" dxfId="477" priority="743" operator="equal">
      <formula>"eps"</formula>
    </cfRule>
  </conditionalFormatting>
  <conditionalFormatting sqref="E11:J11">
    <cfRule type="cellIs" dxfId="476" priority="742" operator="equal">
      <formula>"eps"</formula>
    </cfRule>
  </conditionalFormatting>
  <conditionalFormatting sqref="D12">
    <cfRule type="cellIs" dxfId="475" priority="741" operator="equal">
      <formula>"eps"</formula>
    </cfRule>
  </conditionalFormatting>
  <conditionalFormatting sqref="E12:J12">
    <cfRule type="cellIs" dxfId="474" priority="740" operator="equal">
      <formula>"eps"</formula>
    </cfRule>
  </conditionalFormatting>
  <conditionalFormatting sqref="E14:J16">
    <cfRule type="cellIs" dxfId="473" priority="739" operator="equal">
      <formula>"eps"</formula>
    </cfRule>
  </conditionalFormatting>
  <conditionalFormatting sqref="D19:D43">
    <cfRule type="cellIs" dxfId="472" priority="737" operator="equal">
      <formula>"eps"</formula>
    </cfRule>
  </conditionalFormatting>
  <conditionalFormatting sqref="E19:J43">
    <cfRule type="cellIs" dxfId="471" priority="736" operator="equal">
      <formula>"eps"</formula>
    </cfRule>
  </conditionalFormatting>
  <conditionalFormatting sqref="E44:J44">
    <cfRule type="cellIs" dxfId="470" priority="735" operator="equal">
      <formula>"eps"</formula>
    </cfRule>
  </conditionalFormatting>
  <conditionalFormatting sqref="D49:J49">
    <cfRule type="cellIs" dxfId="469" priority="734" operator="equal">
      <formula>"eps"</formula>
    </cfRule>
  </conditionalFormatting>
  <conditionalFormatting sqref="I49">
    <cfRule type="cellIs" dxfId="468" priority="733" operator="equal">
      <formula>"eps"</formula>
    </cfRule>
  </conditionalFormatting>
  <conditionalFormatting sqref="J49">
    <cfRule type="cellIs" dxfId="467" priority="732" operator="equal">
      <formula>"eps"</formula>
    </cfRule>
  </conditionalFormatting>
  <conditionalFormatting sqref="D54:J54">
    <cfRule type="cellIs" dxfId="466" priority="731" operator="equal">
      <formula>"eps"</formula>
    </cfRule>
  </conditionalFormatting>
  <conditionalFormatting sqref="I54">
    <cfRule type="cellIs" dxfId="465" priority="730" operator="equal">
      <formula>"eps"</formula>
    </cfRule>
  </conditionalFormatting>
  <conditionalFormatting sqref="J54">
    <cfRule type="cellIs" dxfId="464" priority="729" operator="equal">
      <formula>"eps"</formula>
    </cfRule>
  </conditionalFormatting>
  <conditionalFormatting sqref="E56:J56">
    <cfRule type="cellIs" dxfId="463" priority="727" operator="equal">
      <formula>"eps"</formula>
    </cfRule>
  </conditionalFormatting>
  <conditionalFormatting sqref="E59:J59">
    <cfRule type="cellIs" dxfId="462" priority="726" operator="equal">
      <formula>"eps"</formula>
    </cfRule>
  </conditionalFormatting>
  <conditionalFormatting sqref="D13:E13">
    <cfRule type="cellIs" dxfId="461" priority="724" operator="equal">
      <formula>"eps"</formula>
    </cfRule>
  </conditionalFormatting>
  <conditionalFormatting sqref="F13:J13">
    <cfRule type="cellIs" dxfId="460" priority="723" operator="equal">
      <formula>"eps"</formula>
    </cfRule>
  </conditionalFormatting>
  <conditionalFormatting sqref="D17:E17">
    <cfRule type="cellIs" dxfId="459" priority="722" operator="equal">
      <formula>"eps"</formula>
    </cfRule>
  </conditionalFormatting>
  <conditionalFormatting sqref="D45:E45">
    <cfRule type="cellIs" dxfId="458" priority="720" operator="equal">
      <formula>"eps"</formula>
    </cfRule>
  </conditionalFormatting>
  <conditionalFormatting sqref="F45:J45">
    <cfRule type="cellIs" dxfId="457" priority="719" operator="equal">
      <formula>"eps"</formula>
    </cfRule>
  </conditionalFormatting>
  <conditionalFormatting sqref="D46:E46">
    <cfRule type="cellIs" dxfId="456" priority="718" operator="equal">
      <formula>"eps"</formula>
    </cfRule>
  </conditionalFormatting>
  <conditionalFormatting sqref="F46:J46">
    <cfRule type="cellIs" dxfId="455" priority="717" operator="equal">
      <formula>"eps"</formula>
    </cfRule>
  </conditionalFormatting>
  <conditionalFormatting sqref="D47:E47">
    <cfRule type="cellIs" dxfId="454" priority="716" operator="equal">
      <formula>"eps"</formula>
    </cfRule>
  </conditionalFormatting>
  <conditionalFormatting sqref="F47:J47">
    <cfRule type="cellIs" dxfId="453" priority="715" operator="equal">
      <formula>"eps"</formula>
    </cfRule>
  </conditionalFormatting>
  <conditionalFormatting sqref="D50:E50">
    <cfRule type="cellIs" dxfId="452" priority="714" operator="equal">
      <formula>"eps"</formula>
    </cfRule>
  </conditionalFormatting>
  <conditionalFormatting sqref="F50:J50">
    <cfRule type="cellIs" dxfId="451" priority="713" operator="equal">
      <formula>"eps"</formula>
    </cfRule>
  </conditionalFormatting>
  <conditionalFormatting sqref="D55:E55">
    <cfRule type="cellIs" dxfId="450" priority="712" operator="equal">
      <formula>"eps"</formula>
    </cfRule>
  </conditionalFormatting>
  <conditionalFormatting sqref="F55:J55">
    <cfRule type="cellIs" dxfId="449" priority="711" operator="equal">
      <formula>"eps"</formula>
    </cfRule>
  </conditionalFormatting>
  <conditionalFormatting sqref="D57:E57">
    <cfRule type="cellIs" dxfId="448" priority="710" operator="equal">
      <formula>"eps"</formula>
    </cfRule>
  </conditionalFormatting>
  <conditionalFormatting sqref="F57:J57">
    <cfRule type="cellIs" dxfId="447" priority="709" operator="equal">
      <formula>"eps"</formula>
    </cfRule>
  </conditionalFormatting>
  <conditionalFormatting sqref="D58:E58">
    <cfRule type="cellIs" dxfId="446" priority="708" operator="equal">
      <formula>"eps"</formula>
    </cfRule>
  </conditionalFormatting>
  <conditionalFormatting sqref="F58:J58">
    <cfRule type="cellIs" dxfId="445" priority="707" operator="equal">
      <formula>"eps"</formula>
    </cfRule>
  </conditionalFormatting>
  <conditionalFormatting sqref="D8:H8">
    <cfRule type="cellIs" dxfId="444" priority="706" operator="equal">
      <formula>"eps"</formula>
    </cfRule>
  </conditionalFormatting>
  <conditionalFormatting sqref="I8">
    <cfRule type="cellIs" dxfId="443" priority="705" operator="equal">
      <formula>"eps"</formula>
    </cfRule>
  </conditionalFormatting>
  <conditionalFormatting sqref="J8">
    <cfRule type="cellIs" dxfId="442" priority="704" operator="equal">
      <formula>"eps"</formula>
    </cfRule>
  </conditionalFormatting>
  <conditionalFormatting sqref="F17:J17">
    <cfRule type="cellIs" dxfId="441" priority="703" operator="equal">
      <formula>"eps"</formula>
    </cfRule>
  </conditionalFormatting>
  <conditionalFormatting sqref="AF46 AF51 AF55 AF48:AF49 AF8:AF10 AF14:AF17 AF19:AF24">
    <cfRule type="cellIs" dxfId="440" priority="691" operator="equal">
      <formula>"eps"</formula>
    </cfRule>
  </conditionalFormatting>
  <conditionalFormatting sqref="AF59">
    <cfRule type="cellIs" dxfId="439" priority="690" operator="equal">
      <formula>"eps"</formula>
    </cfRule>
  </conditionalFormatting>
  <conditionalFormatting sqref="AF18">
    <cfRule type="cellIs" dxfId="438" priority="689" operator="equal">
      <formula>"eps"</formula>
    </cfRule>
  </conditionalFormatting>
  <conditionalFormatting sqref="AF44">
    <cfRule type="cellIs" dxfId="437" priority="688" operator="equal">
      <formula>"eps"</formula>
    </cfRule>
  </conditionalFormatting>
  <conditionalFormatting sqref="AF45">
    <cfRule type="cellIs" dxfId="436" priority="687" operator="equal">
      <formula>"eps"</formula>
    </cfRule>
  </conditionalFormatting>
  <conditionalFormatting sqref="AF50">
    <cfRule type="cellIs" dxfId="435" priority="686" operator="equal">
      <formula>"eps"</formula>
    </cfRule>
  </conditionalFormatting>
  <conditionalFormatting sqref="AF11">
    <cfRule type="cellIs" dxfId="434" priority="685" operator="equal">
      <formula>"eps"</formula>
    </cfRule>
  </conditionalFormatting>
  <conditionalFormatting sqref="AF27">
    <cfRule type="cellIs" dxfId="433" priority="684" operator="equal">
      <formula>"eps"</formula>
    </cfRule>
  </conditionalFormatting>
  <conditionalFormatting sqref="AF13">
    <cfRule type="cellIs" dxfId="432" priority="683" operator="equal">
      <formula>"eps"</formula>
    </cfRule>
  </conditionalFormatting>
  <conditionalFormatting sqref="AF13">
    <cfRule type="cellIs" dxfId="431" priority="682" operator="equal">
      <formula>"eps"</formula>
    </cfRule>
  </conditionalFormatting>
  <conditionalFormatting sqref="AF47:AF53">
    <cfRule type="cellIs" dxfId="430" priority="681" operator="equal">
      <formula>"eps"</formula>
    </cfRule>
  </conditionalFormatting>
  <conditionalFormatting sqref="AF52">
    <cfRule type="cellIs" dxfId="429" priority="680" operator="equal">
      <formula>"eps"</formula>
    </cfRule>
  </conditionalFormatting>
  <conditionalFormatting sqref="AF53">
    <cfRule type="cellIs" dxfId="428" priority="679" operator="equal">
      <formula>"eps"</formula>
    </cfRule>
  </conditionalFormatting>
  <conditionalFormatting sqref="AF25:AF26">
    <cfRule type="cellIs" dxfId="427" priority="678" operator="equal">
      <formula>"eps"</formula>
    </cfRule>
  </conditionalFormatting>
  <conditionalFormatting sqref="AF28:AF29">
    <cfRule type="cellIs" dxfId="426" priority="677" operator="equal">
      <formula>"eps"</formula>
    </cfRule>
  </conditionalFormatting>
  <conditionalFormatting sqref="AF30:AF31">
    <cfRule type="cellIs" dxfId="425" priority="676" operator="equal">
      <formula>"eps"</formula>
    </cfRule>
  </conditionalFormatting>
  <conditionalFormatting sqref="AF32:AF33">
    <cfRule type="cellIs" dxfId="424" priority="675" operator="equal">
      <formula>"eps"</formula>
    </cfRule>
  </conditionalFormatting>
  <conditionalFormatting sqref="AF34:AF35">
    <cfRule type="cellIs" dxfId="423" priority="674" operator="equal">
      <formula>"eps"</formula>
    </cfRule>
  </conditionalFormatting>
  <conditionalFormatting sqref="AF36:AF43">
    <cfRule type="cellIs" dxfId="422" priority="673" operator="equal">
      <formula>"eps"</formula>
    </cfRule>
  </conditionalFormatting>
  <conditionalFormatting sqref="AF54">
    <cfRule type="cellIs" dxfId="421" priority="672" operator="equal">
      <formula>"eps"</formula>
    </cfRule>
  </conditionalFormatting>
  <conditionalFormatting sqref="AF54">
    <cfRule type="cellIs" dxfId="420" priority="671" operator="equal">
      <formula>"eps"</formula>
    </cfRule>
  </conditionalFormatting>
  <conditionalFormatting sqref="AF53">
    <cfRule type="cellIs" dxfId="419" priority="670" operator="equal">
      <formula>"eps"</formula>
    </cfRule>
  </conditionalFormatting>
  <conditionalFormatting sqref="AF56:AF58">
    <cfRule type="cellIs" dxfId="418" priority="669" operator="equal">
      <formula>"eps"</formula>
    </cfRule>
  </conditionalFormatting>
  <conditionalFormatting sqref="AF12">
    <cfRule type="cellIs" dxfId="417" priority="668" operator="equal">
      <formula>"eps"</formula>
    </cfRule>
  </conditionalFormatting>
  <conditionalFormatting sqref="K46 K51 K55 K48:K49 K8:K10 K14:K17 K19:K24">
    <cfRule type="cellIs" dxfId="416" priority="667" operator="equal">
      <formula>"eps"</formula>
    </cfRule>
  </conditionalFormatting>
  <conditionalFormatting sqref="K59">
    <cfRule type="cellIs" dxfId="415" priority="666" operator="equal">
      <formula>"eps"</formula>
    </cfRule>
  </conditionalFormatting>
  <conditionalFormatting sqref="K18">
    <cfRule type="cellIs" dxfId="414" priority="665" operator="equal">
      <formula>"eps"</formula>
    </cfRule>
  </conditionalFormatting>
  <conditionalFormatting sqref="K44">
    <cfRule type="cellIs" dxfId="413" priority="664" operator="equal">
      <formula>"eps"</formula>
    </cfRule>
  </conditionalFormatting>
  <conditionalFormatting sqref="K45">
    <cfRule type="cellIs" dxfId="412" priority="663" operator="equal">
      <formula>"eps"</formula>
    </cfRule>
  </conditionalFormatting>
  <conditionalFormatting sqref="K50">
    <cfRule type="cellIs" dxfId="411" priority="662" operator="equal">
      <formula>"eps"</formula>
    </cfRule>
  </conditionalFormatting>
  <conditionalFormatting sqref="K11">
    <cfRule type="cellIs" dxfId="410" priority="661" operator="equal">
      <formula>"eps"</formula>
    </cfRule>
  </conditionalFormatting>
  <conditionalFormatting sqref="K27">
    <cfRule type="cellIs" dxfId="409" priority="660" operator="equal">
      <formula>"eps"</formula>
    </cfRule>
  </conditionalFormatting>
  <conditionalFormatting sqref="K13">
    <cfRule type="cellIs" dxfId="408" priority="659" operator="equal">
      <formula>"eps"</formula>
    </cfRule>
  </conditionalFormatting>
  <conditionalFormatting sqref="K13">
    <cfRule type="cellIs" dxfId="407" priority="658" operator="equal">
      <formula>"eps"</formula>
    </cfRule>
  </conditionalFormatting>
  <conditionalFormatting sqref="K47:K53">
    <cfRule type="cellIs" dxfId="406" priority="657" operator="equal">
      <formula>"eps"</formula>
    </cfRule>
  </conditionalFormatting>
  <conditionalFormatting sqref="K52">
    <cfRule type="cellIs" dxfId="405" priority="656" operator="equal">
      <formula>"eps"</formula>
    </cfRule>
  </conditionalFormatting>
  <conditionalFormatting sqref="K53">
    <cfRule type="cellIs" dxfId="404" priority="655" operator="equal">
      <formula>"eps"</formula>
    </cfRule>
  </conditionalFormatting>
  <conditionalFormatting sqref="K25:K26">
    <cfRule type="cellIs" dxfId="403" priority="654" operator="equal">
      <formula>"eps"</formula>
    </cfRule>
  </conditionalFormatting>
  <conditionalFormatting sqref="K28:K29">
    <cfRule type="cellIs" dxfId="402" priority="653" operator="equal">
      <formula>"eps"</formula>
    </cfRule>
  </conditionalFormatting>
  <conditionalFormatting sqref="K30:K31">
    <cfRule type="cellIs" dxfId="401" priority="652" operator="equal">
      <formula>"eps"</formula>
    </cfRule>
  </conditionalFormatting>
  <conditionalFormatting sqref="K32:K33">
    <cfRule type="cellIs" dxfId="400" priority="651" operator="equal">
      <formula>"eps"</formula>
    </cfRule>
  </conditionalFormatting>
  <conditionalFormatting sqref="K34:K35">
    <cfRule type="cellIs" dxfId="399" priority="650" operator="equal">
      <formula>"eps"</formula>
    </cfRule>
  </conditionalFormatting>
  <conditionalFormatting sqref="K36:K43">
    <cfRule type="cellIs" dxfId="398" priority="649" operator="equal">
      <formula>"eps"</formula>
    </cfRule>
  </conditionalFormatting>
  <conditionalFormatting sqref="K54">
    <cfRule type="cellIs" dxfId="397" priority="648" operator="equal">
      <formula>"eps"</formula>
    </cfRule>
  </conditionalFormatting>
  <conditionalFormatting sqref="K54">
    <cfRule type="cellIs" dxfId="396" priority="647" operator="equal">
      <formula>"eps"</formula>
    </cfRule>
  </conditionalFormatting>
  <conditionalFormatting sqref="K53">
    <cfRule type="cellIs" dxfId="395" priority="646" operator="equal">
      <formula>"eps"</formula>
    </cfRule>
  </conditionalFormatting>
  <conditionalFormatting sqref="K56:K58">
    <cfRule type="cellIs" dxfId="394" priority="645" operator="equal">
      <formula>"eps"</formula>
    </cfRule>
  </conditionalFormatting>
  <conditionalFormatting sqref="K12">
    <cfRule type="cellIs" dxfId="393" priority="644" operator="equal">
      <formula>"eps"</formula>
    </cfRule>
  </conditionalFormatting>
  <conditionalFormatting sqref="D18:E18">
    <cfRule type="cellIs" dxfId="392" priority="640" operator="equal">
      <formula>"eps"</formula>
    </cfRule>
  </conditionalFormatting>
  <conditionalFormatting sqref="F18:J18">
    <cfRule type="cellIs" dxfId="391" priority="639" operator="equal">
      <formula>"eps"</formula>
    </cfRule>
  </conditionalFormatting>
  <conditionalFormatting sqref="O33:S33 O36:S43 O51:S51 O12:S12 O48:S49 O17:S17 O29:S31 O21:S24">
    <cfRule type="cellIs" dxfId="390" priority="608" operator="equal">
      <formula>"eps"</formula>
    </cfRule>
  </conditionalFormatting>
  <conditionalFormatting sqref="O59:S59">
    <cfRule type="cellIs" dxfId="389" priority="607" operator="equal">
      <formula>"eps"</formula>
    </cfRule>
  </conditionalFormatting>
  <conditionalFormatting sqref="O12:S12">
    <cfRule type="cellIs" dxfId="388" priority="606" operator="equal">
      <formula>"eps"</formula>
    </cfRule>
  </conditionalFormatting>
  <conditionalFormatting sqref="O35:S35">
    <cfRule type="cellIs" dxfId="387" priority="601" operator="equal">
      <formula>"eps"</formula>
    </cfRule>
  </conditionalFormatting>
  <conditionalFormatting sqref="O44:S44">
    <cfRule type="cellIs" dxfId="386" priority="600" operator="equal">
      <formula>"eps"</formula>
    </cfRule>
  </conditionalFormatting>
  <conditionalFormatting sqref="O11:S11">
    <cfRule type="cellIs" dxfId="385" priority="597" operator="equal">
      <formula>"eps"</formula>
    </cfRule>
  </conditionalFormatting>
  <conditionalFormatting sqref="O27:S27">
    <cfRule type="cellIs" dxfId="384" priority="596" operator="equal">
      <formula>"eps"</formula>
    </cfRule>
  </conditionalFormatting>
  <conditionalFormatting sqref="O52:S52">
    <cfRule type="cellIs" dxfId="383" priority="592" operator="equal">
      <formula>"eps"</formula>
    </cfRule>
  </conditionalFormatting>
  <conditionalFormatting sqref="O53:S53">
    <cfRule type="cellIs" dxfId="382" priority="591" operator="equal">
      <formula>"eps"</formula>
    </cfRule>
  </conditionalFormatting>
  <conditionalFormatting sqref="M33 M36:M43 M51 M12 M48:M49 M17 M29:M31 M21:M24">
    <cfRule type="cellIs" dxfId="381" priority="473" operator="equal">
      <formula>"eps"</formula>
    </cfRule>
  </conditionalFormatting>
  <conditionalFormatting sqref="M59">
    <cfRule type="cellIs" dxfId="380" priority="472" operator="equal">
      <formula>"eps"</formula>
    </cfRule>
  </conditionalFormatting>
  <conditionalFormatting sqref="M12">
    <cfRule type="cellIs" dxfId="379" priority="471" operator="equal">
      <formula>"eps"</formula>
    </cfRule>
  </conditionalFormatting>
  <conditionalFormatting sqref="M35">
    <cfRule type="cellIs" dxfId="378" priority="470" operator="equal">
      <formula>"eps"</formula>
    </cfRule>
  </conditionalFormatting>
  <conditionalFormatting sqref="M44">
    <cfRule type="cellIs" dxfId="377" priority="469" operator="equal">
      <formula>"eps"</formula>
    </cfRule>
  </conditionalFormatting>
  <conditionalFormatting sqref="M11">
    <cfRule type="cellIs" dxfId="376" priority="468" operator="equal">
      <formula>"eps"</formula>
    </cfRule>
  </conditionalFormatting>
  <conditionalFormatting sqref="M27">
    <cfRule type="cellIs" dxfId="375" priority="467" operator="equal">
      <formula>"eps"</formula>
    </cfRule>
  </conditionalFormatting>
  <conditionalFormatting sqref="M52">
    <cfRule type="cellIs" dxfId="374" priority="466" operator="equal">
      <formula>"eps"</formula>
    </cfRule>
  </conditionalFormatting>
  <conditionalFormatting sqref="M53">
    <cfRule type="cellIs" dxfId="373" priority="465" operator="equal">
      <formula>"eps"</formula>
    </cfRule>
  </conditionalFormatting>
  <conditionalFormatting sqref="T33 T36:T43 T51 T48:T49 T17 T29:T31 T21:T24">
    <cfRule type="cellIs" dxfId="372" priority="406" operator="equal">
      <formula>"eps"</formula>
    </cfRule>
  </conditionalFormatting>
  <conditionalFormatting sqref="T35">
    <cfRule type="cellIs" dxfId="371" priority="403" operator="equal">
      <formula>"eps"</formula>
    </cfRule>
  </conditionalFormatting>
  <conditionalFormatting sqref="T44">
    <cfRule type="cellIs" dxfId="370" priority="402" operator="equal">
      <formula>"eps"</formula>
    </cfRule>
  </conditionalFormatting>
  <conditionalFormatting sqref="T11">
    <cfRule type="cellIs" dxfId="369" priority="401" operator="equal">
      <formula>"eps"</formula>
    </cfRule>
  </conditionalFormatting>
  <conditionalFormatting sqref="T27">
    <cfRule type="cellIs" dxfId="368" priority="400" operator="equal">
      <formula>"eps"</formula>
    </cfRule>
  </conditionalFormatting>
  <conditionalFormatting sqref="T52">
    <cfRule type="cellIs" dxfId="367" priority="399" operator="equal">
      <formula>"eps"</formula>
    </cfRule>
  </conditionalFormatting>
  <conditionalFormatting sqref="T53">
    <cfRule type="cellIs" dxfId="366" priority="398" operator="equal">
      <formula>"eps"</formula>
    </cfRule>
  </conditionalFormatting>
  <conditionalFormatting sqref="T12">
    <cfRule type="cellIs" dxfId="365" priority="380" operator="equal">
      <formula>"eps"</formula>
    </cfRule>
  </conditionalFormatting>
  <conditionalFormatting sqref="U33 U36:U43 U51 U48:U49 U17 U29:U31 U21:U24">
    <cfRule type="cellIs" dxfId="364" priority="379" operator="equal">
      <formula>"eps"</formula>
    </cfRule>
  </conditionalFormatting>
  <conditionalFormatting sqref="U35">
    <cfRule type="cellIs" dxfId="363" priority="377" operator="equal">
      <formula>"eps"</formula>
    </cfRule>
  </conditionalFormatting>
  <conditionalFormatting sqref="U44">
    <cfRule type="cellIs" dxfId="362" priority="376" operator="equal">
      <formula>"eps"</formula>
    </cfRule>
  </conditionalFormatting>
  <conditionalFormatting sqref="U11">
    <cfRule type="cellIs" dxfId="361" priority="375" operator="equal">
      <formula>"eps"</formula>
    </cfRule>
  </conditionalFormatting>
  <conditionalFormatting sqref="U27">
    <cfRule type="cellIs" dxfId="360" priority="374" operator="equal">
      <formula>"eps"</formula>
    </cfRule>
  </conditionalFormatting>
  <conditionalFormatting sqref="U52">
    <cfRule type="cellIs" dxfId="359" priority="373" operator="equal">
      <formula>"eps"</formula>
    </cfRule>
  </conditionalFormatting>
  <conditionalFormatting sqref="U53">
    <cfRule type="cellIs" dxfId="358" priority="372" operator="equal">
      <formula>"eps"</formula>
    </cfRule>
  </conditionalFormatting>
  <conditionalFormatting sqref="U12">
    <cfRule type="cellIs" dxfId="357" priority="354" operator="equal">
      <formula>"eps"</formula>
    </cfRule>
  </conditionalFormatting>
  <conditionalFormatting sqref="T59:U59">
    <cfRule type="cellIs" dxfId="356" priority="353" operator="equal">
      <formula>"eps"</formula>
    </cfRule>
  </conditionalFormatting>
  <conditionalFormatting sqref="M9:U10">
    <cfRule type="cellIs" dxfId="355" priority="352" operator="equal">
      <formula>"eps"</formula>
    </cfRule>
  </conditionalFormatting>
  <conditionalFormatting sqref="M14:U16">
    <cfRule type="cellIs" dxfId="354" priority="351" operator="equal">
      <formula>"eps"</formula>
    </cfRule>
  </conditionalFormatting>
  <conditionalFormatting sqref="M19:U19">
    <cfRule type="cellIs" dxfId="353" priority="350" operator="equal">
      <formula>"eps"</formula>
    </cfRule>
  </conditionalFormatting>
  <conditionalFormatting sqref="M26:U26">
    <cfRule type="cellIs" dxfId="352" priority="349" operator="equal">
      <formula>"eps"</formula>
    </cfRule>
  </conditionalFormatting>
  <conditionalFormatting sqref="L52:U53">
    <cfRule type="cellIs" dxfId="351" priority="348" operator="equal">
      <formula>"eps"</formula>
    </cfRule>
  </conditionalFormatting>
  <conditionalFormatting sqref="M56:U56">
    <cfRule type="cellIs" dxfId="350" priority="347" operator="equal">
      <formula>"eps"</formula>
    </cfRule>
  </conditionalFormatting>
  <conditionalFormatting sqref="AI12 AI19 AI56 AI26 AI9:AI10 AK17 AK12 AI14:AI17 AI21:AR24 AI29:AR31 AI33:AR33 AI36:AR43 AI48:AR49 AI51:AR51">
    <cfRule type="cellIs" dxfId="349" priority="218" operator="equal">
      <formula>"eps"</formula>
    </cfRule>
  </conditionalFormatting>
  <conditionalFormatting sqref="AI59 AK59">
    <cfRule type="cellIs" dxfId="348" priority="217" operator="equal">
      <formula>"eps"</formula>
    </cfRule>
  </conditionalFormatting>
  <conditionalFormatting sqref="AI12 AK12">
    <cfRule type="cellIs" dxfId="347" priority="216" operator="equal">
      <formula>"eps"</formula>
    </cfRule>
  </conditionalFormatting>
  <conditionalFormatting sqref="AI35:AR43">
    <cfRule type="cellIs" dxfId="346" priority="215" operator="equal">
      <formula>"eps"</formula>
    </cfRule>
  </conditionalFormatting>
  <conditionalFormatting sqref="AI44 AK44">
    <cfRule type="cellIs" dxfId="345" priority="214" operator="equal">
      <formula>"eps"</formula>
    </cfRule>
  </conditionalFormatting>
  <conditionalFormatting sqref="AI11 AK11">
    <cfRule type="cellIs" dxfId="344" priority="213" operator="equal">
      <formula>"eps"</formula>
    </cfRule>
  </conditionalFormatting>
  <conditionalFormatting sqref="AI27 AK27">
    <cfRule type="cellIs" dxfId="343" priority="212" operator="equal">
      <formula>"eps"</formula>
    </cfRule>
  </conditionalFormatting>
  <conditionalFormatting sqref="AK52">
    <cfRule type="cellIs" dxfId="342" priority="211" operator="equal">
      <formula>"eps"</formula>
    </cfRule>
  </conditionalFormatting>
  <conditionalFormatting sqref="AK53">
    <cfRule type="cellIs" dxfId="341" priority="210" operator="equal">
      <formula>"eps"</formula>
    </cfRule>
  </conditionalFormatting>
  <conditionalFormatting sqref="AL33:AP33 AL36:AP43 AL51:AP51 AL12:AP12 AL48:AP49 AL17:AP17 AL29:AP31 AL21:AP24">
    <cfRule type="cellIs" dxfId="340" priority="209" operator="equal">
      <formula>"eps"</formula>
    </cfRule>
  </conditionalFormatting>
  <conditionalFormatting sqref="AL59:AP59">
    <cfRule type="cellIs" dxfId="339" priority="208" operator="equal">
      <formula>"eps"</formula>
    </cfRule>
  </conditionalFormatting>
  <conditionalFormatting sqref="AL12:AP12">
    <cfRule type="cellIs" dxfId="338" priority="207" operator="equal">
      <formula>"eps"</formula>
    </cfRule>
  </conditionalFormatting>
  <conditionalFormatting sqref="AL35:AP35">
    <cfRule type="cellIs" dxfId="337" priority="206" operator="equal">
      <formula>"eps"</formula>
    </cfRule>
  </conditionalFormatting>
  <conditionalFormatting sqref="AL44:AP44">
    <cfRule type="cellIs" dxfId="336" priority="205" operator="equal">
      <formula>"eps"</formula>
    </cfRule>
  </conditionalFormatting>
  <conditionalFormatting sqref="AL11:AP11">
    <cfRule type="cellIs" dxfId="335" priority="204" operator="equal">
      <formula>"eps"</formula>
    </cfRule>
  </conditionalFormatting>
  <conditionalFormatting sqref="AL27:AP27">
    <cfRule type="cellIs" dxfId="334" priority="203" operator="equal">
      <formula>"eps"</formula>
    </cfRule>
  </conditionalFormatting>
  <conditionalFormatting sqref="AL52:AP52">
    <cfRule type="cellIs" dxfId="333" priority="202" operator="equal">
      <formula>"eps"</formula>
    </cfRule>
  </conditionalFormatting>
  <conditionalFormatting sqref="AL53:AP53">
    <cfRule type="cellIs" dxfId="332" priority="201" operator="equal">
      <formula>"eps"</formula>
    </cfRule>
  </conditionalFormatting>
  <conditionalFormatting sqref="AJ33 AJ36:AJ43 AJ51 AJ12 AJ48:AJ49 AJ17 AJ29:AJ31 AJ21:AJ24">
    <cfRule type="cellIs" dxfId="331" priority="200" operator="equal">
      <formula>"eps"</formula>
    </cfRule>
  </conditionalFormatting>
  <conditionalFormatting sqref="AJ59">
    <cfRule type="cellIs" dxfId="330" priority="199" operator="equal">
      <formula>"eps"</formula>
    </cfRule>
  </conditionalFormatting>
  <conditionalFormatting sqref="AJ12">
    <cfRule type="cellIs" dxfId="329" priority="198" operator="equal">
      <formula>"eps"</formula>
    </cfRule>
  </conditionalFormatting>
  <conditionalFormatting sqref="AJ35">
    <cfRule type="cellIs" dxfId="328" priority="197" operator="equal">
      <formula>"eps"</formula>
    </cfRule>
  </conditionalFormatting>
  <conditionalFormatting sqref="AJ44">
    <cfRule type="cellIs" dxfId="327" priority="196" operator="equal">
      <formula>"eps"</formula>
    </cfRule>
  </conditionalFormatting>
  <conditionalFormatting sqref="AJ11">
    <cfRule type="cellIs" dxfId="326" priority="195" operator="equal">
      <formula>"eps"</formula>
    </cfRule>
  </conditionalFormatting>
  <conditionalFormatting sqref="AJ27">
    <cfRule type="cellIs" dxfId="325" priority="194" operator="equal">
      <formula>"eps"</formula>
    </cfRule>
  </conditionalFormatting>
  <conditionalFormatting sqref="AJ52">
    <cfRule type="cellIs" dxfId="324" priority="193" operator="equal">
      <formula>"eps"</formula>
    </cfRule>
  </conditionalFormatting>
  <conditionalFormatting sqref="AJ53">
    <cfRule type="cellIs" dxfId="323" priority="192" operator="equal">
      <formula>"eps"</formula>
    </cfRule>
  </conditionalFormatting>
  <conditionalFormatting sqref="AJ18">
    <cfRule type="cellIs" dxfId="322" priority="155" operator="equal">
      <formula>"eps"</formula>
    </cfRule>
  </conditionalFormatting>
  <conditionalFormatting sqref="AL18:AP18">
    <cfRule type="cellIs" dxfId="321" priority="156" operator="equal">
      <formula>"eps"</formula>
    </cfRule>
  </conditionalFormatting>
  <conditionalFormatting sqref="AR13">
    <cfRule type="cellIs" dxfId="320" priority="158" operator="equal">
      <formula>"eps"</formula>
    </cfRule>
  </conditionalFormatting>
  <conditionalFormatting sqref="AK18">
    <cfRule type="cellIs" dxfId="319" priority="157" operator="equal">
      <formula>"eps"</formula>
    </cfRule>
  </conditionalFormatting>
  <conditionalFormatting sqref="AI13">
    <cfRule type="cellIs" dxfId="318" priority="160" operator="equal">
      <formula>"eps"</formula>
    </cfRule>
  </conditionalFormatting>
  <conditionalFormatting sqref="AQ13">
    <cfRule type="cellIs" dxfId="317" priority="159" operator="equal">
      <formula>"eps"</formula>
    </cfRule>
  </conditionalFormatting>
  <conditionalFormatting sqref="AQ33 AQ36:AQ43 AQ51 AQ48:AQ49 AQ17 AQ29:AQ31 AQ21:AQ24">
    <cfRule type="cellIs" dxfId="316" priority="191" operator="equal">
      <formula>"eps"</formula>
    </cfRule>
  </conditionalFormatting>
  <conditionalFormatting sqref="AQ35">
    <cfRule type="cellIs" dxfId="315" priority="190" operator="equal">
      <formula>"eps"</formula>
    </cfRule>
  </conditionalFormatting>
  <conditionalFormatting sqref="AQ44">
    <cfRule type="cellIs" dxfId="314" priority="189" operator="equal">
      <formula>"eps"</formula>
    </cfRule>
  </conditionalFormatting>
  <conditionalFormatting sqref="AQ11">
    <cfRule type="cellIs" dxfId="313" priority="188" operator="equal">
      <formula>"eps"</formula>
    </cfRule>
  </conditionalFormatting>
  <conditionalFormatting sqref="AQ27">
    <cfRule type="cellIs" dxfId="312" priority="187" operator="equal">
      <formula>"eps"</formula>
    </cfRule>
  </conditionalFormatting>
  <conditionalFormatting sqref="AQ52">
    <cfRule type="cellIs" dxfId="311" priority="186" operator="equal">
      <formula>"eps"</formula>
    </cfRule>
  </conditionalFormatting>
  <conditionalFormatting sqref="AQ53">
    <cfRule type="cellIs" dxfId="310" priority="185" operator="equal">
      <formula>"eps"</formula>
    </cfRule>
  </conditionalFormatting>
  <conditionalFormatting sqref="AK45">
    <cfRule type="cellIs" dxfId="309" priority="121" operator="equal">
      <formula>"eps"</formula>
    </cfRule>
  </conditionalFormatting>
  <conditionalFormatting sqref="AJ45">
    <cfRule type="cellIs" dxfId="308" priority="114" operator="equal">
      <formula>"eps"</formula>
    </cfRule>
  </conditionalFormatting>
  <conditionalFormatting sqref="AR34">
    <cfRule type="cellIs" dxfId="307" priority="122" operator="equal">
      <formula>"eps"</formula>
    </cfRule>
  </conditionalFormatting>
  <conditionalFormatting sqref="AQ34">
    <cfRule type="cellIs" dxfId="306" priority="123" operator="equal">
      <formula>"eps"</formula>
    </cfRule>
  </conditionalFormatting>
  <conditionalFormatting sqref="AI34">
    <cfRule type="cellIs" dxfId="305" priority="124" operator="equal">
      <formula>"eps"</formula>
    </cfRule>
  </conditionalFormatting>
  <conditionalFormatting sqref="AJ34">
    <cfRule type="cellIs" dxfId="304" priority="125" operator="equal">
      <formula>"eps"</formula>
    </cfRule>
  </conditionalFormatting>
  <conditionalFormatting sqref="AL34:AP34">
    <cfRule type="cellIs" dxfId="303" priority="126" operator="equal">
      <formula>"eps"</formula>
    </cfRule>
  </conditionalFormatting>
  <conditionalFormatting sqref="AK34">
    <cfRule type="cellIs" dxfId="302" priority="127" operator="equal">
      <formula>"eps"</formula>
    </cfRule>
  </conditionalFormatting>
  <conditionalFormatting sqref="AR32">
    <cfRule type="cellIs" dxfId="301" priority="128" operator="equal">
      <formula>"eps"</formula>
    </cfRule>
  </conditionalFormatting>
  <conditionalFormatting sqref="AQ32">
    <cfRule type="cellIs" dxfId="300" priority="129" operator="equal">
      <formula>"eps"</formula>
    </cfRule>
  </conditionalFormatting>
  <conditionalFormatting sqref="AI32">
    <cfRule type="cellIs" dxfId="299" priority="130" operator="equal">
      <formula>"eps"</formula>
    </cfRule>
  </conditionalFormatting>
  <conditionalFormatting sqref="AJ32">
    <cfRule type="cellIs" dxfId="298" priority="131" operator="equal">
      <formula>"eps"</formula>
    </cfRule>
  </conditionalFormatting>
  <conditionalFormatting sqref="AL32:AP32">
    <cfRule type="cellIs" dxfId="297" priority="132" operator="equal">
      <formula>"eps"</formula>
    </cfRule>
  </conditionalFormatting>
  <conditionalFormatting sqref="AK32">
    <cfRule type="cellIs" dxfId="296" priority="133" operator="equal">
      <formula>"eps"</formula>
    </cfRule>
  </conditionalFormatting>
  <conditionalFormatting sqref="AR28">
    <cfRule type="cellIs" dxfId="295" priority="134" operator="equal">
      <formula>"eps"</formula>
    </cfRule>
  </conditionalFormatting>
  <conditionalFormatting sqref="AQ12">
    <cfRule type="cellIs" dxfId="294" priority="184" operator="equal">
      <formula>"eps"</formula>
    </cfRule>
  </conditionalFormatting>
  <conditionalFormatting sqref="AR33 AR36:AR43 AR51 AR48:AR49 AR17 AR29:AR31 AR21:AR24">
    <cfRule type="cellIs" dxfId="293" priority="183" operator="equal">
      <formula>"eps"</formula>
    </cfRule>
  </conditionalFormatting>
  <conditionalFormatting sqref="AR35">
    <cfRule type="cellIs" dxfId="292" priority="182" operator="equal">
      <formula>"eps"</formula>
    </cfRule>
  </conditionalFormatting>
  <conditionalFormatting sqref="AR44">
    <cfRule type="cellIs" dxfId="291" priority="181" operator="equal">
      <formula>"eps"</formula>
    </cfRule>
  </conditionalFormatting>
  <conditionalFormatting sqref="AR11">
    <cfRule type="cellIs" dxfId="290" priority="180" operator="equal">
      <formula>"eps"</formula>
    </cfRule>
  </conditionalFormatting>
  <conditionalFormatting sqref="AR27">
    <cfRule type="cellIs" dxfId="289" priority="179" operator="equal">
      <formula>"eps"</formula>
    </cfRule>
  </conditionalFormatting>
  <conditionalFormatting sqref="AR52">
    <cfRule type="cellIs" dxfId="288" priority="178" operator="equal">
      <formula>"eps"</formula>
    </cfRule>
  </conditionalFormatting>
  <conditionalFormatting sqref="AR53">
    <cfRule type="cellIs" dxfId="287" priority="177" operator="equal">
      <formula>"eps"</formula>
    </cfRule>
  </conditionalFormatting>
  <conditionalFormatting sqref="AK55">
    <cfRule type="cellIs" dxfId="286" priority="95" operator="equal">
      <formula>"eps"</formula>
    </cfRule>
  </conditionalFormatting>
  <conditionalFormatting sqref="AQ55">
    <cfRule type="cellIs" dxfId="285" priority="88" operator="equal">
      <formula>"eps"</formula>
    </cfRule>
  </conditionalFormatting>
  <conditionalFormatting sqref="AL54:AP54">
    <cfRule type="cellIs" dxfId="284" priority="96" operator="equal">
      <formula>"eps"</formula>
    </cfRule>
  </conditionalFormatting>
  <conditionalFormatting sqref="AK54">
    <cfRule type="cellIs" dxfId="283" priority="97" operator="equal">
      <formula>"eps"</formula>
    </cfRule>
  </conditionalFormatting>
  <conditionalFormatting sqref="AR50">
    <cfRule type="cellIs" dxfId="282" priority="98" operator="equal">
      <formula>"eps"</formula>
    </cfRule>
  </conditionalFormatting>
  <conditionalFormatting sqref="AQ50">
    <cfRule type="cellIs" dxfId="281" priority="99" operator="equal">
      <formula>"eps"</formula>
    </cfRule>
  </conditionalFormatting>
  <conditionalFormatting sqref="AI50">
    <cfRule type="cellIs" dxfId="280" priority="100" operator="equal">
      <formula>"eps"</formula>
    </cfRule>
  </conditionalFormatting>
  <conditionalFormatting sqref="AJ50">
    <cfRule type="cellIs" dxfId="279" priority="101" operator="equal">
      <formula>"eps"</formula>
    </cfRule>
  </conditionalFormatting>
  <conditionalFormatting sqref="AL50:AP50">
    <cfRule type="cellIs" dxfId="278" priority="102" operator="equal">
      <formula>"eps"</formula>
    </cfRule>
  </conditionalFormatting>
  <conditionalFormatting sqref="AK50">
    <cfRule type="cellIs" dxfId="277" priority="103" operator="equal">
      <formula>"eps"</formula>
    </cfRule>
  </conditionalFormatting>
  <conditionalFormatting sqref="AR47">
    <cfRule type="cellIs" dxfId="276" priority="104" operator="equal">
      <formula>"eps"</formula>
    </cfRule>
  </conditionalFormatting>
  <conditionalFormatting sqref="AR46">
    <cfRule type="cellIs" dxfId="275" priority="105" operator="equal">
      <formula>"eps"</formula>
    </cfRule>
  </conditionalFormatting>
  <conditionalFormatting sqref="AR45">
    <cfRule type="cellIs" dxfId="274" priority="106" operator="equal">
      <formula>"eps"</formula>
    </cfRule>
  </conditionalFormatting>
  <conditionalFormatting sqref="AQ47">
    <cfRule type="cellIs" dxfId="273" priority="107" operator="equal">
      <formula>"eps"</formula>
    </cfRule>
  </conditionalFormatting>
  <conditionalFormatting sqref="AQ46">
    <cfRule type="cellIs" dxfId="272" priority="108" operator="equal">
      <formula>"eps"</formula>
    </cfRule>
  </conditionalFormatting>
  <conditionalFormatting sqref="AR12">
    <cfRule type="cellIs" dxfId="271" priority="176" operator="equal">
      <formula>"eps"</formula>
    </cfRule>
  </conditionalFormatting>
  <conditionalFormatting sqref="AQ59:AR59">
    <cfRule type="cellIs" dxfId="270" priority="175" operator="equal">
      <formula>"eps"</formula>
    </cfRule>
  </conditionalFormatting>
  <conditionalFormatting sqref="AJ9:AR10">
    <cfRule type="cellIs" dxfId="269" priority="174" operator="equal">
      <formula>"eps"</formula>
    </cfRule>
  </conditionalFormatting>
  <conditionalFormatting sqref="AJ14:AR16">
    <cfRule type="cellIs" dxfId="268" priority="173" operator="equal">
      <formula>"eps"</formula>
    </cfRule>
  </conditionalFormatting>
  <conditionalFormatting sqref="AJ19:AR19">
    <cfRule type="cellIs" dxfId="267" priority="172" operator="equal">
      <formula>"eps"</formula>
    </cfRule>
  </conditionalFormatting>
  <conditionalFormatting sqref="AJ26:AR26">
    <cfRule type="cellIs" dxfId="266" priority="171" operator="equal">
      <formula>"eps"</formula>
    </cfRule>
  </conditionalFormatting>
  <conditionalFormatting sqref="AI52:AR53">
    <cfRule type="cellIs" dxfId="265" priority="170" operator="equal">
      <formula>"eps"</formula>
    </cfRule>
  </conditionalFormatting>
  <conditionalFormatting sqref="AJ56:AR56">
    <cfRule type="cellIs" dxfId="264" priority="169" operator="equal">
      <formula>"eps"</formula>
    </cfRule>
  </conditionalFormatting>
  <conditionalFormatting sqref="AQ45">
    <cfRule type="cellIs" dxfId="263" priority="109" operator="equal">
      <formula>"eps"</formula>
    </cfRule>
  </conditionalFormatting>
  <conditionalFormatting sqref="AJ46">
    <cfRule type="cellIs" dxfId="262" priority="113" operator="equal">
      <formula>"eps"</formula>
    </cfRule>
  </conditionalFormatting>
  <conditionalFormatting sqref="AI46">
    <cfRule type="cellIs" dxfId="261" priority="112" operator="equal">
      <formula>"eps"</formula>
    </cfRule>
  </conditionalFormatting>
  <conditionalFormatting sqref="AK47">
    <cfRule type="cellIs" dxfId="260" priority="117" operator="equal">
      <formula>"eps"</formula>
    </cfRule>
  </conditionalFormatting>
  <conditionalFormatting sqref="AL47:AP47">
    <cfRule type="cellIs" dxfId="259" priority="116" operator="equal">
      <formula>"eps"</formula>
    </cfRule>
  </conditionalFormatting>
  <conditionalFormatting sqref="AL45:AP45">
    <cfRule type="cellIs" dxfId="258" priority="120" operator="equal">
      <formula>"eps"</formula>
    </cfRule>
  </conditionalFormatting>
  <conditionalFormatting sqref="AK25">
    <cfRule type="cellIs" dxfId="257" priority="145" operator="equal">
      <formula>"eps"</formula>
    </cfRule>
  </conditionalFormatting>
  <conditionalFormatting sqref="AL25:AP25">
    <cfRule type="cellIs" dxfId="256" priority="144" operator="equal">
      <formula>"eps"</formula>
    </cfRule>
  </conditionalFormatting>
  <conditionalFormatting sqref="AJ20">
    <cfRule type="cellIs" dxfId="255" priority="149" operator="equal">
      <formula>"eps"</formula>
    </cfRule>
  </conditionalFormatting>
  <conditionalFormatting sqref="AI20">
    <cfRule type="cellIs" dxfId="254" priority="148" operator="equal">
      <formula>"eps"</formula>
    </cfRule>
  </conditionalFormatting>
  <conditionalFormatting sqref="AQ20">
    <cfRule type="cellIs" dxfId="253" priority="147" operator="equal">
      <formula>"eps"</formula>
    </cfRule>
  </conditionalFormatting>
  <conditionalFormatting sqref="AR20">
    <cfRule type="cellIs" dxfId="252" priority="146" operator="equal">
      <formula>"eps"</formula>
    </cfRule>
  </conditionalFormatting>
  <conditionalFormatting sqref="AI18">
    <cfRule type="cellIs" dxfId="251" priority="154" operator="equal">
      <formula>"eps"</formula>
    </cfRule>
  </conditionalFormatting>
  <conditionalFormatting sqref="AI8">
    <cfRule type="cellIs" dxfId="250" priority="168" operator="equal">
      <formula>"eps"</formula>
    </cfRule>
  </conditionalFormatting>
  <conditionalFormatting sqref="AK8:AP8">
    <cfRule type="cellIs" dxfId="249" priority="167" operator="equal">
      <formula>"eps"</formula>
    </cfRule>
  </conditionalFormatting>
  <conditionalFormatting sqref="AJ8">
    <cfRule type="cellIs" dxfId="248" priority="166" operator="equal">
      <formula>"eps"</formula>
    </cfRule>
  </conditionalFormatting>
  <conditionalFormatting sqref="AQ8">
    <cfRule type="cellIs" dxfId="247" priority="165" operator="equal">
      <formula>"eps"</formula>
    </cfRule>
  </conditionalFormatting>
  <conditionalFormatting sqref="AR8">
    <cfRule type="cellIs" dxfId="246" priority="164" operator="equal">
      <formula>"eps"</formula>
    </cfRule>
  </conditionalFormatting>
  <conditionalFormatting sqref="AK13">
    <cfRule type="cellIs" dxfId="245" priority="163" operator="equal">
      <formula>"eps"</formula>
    </cfRule>
  </conditionalFormatting>
  <conditionalFormatting sqref="AL13:AP13">
    <cfRule type="cellIs" dxfId="244" priority="162" operator="equal">
      <formula>"eps"</formula>
    </cfRule>
  </conditionalFormatting>
  <conditionalFormatting sqref="AJ13">
    <cfRule type="cellIs" dxfId="243" priority="161" operator="equal">
      <formula>"eps"</formula>
    </cfRule>
  </conditionalFormatting>
  <conditionalFormatting sqref="AQ18">
    <cfRule type="cellIs" dxfId="242" priority="153" operator="equal">
      <formula>"eps"</formula>
    </cfRule>
  </conditionalFormatting>
  <conditionalFormatting sqref="AR18">
    <cfRule type="cellIs" dxfId="241" priority="152" operator="equal">
      <formula>"eps"</formula>
    </cfRule>
  </conditionalFormatting>
  <conditionalFormatting sqref="AK20">
    <cfRule type="cellIs" dxfId="240" priority="151" operator="equal">
      <formula>"eps"</formula>
    </cfRule>
  </conditionalFormatting>
  <conditionalFormatting sqref="AL20:AP20">
    <cfRule type="cellIs" dxfId="239" priority="150" operator="equal">
      <formula>"eps"</formula>
    </cfRule>
  </conditionalFormatting>
  <conditionalFormatting sqref="AJ25">
    <cfRule type="cellIs" dxfId="238" priority="143" operator="equal">
      <formula>"eps"</formula>
    </cfRule>
  </conditionalFormatting>
  <conditionalFormatting sqref="AI25">
    <cfRule type="cellIs" dxfId="237" priority="142" operator="equal">
      <formula>"eps"</formula>
    </cfRule>
  </conditionalFormatting>
  <conditionalFormatting sqref="AQ25">
    <cfRule type="cellIs" dxfId="236" priority="141" operator="equal">
      <formula>"eps"</formula>
    </cfRule>
  </conditionalFormatting>
  <conditionalFormatting sqref="AR25">
    <cfRule type="cellIs" dxfId="235" priority="140" operator="equal">
      <formula>"eps"</formula>
    </cfRule>
  </conditionalFormatting>
  <conditionalFormatting sqref="AK28">
    <cfRule type="cellIs" dxfId="234" priority="139" operator="equal">
      <formula>"eps"</formula>
    </cfRule>
  </conditionalFormatting>
  <conditionalFormatting sqref="AL28:AP28">
    <cfRule type="cellIs" dxfId="233" priority="138" operator="equal">
      <formula>"eps"</formula>
    </cfRule>
  </conditionalFormatting>
  <conditionalFormatting sqref="AJ28">
    <cfRule type="cellIs" dxfId="232" priority="137" operator="equal">
      <formula>"eps"</formula>
    </cfRule>
  </conditionalFormatting>
  <conditionalFormatting sqref="AI28">
    <cfRule type="cellIs" dxfId="231" priority="136" operator="equal">
      <formula>"eps"</formula>
    </cfRule>
  </conditionalFormatting>
  <conditionalFormatting sqref="AQ28">
    <cfRule type="cellIs" dxfId="230" priority="135" operator="equal">
      <formula>"eps"</formula>
    </cfRule>
  </conditionalFormatting>
  <conditionalFormatting sqref="AK46">
    <cfRule type="cellIs" dxfId="229" priority="119" operator="equal">
      <formula>"eps"</formula>
    </cfRule>
  </conditionalFormatting>
  <conditionalFormatting sqref="AL46:AP46">
    <cfRule type="cellIs" dxfId="228" priority="118" operator="equal">
      <formula>"eps"</formula>
    </cfRule>
  </conditionalFormatting>
  <conditionalFormatting sqref="AI45">
    <cfRule type="cellIs" dxfId="227" priority="115" operator="equal">
      <formula>"eps"</formula>
    </cfRule>
  </conditionalFormatting>
  <conditionalFormatting sqref="AJ47">
    <cfRule type="cellIs" dxfId="226" priority="111" operator="equal">
      <formula>"eps"</formula>
    </cfRule>
  </conditionalFormatting>
  <conditionalFormatting sqref="AI47">
    <cfRule type="cellIs" dxfId="225" priority="110" operator="equal">
      <formula>"eps"</formula>
    </cfRule>
  </conditionalFormatting>
  <conditionalFormatting sqref="AL55:AP55">
    <cfRule type="cellIs" dxfId="224" priority="94" operator="equal">
      <formula>"eps"</formula>
    </cfRule>
  </conditionalFormatting>
  <conditionalFormatting sqref="AI55">
    <cfRule type="cellIs" dxfId="223" priority="93" operator="equal">
      <formula>"eps"</formula>
    </cfRule>
  </conditionalFormatting>
  <conditionalFormatting sqref="AJ55">
    <cfRule type="cellIs" dxfId="222" priority="92" operator="equal">
      <formula>"eps"</formula>
    </cfRule>
  </conditionalFormatting>
  <conditionalFormatting sqref="AJ54">
    <cfRule type="cellIs" dxfId="221" priority="91" operator="equal">
      <formula>"eps"</formula>
    </cfRule>
  </conditionalFormatting>
  <conditionalFormatting sqref="AI54">
    <cfRule type="cellIs" dxfId="220" priority="90" operator="equal">
      <formula>"eps"</formula>
    </cfRule>
  </conditionalFormatting>
  <conditionalFormatting sqref="AQ54">
    <cfRule type="cellIs" dxfId="219" priority="89" operator="equal">
      <formula>"eps"</formula>
    </cfRule>
  </conditionalFormatting>
  <conditionalFormatting sqref="AR54">
    <cfRule type="cellIs" dxfId="218" priority="87" operator="equal">
      <formula>"eps"</formula>
    </cfRule>
  </conditionalFormatting>
  <conditionalFormatting sqref="AR55">
    <cfRule type="cellIs" dxfId="217" priority="86" operator="equal">
      <formula>"eps"</formula>
    </cfRule>
  </conditionalFormatting>
  <conditionalFormatting sqref="AK57">
    <cfRule type="cellIs" dxfId="216" priority="85" operator="equal">
      <formula>"eps"</formula>
    </cfRule>
  </conditionalFormatting>
  <conditionalFormatting sqref="AL57:AP57">
    <cfRule type="cellIs" dxfId="215" priority="84" operator="equal">
      <formula>"eps"</formula>
    </cfRule>
  </conditionalFormatting>
  <conditionalFormatting sqref="AK58">
    <cfRule type="cellIs" dxfId="214" priority="83" operator="equal">
      <formula>"eps"</formula>
    </cfRule>
  </conditionalFormatting>
  <conditionalFormatting sqref="AL58:AP58">
    <cfRule type="cellIs" dxfId="213" priority="82" operator="equal">
      <formula>"eps"</formula>
    </cfRule>
  </conditionalFormatting>
  <conditionalFormatting sqref="AK57:AP57">
    <cfRule type="cellIs" dxfId="212" priority="81" operator="equal">
      <formula>"eps"</formula>
    </cfRule>
  </conditionalFormatting>
  <conditionalFormatting sqref="AJ57">
    <cfRule type="cellIs" dxfId="211" priority="80" operator="equal">
      <formula>"eps"</formula>
    </cfRule>
  </conditionalFormatting>
  <conditionalFormatting sqref="AI57">
    <cfRule type="cellIs" dxfId="210" priority="79" operator="equal">
      <formula>"eps"</formula>
    </cfRule>
  </conditionalFormatting>
  <conditionalFormatting sqref="AJ58">
    <cfRule type="cellIs" dxfId="209" priority="78" operator="equal">
      <formula>"eps"</formula>
    </cfRule>
  </conditionalFormatting>
  <conditionalFormatting sqref="AI58">
    <cfRule type="cellIs" dxfId="208" priority="77" operator="equal">
      <formula>"eps"</formula>
    </cfRule>
  </conditionalFormatting>
  <conditionalFormatting sqref="AQ57">
    <cfRule type="cellIs" dxfId="207" priority="76" operator="equal">
      <formula>"eps"</formula>
    </cfRule>
  </conditionalFormatting>
  <conditionalFormatting sqref="AQ58">
    <cfRule type="cellIs" dxfId="206" priority="75" operator="equal">
      <formula>"eps"</formula>
    </cfRule>
  </conditionalFormatting>
  <conditionalFormatting sqref="AQ57">
    <cfRule type="cellIs" dxfId="205" priority="74" operator="equal">
      <formula>"eps"</formula>
    </cfRule>
  </conditionalFormatting>
  <conditionalFormatting sqref="AR57">
    <cfRule type="cellIs" dxfId="204" priority="73" operator="equal">
      <formula>"eps"</formula>
    </cfRule>
  </conditionalFormatting>
  <conditionalFormatting sqref="AR58">
    <cfRule type="cellIs" dxfId="203" priority="72" operator="equal">
      <formula>"eps"</formula>
    </cfRule>
  </conditionalFormatting>
  <conditionalFormatting sqref="AR57">
    <cfRule type="cellIs" dxfId="202" priority="71" operator="equal">
      <formula>"eps"</formula>
    </cfRule>
  </conditionalFormatting>
  <conditionalFormatting sqref="L13:U13">
    <cfRule type="cellIs" dxfId="201" priority="70" operator="equal">
      <formula>"eps"</formula>
    </cfRule>
  </conditionalFormatting>
  <conditionalFormatting sqref="N13:S13">
    <cfRule type="cellIs" dxfId="200" priority="69" operator="equal">
      <formula>"eps"</formula>
    </cfRule>
  </conditionalFormatting>
  <conditionalFormatting sqref="M13">
    <cfRule type="cellIs" dxfId="199" priority="68" operator="equal">
      <formula>"eps"</formula>
    </cfRule>
  </conditionalFormatting>
  <conditionalFormatting sqref="T13">
    <cfRule type="cellIs" dxfId="198" priority="67" operator="equal">
      <formula>"eps"</formula>
    </cfRule>
  </conditionalFormatting>
  <conditionalFormatting sqref="U13">
    <cfRule type="cellIs" dxfId="197" priority="66" operator="equal">
      <formula>"eps"</formula>
    </cfRule>
  </conditionalFormatting>
  <conditionalFormatting sqref="L20:U20">
    <cfRule type="cellIs" dxfId="196" priority="60" operator="equal">
      <formula>"eps"</formula>
    </cfRule>
  </conditionalFormatting>
  <conditionalFormatting sqref="N20:S20">
    <cfRule type="cellIs" dxfId="195" priority="59" operator="equal">
      <formula>"eps"</formula>
    </cfRule>
  </conditionalFormatting>
  <conditionalFormatting sqref="M20">
    <cfRule type="cellIs" dxfId="194" priority="58" operator="equal">
      <formula>"eps"</formula>
    </cfRule>
  </conditionalFormatting>
  <conditionalFormatting sqref="T20">
    <cfRule type="cellIs" dxfId="193" priority="57" operator="equal">
      <formula>"eps"</formula>
    </cfRule>
  </conditionalFormatting>
  <conditionalFormatting sqref="U20">
    <cfRule type="cellIs" dxfId="192" priority="56" operator="equal">
      <formula>"eps"</formula>
    </cfRule>
  </conditionalFormatting>
  <conditionalFormatting sqref="L25:U25">
    <cfRule type="cellIs" dxfId="191" priority="55" operator="equal">
      <formula>"eps"</formula>
    </cfRule>
  </conditionalFormatting>
  <conditionalFormatting sqref="N25:S25">
    <cfRule type="cellIs" dxfId="190" priority="54" operator="equal">
      <formula>"eps"</formula>
    </cfRule>
  </conditionalFormatting>
  <conditionalFormatting sqref="M25">
    <cfRule type="cellIs" dxfId="189" priority="53" operator="equal">
      <formula>"eps"</formula>
    </cfRule>
  </conditionalFormatting>
  <conditionalFormatting sqref="T25">
    <cfRule type="cellIs" dxfId="188" priority="52" operator="equal">
      <formula>"eps"</formula>
    </cfRule>
  </conditionalFormatting>
  <conditionalFormatting sqref="U25">
    <cfRule type="cellIs" dxfId="187" priority="51" operator="equal">
      <formula>"eps"</formula>
    </cfRule>
  </conditionalFormatting>
  <conditionalFormatting sqref="L28:U28">
    <cfRule type="cellIs" dxfId="186" priority="50" operator="equal">
      <formula>"eps"</formula>
    </cfRule>
  </conditionalFormatting>
  <conditionalFormatting sqref="N28:S28">
    <cfRule type="cellIs" dxfId="185" priority="49" operator="equal">
      <formula>"eps"</formula>
    </cfRule>
  </conditionalFormatting>
  <conditionalFormatting sqref="M28">
    <cfRule type="cellIs" dxfId="184" priority="48" operator="equal">
      <formula>"eps"</formula>
    </cfRule>
  </conditionalFormatting>
  <conditionalFormatting sqref="T28">
    <cfRule type="cellIs" dxfId="183" priority="47" operator="equal">
      <formula>"eps"</formula>
    </cfRule>
  </conditionalFormatting>
  <conditionalFormatting sqref="U28">
    <cfRule type="cellIs" dxfId="182" priority="46" operator="equal">
      <formula>"eps"</formula>
    </cfRule>
  </conditionalFormatting>
  <conditionalFormatting sqref="L32:U32">
    <cfRule type="cellIs" dxfId="181" priority="45" operator="equal">
      <formula>"eps"</formula>
    </cfRule>
  </conditionalFormatting>
  <conditionalFormatting sqref="N32:S32">
    <cfRule type="cellIs" dxfId="180" priority="44" operator="equal">
      <formula>"eps"</formula>
    </cfRule>
  </conditionalFormatting>
  <conditionalFormatting sqref="M32">
    <cfRule type="cellIs" dxfId="179" priority="43" operator="equal">
      <formula>"eps"</formula>
    </cfRule>
  </conditionalFormatting>
  <conditionalFormatting sqref="T32">
    <cfRule type="cellIs" dxfId="178" priority="42" operator="equal">
      <formula>"eps"</formula>
    </cfRule>
  </conditionalFormatting>
  <conditionalFormatting sqref="U32">
    <cfRule type="cellIs" dxfId="177" priority="41" operator="equal">
      <formula>"eps"</formula>
    </cfRule>
  </conditionalFormatting>
  <conditionalFormatting sqref="L34:U34">
    <cfRule type="cellIs" dxfId="176" priority="40" operator="equal">
      <formula>"eps"</formula>
    </cfRule>
  </conditionalFormatting>
  <conditionalFormatting sqref="N34:S34">
    <cfRule type="cellIs" dxfId="175" priority="39" operator="equal">
      <formula>"eps"</formula>
    </cfRule>
  </conditionalFormatting>
  <conditionalFormatting sqref="M34">
    <cfRule type="cellIs" dxfId="174" priority="38" operator="equal">
      <formula>"eps"</formula>
    </cfRule>
  </conditionalFormatting>
  <conditionalFormatting sqref="T34">
    <cfRule type="cellIs" dxfId="173" priority="37" operator="equal">
      <formula>"eps"</formula>
    </cfRule>
  </conditionalFormatting>
  <conditionalFormatting sqref="U34">
    <cfRule type="cellIs" dxfId="172" priority="36" operator="equal">
      <formula>"eps"</formula>
    </cfRule>
  </conditionalFormatting>
  <conditionalFormatting sqref="L45:U47">
    <cfRule type="cellIs" dxfId="171" priority="35" operator="equal">
      <formula>"eps"</formula>
    </cfRule>
  </conditionalFormatting>
  <conditionalFormatting sqref="N45:S47">
    <cfRule type="cellIs" dxfId="170" priority="34" operator="equal">
      <formula>"eps"</formula>
    </cfRule>
  </conditionalFormatting>
  <conditionalFormatting sqref="M45:M47">
    <cfRule type="cellIs" dxfId="169" priority="33" operator="equal">
      <formula>"eps"</formula>
    </cfRule>
  </conditionalFormatting>
  <conditionalFormatting sqref="T45:T47">
    <cfRule type="cellIs" dxfId="168" priority="32" operator="equal">
      <formula>"eps"</formula>
    </cfRule>
  </conditionalFormatting>
  <conditionalFormatting sqref="U45:U47">
    <cfRule type="cellIs" dxfId="167" priority="31" operator="equal">
      <formula>"eps"</formula>
    </cfRule>
  </conditionalFormatting>
  <conditionalFormatting sqref="L50:U50">
    <cfRule type="cellIs" dxfId="166" priority="30" operator="equal">
      <formula>"eps"</formula>
    </cfRule>
  </conditionalFormatting>
  <conditionalFormatting sqref="N50:S50">
    <cfRule type="cellIs" dxfId="165" priority="29" operator="equal">
      <formula>"eps"</formula>
    </cfRule>
  </conditionalFormatting>
  <conditionalFormatting sqref="M50">
    <cfRule type="cellIs" dxfId="164" priority="28" operator="equal">
      <formula>"eps"</formula>
    </cfRule>
  </conditionalFormatting>
  <conditionalFormatting sqref="T50">
    <cfRule type="cellIs" dxfId="163" priority="27" operator="equal">
      <formula>"eps"</formula>
    </cfRule>
  </conditionalFormatting>
  <conditionalFormatting sqref="U50">
    <cfRule type="cellIs" dxfId="162" priority="26" operator="equal">
      <formula>"eps"</formula>
    </cfRule>
  </conditionalFormatting>
  <conditionalFormatting sqref="L55:U55">
    <cfRule type="cellIs" dxfId="161" priority="25" operator="equal">
      <formula>"eps"</formula>
    </cfRule>
  </conditionalFormatting>
  <conditionalFormatting sqref="N55:S55">
    <cfRule type="cellIs" dxfId="160" priority="24" operator="equal">
      <formula>"eps"</formula>
    </cfRule>
  </conditionalFormatting>
  <conditionalFormatting sqref="M55">
    <cfRule type="cellIs" dxfId="159" priority="23" operator="equal">
      <formula>"eps"</formula>
    </cfRule>
  </conditionalFormatting>
  <conditionalFormatting sqref="T55">
    <cfRule type="cellIs" dxfId="158" priority="22" operator="equal">
      <formula>"eps"</formula>
    </cfRule>
  </conditionalFormatting>
  <conditionalFormatting sqref="U55">
    <cfRule type="cellIs" dxfId="157" priority="21" operator="equal">
      <formula>"eps"</formula>
    </cfRule>
  </conditionalFormatting>
  <conditionalFormatting sqref="L57:U58">
    <cfRule type="cellIs" dxfId="156" priority="20" operator="equal">
      <formula>"eps"</formula>
    </cfRule>
  </conditionalFormatting>
  <conditionalFormatting sqref="N57:S58">
    <cfRule type="cellIs" dxfId="155" priority="19" operator="equal">
      <formula>"eps"</formula>
    </cfRule>
  </conditionalFormatting>
  <conditionalFormatting sqref="M57:M58">
    <cfRule type="cellIs" dxfId="154" priority="18" operator="equal">
      <formula>"eps"</formula>
    </cfRule>
  </conditionalFormatting>
  <conditionalFormatting sqref="T57:T58">
    <cfRule type="cellIs" dxfId="153" priority="17" operator="equal">
      <formula>"eps"</formula>
    </cfRule>
  </conditionalFormatting>
  <conditionalFormatting sqref="U57:U58">
    <cfRule type="cellIs" dxfId="152" priority="16" operator="equal">
      <formula>"eps"</formula>
    </cfRule>
  </conditionalFormatting>
  <conditionalFormatting sqref="L54:U54">
    <cfRule type="cellIs" dxfId="151" priority="15" operator="equal">
      <formula>"eps"</formula>
    </cfRule>
  </conditionalFormatting>
  <conditionalFormatting sqref="N54:S54">
    <cfRule type="cellIs" dxfId="150" priority="14" operator="equal">
      <formula>"eps"</formula>
    </cfRule>
  </conditionalFormatting>
  <conditionalFormatting sqref="M54">
    <cfRule type="cellIs" dxfId="149" priority="13" operator="equal">
      <formula>"eps"</formula>
    </cfRule>
  </conditionalFormatting>
  <conditionalFormatting sqref="T54">
    <cfRule type="cellIs" dxfId="148" priority="12" operator="equal">
      <formula>"eps"</formula>
    </cfRule>
  </conditionalFormatting>
  <conditionalFormatting sqref="U54">
    <cfRule type="cellIs" dxfId="147" priority="11" operator="equal">
      <formula>"eps"</formula>
    </cfRule>
  </conditionalFormatting>
  <conditionalFormatting sqref="L8:U8">
    <cfRule type="cellIs" dxfId="146" priority="10" operator="equal">
      <formula>"eps"</formula>
    </cfRule>
  </conditionalFormatting>
  <conditionalFormatting sqref="N8:S8">
    <cfRule type="cellIs" dxfId="145" priority="9" operator="equal">
      <formula>"eps"</formula>
    </cfRule>
  </conditionalFormatting>
  <conditionalFormatting sqref="M8">
    <cfRule type="cellIs" dxfId="144" priority="8" operator="equal">
      <formula>"eps"</formula>
    </cfRule>
  </conditionalFormatting>
  <conditionalFormatting sqref="T8">
    <cfRule type="cellIs" dxfId="143" priority="7" operator="equal">
      <formula>"eps"</formula>
    </cfRule>
  </conditionalFormatting>
  <conditionalFormatting sqref="U8">
    <cfRule type="cellIs" dxfId="142" priority="6" operator="equal">
      <formula>"eps"</formula>
    </cfRule>
  </conditionalFormatting>
  <conditionalFormatting sqref="L18:U18">
    <cfRule type="cellIs" dxfId="141" priority="5" operator="equal">
      <formula>"eps"</formula>
    </cfRule>
  </conditionalFormatting>
  <conditionalFormatting sqref="N18:S18">
    <cfRule type="cellIs" dxfId="140" priority="4" operator="equal">
      <formula>"eps"</formula>
    </cfRule>
  </conditionalFormatting>
  <conditionalFormatting sqref="M18">
    <cfRule type="cellIs" dxfId="139" priority="3" operator="equal">
      <formula>"eps"</formula>
    </cfRule>
  </conditionalFormatting>
  <conditionalFormatting sqref="T18">
    <cfRule type="cellIs" dxfId="138" priority="2" operator="equal">
      <formula>"eps"</formula>
    </cfRule>
  </conditionalFormatting>
  <conditionalFormatting sqref="U18">
    <cfRule type="cellIs" dxfId="13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29" sqref="G29"/>
    </sheetView>
  </sheetViews>
  <sheetFormatPr defaultRowHeight="14.4" x14ac:dyDescent="0.3"/>
  <cols>
    <col min="3" max="12" width="9.33203125" customWidth="1"/>
    <col min="33" max="38" width="9.33203125" style="36"/>
  </cols>
  <sheetData>
    <row r="1" spans="1:43" ht="18" x14ac:dyDescent="0.35">
      <c r="A1" s="1" t="s">
        <v>75</v>
      </c>
      <c r="G1" s="33"/>
      <c r="Q1" s="35"/>
    </row>
    <row r="2" spans="1:43" x14ac:dyDescent="0.3">
      <c r="Q2" s="35"/>
    </row>
    <row r="3" spans="1:43" x14ac:dyDescent="0.3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3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3">
      <c r="A5" s="2" t="s">
        <v>162</v>
      </c>
      <c r="O5" s="2" t="s">
        <v>155</v>
      </c>
    </row>
    <row r="6" spans="1:43" x14ac:dyDescent="0.3">
      <c r="C6" s="6" t="str">
        <f>Closures!H6</f>
        <v>base</v>
      </c>
      <c r="D6" s="6" t="str">
        <f>Closures!I6</f>
        <v>lowcoal</v>
      </c>
      <c r="E6" s="6" t="str">
        <f>Closures!J6</f>
        <v>capinten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3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lowcoal</v>
      </c>
      <c r="S7" s="6" t="str">
        <f t="shared" si="2"/>
        <v>capinten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3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3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3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3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3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3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3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3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3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3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3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3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3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3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3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3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3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3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3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3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3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3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3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3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3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3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3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3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3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3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3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3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3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3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3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3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3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3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3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3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3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3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3">
      <c r="A50" s="76" t="s">
        <v>382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3">
      <c r="A51" s="76" t="s">
        <v>383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3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3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3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3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3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3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3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3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3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3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3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3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3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3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3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3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3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3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3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3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3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3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3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3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3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3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3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3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3">
      <c r="M80" s="33"/>
      <c r="N80" s="33"/>
      <c r="AF80" s="69" t="str">
        <f>AF43</f>
        <v>20 yrs</v>
      </c>
    </row>
  </sheetData>
  <conditionalFormatting sqref="D7:L8 Q61:Z79 Q8:Z58 C8:L58 C61:L79">
    <cfRule type="cellIs" dxfId="136" priority="82" operator="equal">
      <formula>"eps"</formula>
    </cfRule>
  </conditionalFormatting>
  <conditionalFormatting sqref="C66:L66">
    <cfRule type="cellIs" dxfId="135" priority="70" operator="equal">
      <formula>"eps"</formula>
    </cfRule>
  </conditionalFormatting>
  <conditionalFormatting sqref="R66:Z66">
    <cfRule type="cellIs" dxfId="134" priority="69" operator="equal">
      <formula>"eps"</formula>
    </cfRule>
  </conditionalFormatting>
  <conditionalFormatting sqref="R66:Z66">
    <cfRule type="cellIs" dxfId="133" priority="68" operator="equal">
      <formula>"eps"</formula>
    </cfRule>
  </conditionalFormatting>
  <conditionalFormatting sqref="C7">
    <cfRule type="cellIs" dxfId="132" priority="67" operator="equal">
      <formula>"eps"</formula>
    </cfRule>
  </conditionalFormatting>
  <conditionalFormatting sqref="C24:L24 R24:Z24">
    <cfRule type="cellIs" dxfId="131" priority="66" operator="equal">
      <formula>"eps"</formula>
    </cfRule>
  </conditionalFormatting>
  <conditionalFormatting sqref="R24:Z24">
    <cfRule type="cellIs" dxfId="130" priority="65" operator="equal">
      <formula>"eps"</formula>
    </cfRule>
  </conditionalFormatting>
  <conditionalFormatting sqref="C45:L45 R45:Z45">
    <cfRule type="cellIs" dxfId="129" priority="64" operator="equal">
      <formula>"eps"</formula>
    </cfRule>
  </conditionalFormatting>
  <conditionalFormatting sqref="R45:Z45">
    <cfRule type="cellIs" dxfId="128" priority="63" operator="equal">
      <formula>"eps"</formula>
    </cfRule>
  </conditionalFormatting>
  <conditionalFormatting sqref="C53">
    <cfRule type="cellIs" dxfId="127" priority="53" operator="equal">
      <formula>"eps"</formula>
    </cfRule>
  </conditionalFormatting>
  <conditionalFormatting sqref="C47">
    <cfRule type="cellIs" dxfId="126" priority="61" operator="equal">
      <formula>"eps"</formula>
    </cfRule>
  </conditionalFormatting>
  <conditionalFormatting sqref="C48">
    <cfRule type="cellIs" dxfId="125" priority="60" operator="equal">
      <formula>"eps"</formula>
    </cfRule>
  </conditionalFormatting>
  <conditionalFormatting sqref="C49">
    <cfRule type="cellIs" dxfId="124" priority="59" operator="equal">
      <formula>"eps"</formula>
    </cfRule>
  </conditionalFormatting>
  <conditionalFormatting sqref="C51">
    <cfRule type="cellIs" dxfId="123" priority="57" operator="equal">
      <formula>"eps"</formula>
    </cfRule>
  </conditionalFormatting>
  <conditionalFormatting sqref="C52">
    <cfRule type="cellIs" dxfId="122" priority="56" operator="equal">
      <formula>"eps"</formula>
    </cfRule>
  </conditionalFormatting>
  <conditionalFormatting sqref="R67:Z79">
    <cfRule type="cellIs" dxfId="121" priority="50" operator="equal">
      <formula>"eps"</formula>
    </cfRule>
  </conditionalFormatting>
  <conditionalFormatting sqref="R67:Z79">
    <cfRule type="cellIs" dxfId="120" priority="49" operator="equal">
      <formula>"eps"</formula>
    </cfRule>
  </conditionalFormatting>
  <conditionalFormatting sqref="AI8:AI69">
    <cfRule type="cellIs" dxfId="119" priority="48" operator="equal">
      <formula>"eps"</formula>
    </cfRule>
  </conditionalFormatting>
  <conditionalFormatting sqref="C69:L69">
    <cfRule type="cellIs" dxfId="118" priority="47" operator="equal">
      <formula>"eps"</formula>
    </cfRule>
  </conditionalFormatting>
  <conditionalFormatting sqref="C72:L72">
    <cfRule type="cellIs" dxfId="117" priority="46" operator="equal">
      <formula>"eps"</formula>
    </cfRule>
  </conditionalFormatting>
  <conditionalFormatting sqref="AL9">
    <cfRule type="cellIs" dxfId="116" priority="43" operator="equal">
      <formula>"eps"</formula>
    </cfRule>
  </conditionalFormatting>
  <conditionalFormatting sqref="AL9">
    <cfRule type="cellIs" dxfId="115" priority="42" operator="equal">
      <formula>"eps"</formula>
    </cfRule>
  </conditionalFormatting>
  <conditionalFormatting sqref="C67:L67">
    <cfRule type="cellIs" dxfId="114" priority="41" operator="equal">
      <formula>"eps"</formula>
    </cfRule>
  </conditionalFormatting>
  <conditionalFormatting sqref="C69">
    <cfRule type="cellIs" dxfId="113" priority="40" operator="equal">
      <formula>"eps"</formula>
    </cfRule>
  </conditionalFormatting>
  <conditionalFormatting sqref="C70">
    <cfRule type="cellIs" dxfId="112" priority="39" operator="equal">
      <formula>"eps"</formula>
    </cfRule>
  </conditionalFormatting>
  <conditionalFormatting sqref="C69:L69">
    <cfRule type="cellIs" dxfId="111" priority="38" operator="equal">
      <formula>"eps"</formula>
    </cfRule>
  </conditionalFormatting>
  <conditionalFormatting sqref="C70:L70">
    <cfRule type="cellIs" dxfId="110" priority="37" operator="equal">
      <formula>"eps"</formula>
    </cfRule>
  </conditionalFormatting>
  <conditionalFormatting sqref="C72:L72">
    <cfRule type="cellIs" dxfId="109" priority="36" operator="equal">
      <formula>"eps"</formula>
    </cfRule>
  </conditionalFormatting>
  <conditionalFormatting sqref="C73:L73">
    <cfRule type="cellIs" dxfId="108" priority="35" operator="equal">
      <formula>"eps"</formula>
    </cfRule>
  </conditionalFormatting>
  <conditionalFormatting sqref="D53:L53">
    <cfRule type="cellIs" dxfId="107" priority="25" operator="equal">
      <formula>"eps"</formula>
    </cfRule>
  </conditionalFormatting>
  <conditionalFormatting sqref="D47:L47">
    <cfRule type="cellIs" dxfId="106" priority="33" operator="equal">
      <formula>"eps"</formula>
    </cfRule>
  </conditionalFormatting>
  <conditionalFormatting sqref="D48:L48">
    <cfRule type="cellIs" dxfId="105" priority="32" operator="equal">
      <formula>"eps"</formula>
    </cfRule>
  </conditionalFormatting>
  <conditionalFormatting sqref="D49:L49">
    <cfRule type="cellIs" dxfId="104" priority="31" operator="equal">
      <formula>"eps"</formula>
    </cfRule>
  </conditionalFormatting>
  <conditionalFormatting sqref="D50:L50">
    <cfRule type="cellIs" dxfId="103" priority="30" operator="equal">
      <formula>"eps"</formula>
    </cfRule>
  </conditionalFormatting>
  <conditionalFormatting sqref="D51:L51">
    <cfRule type="cellIs" dxfId="102" priority="29" operator="equal">
      <formula>"eps"</formula>
    </cfRule>
  </conditionalFormatting>
  <conditionalFormatting sqref="D52:L52">
    <cfRule type="cellIs" dxfId="101" priority="28" operator="equal">
      <formula>"eps"</formula>
    </cfRule>
  </conditionalFormatting>
  <conditionalFormatting sqref="D69:L69">
    <cfRule type="cellIs" dxfId="100" priority="24" operator="equal">
      <formula>"eps"</formula>
    </cfRule>
  </conditionalFormatting>
  <conditionalFormatting sqref="D70:L70">
    <cfRule type="cellIs" dxfId="99" priority="23" operator="equal">
      <formula>"eps"</formula>
    </cfRule>
  </conditionalFormatting>
  <conditionalFormatting sqref="C67">
    <cfRule type="cellIs" dxfId="98" priority="22" operator="equal">
      <formula>"eps"</formula>
    </cfRule>
  </conditionalFormatting>
  <conditionalFormatting sqref="C69">
    <cfRule type="cellIs" dxfId="97" priority="21" operator="equal">
      <formula>"eps"</formula>
    </cfRule>
  </conditionalFormatting>
  <conditionalFormatting sqref="C70">
    <cfRule type="cellIs" dxfId="96" priority="20" operator="equal">
      <formula>"eps"</formula>
    </cfRule>
  </conditionalFormatting>
  <conditionalFormatting sqref="C72">
    <cfRule type="cellIs" dxfId="95" priority="19" operator="equal">
      <formula>"eps"</formula>
    </cfRule>
  </conditionalFormatting>
  <conditionalFormatting sqref="C73">
    <cfRule type="cellIs" dxfId="94" priority="18" operator="equal">
      <formula>"eps"</formula>
    </cfRule>
  </conditionalFormatting>
  <conditionalFormatting sqref="C11">
    <cfRule type="cellIs" dxfId="93" priority="13" operator="equal">
      <formula>"eps"</formula>
    </cfRule>
  </conditionalFormatting>
  <conditionalFormatting sqref="C11">
    <cfRule type="cellIs" dxfId="92" priority="12" operator="equal">
      <formula>"eps"</formula>
    </cfRule>
  </conditionalFormatting>
  <conditionalFormatting sqref="C11">
    <cfRule type="cellIs" dxfId="91" priority="11" operator="equal">
      <formula>"eps"</formula>
    </cfRule>
  </conditionalFormatting>
  <conditionalFormatting sqref="C11">
    <cfRule type="cellIs" dxfId="90" priority="10" operator="equal">
      <formula>"eps"</formula>
    </cfRule>
  </conditionalFormatting>
  <conditionalFormatting sqref="C67">
    <cfRule type="cellIs" dxfId="89" priority="9" operator="equal">
      <formula>"eps"</formula>
    </cfRule>
  </conditionalFormatting>
  <conditionalFormatting sqref="C69:L69">
    <cfRule type="cellIs" dxfId="88" priority="8" operator="equal">
      <formula>"eps"</formula>
    </cfRule>
  </conditionalFormatting>
  <conditionalFormatting sqref="C70:L70">
    <cfRule type="cellIs" dxfId="87" priority="7" operator="equal">
      <formula>"eps"</formula>
    </cfRule>
  </conditionalFormatting>
  <conditionalFormatting sqref="C70">
    <cfRule type="cellIs" dxfId="86" priority="6" operator="equal">
      <formula>"eps"</formula>
    </cfRule>
  </conditionalFormatting>
  <conditionalFormatting sqref="C70">
    <cfRule type="cellIs" dxfId="85" priority="5" operator="equal">
      <formula>"eps"</formula>
    </cfRule>
  </conditionalFormatting>
  <conditionalFormatting sqref="C72:L72">
    <cfRule type="cellIs" dxfId="84" priority="4" operator="equal">
      <formula>"eps"</formula>
    </cfRule>
  </conditionalFormatting>
  <conditionalFormatting sqref="C73:L73">
    <cfRule type="cellIs" dxfId="83" priority="3" operator="equal">
      <formula>"eps"</formula>
    </cfRule>
  </conditionalFormatting>
  <conditionalFormatting sqref="C73">
    <cfRule type="cellIs" dxfId="82" priority="2" operator="equal">
      <formula>"eps"</formula>
    </cfRule>
  </conditionalFormatting>
  <conditionalFormatting sqref="C73">
    <cfRule type="cellIs" dxfId="81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6" sqref="B6"/>
    </sheetView>
  </sheetViews>
  <sheetFormatPr defaultRowHeight="14.4" x14ac:dyDescent="0.3"/>
  <sheetData>
    <row r="1" spans="1:24" ht="18" x14ac:dyDescent="0.35">
      <c r="A1" s="1" t="s">
        <v>76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0" priority="11" operator="equal">
      <formula>"eps"</formula>
    </cfRule>
  </conditionalFormatting>
  <conditionalFormatting sqref="O8:X13">
    <cfRule type="cellIs" dxfId="79" priority="3" operator="equal">
      <formula>"eps"</formula>
    </cfRule>
  </conditionalFormatting>
  <conditionalFormatting sqref="P8:X13">
    <cfRule type="cellIs" dxfId="78" priority="2" operator="equal">
      <formula>"eps"</formula>
    </cfRule>
  </conditionalFormatting>
  <conditionalFormatting sqref="P8:X13">
    <cfRule type="cellIs" dxfId="7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BG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12" sqref="B12"/>
    </sheetView>
  </sheetViews>
  <sheetFormatPr defaultRowHeight="14.4" x14ac:dyDescent="0.3"/>
  <cols>
    <col min="25" max="48" width="8.88671875" style="76"/>
    <col min="54" max="54" width="9.33203125" style="15"/>
  </cols>
  <sheetData>
    <row r="1" spans="1:59" ht="18" x14ac:dyDescent="0.35">
      <c r="A1" s="1" t="s">
        <v>79</v>
      </c>
    </row>
    <row r="5" spans="1:59" x14ac:dyDescent="0.3">
      <c r="A5" s="2" t="s">
        <v>162</v>
      </c>
      <c r="N5" s="2" t="s">
        <v>155</v>
      </c>
      <c r="AA5" s="2" t="s">
        <v>390</v>
      </c>
      <c r="BA5" t="s">
        <v>272</v>
      </c>
    </row>
    <row r="6" spans="1:59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BA6" t="s">
        <v>276</v>
      </c>
    </row>
    <row r="7" spans="1:59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Y7" s="6"/>
      <c r="Z7" s="6"/>
      <c r="AB7" s="6" t="str">
        <f>O7</f>
        <v>base</v>
      </c>
      <c r="AC7" s="6" t="str">
        <f t="shared" ref="AC7:AK7" si="1">P7</f>
        <v>lowcoal</v>
      </c>
      <c r="AD7" s="6" t="str">
        <f t="shared" si="1"/>
        <v>capinten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D7" s="6" t="s">
        <v>273</v>
      </c>
      <c r="BE7" s="6" t="s">
        <v>275</v>
      </c>
      <c r="BG7" s="6" t="s">
        <v>274</v>
      </c>
    </row>
    <row r="8" spans="1:59" x14ac:dyDescent="0.3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tr">
        <f t="shared" ref="Q8:X11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8"/>
      <c r="Z8" s="18"/>
      <c r="AA8" s="76" t="str">
        <f>N8</f>
        <v>flab-p</v>
      </c>
      <c r="AB8" s="18" t="s">
        <v>77</v>
      </c>
      <c r="AC8" s="18" t="str">
        <f>$O8</f>
        <v>eps</v>
      </c>
      <c r="AD8" s="18" t="str">
        <f t="shared" ref="AD8:AK9" si="4">$O8</f>
        <v>eps</v>
      </c>
      <c r="AE8" s="18" t="str">
        <f t="shared" si="4"/>
        <v>eps</v>
      </c>
      <c r="AF8" s="18" t="str">
        <f t="shared" si="4"/>
        <v>eps</v>
      </c>
      <c r="AG8" s="18" t="str">
        <f t="shared" si="4"/>
        <v>eps</v>
      </c>
      <c r="AH8" s="18" t="str">
        <f t="shared" si="4"/>
        <v>eps</v>
      </c>
      <c r="AI8" s="18" t="str">
        <f t="shared" si="4"/>
        <v>eps</v>
      </c>
      <c r="AJ8" s="18" t="str">
        <f t="shared" si="4"/>
        <v>eps</v>
      </c>
      <c r="AK8" s="18" t="str">
        <f t="shared" si="4"/>
        <v>eps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BA8" s="153" t="s">
        <v>284</v>
      </c>
      <c r="BB8" s="15" t="s">
        <v>102</v>
      </c>
      <c r="BC8" t="s">
        <v>277</v>
      </c>
      <c r="BD8" s="41">
        <v>-0.12416728559939472</v>
      </c>
      <c r="BE8" s="41">
        <v>8.9065642927693922E-2</v>
      </c>
      <c r="BF8" s="42"/>
      <c r="BG8" s="41">
        <v>2.2422767783087938E-2</v>
      </c>
    </row>
    <row r="9" spans="1:59" x14ac:dyDescent="0.3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8"/>
      <c r="Z9" s="18"/>
      <c r="AA9" s="76" t="str">
        <f>N9</f>
        <v>flab-m</v>
      </c>
      <c r="AB9" s="18" t="str">
        <f>AB8</f>
        <v>eps</v>
      </c>
      <c r="AC9" s="18" t="str">
        <f>$O9</f>
        <v>eps</v>
      </c>
      <c r="AD9" s="18" t="str">
        <f t="shared" si="4"/>
        <v>eps</v>
      </c>
      <c r="AE9" s="18" t="str">
        <f t="shared" si="4"/>
        <v>eps</v>
      </c>
      <c r="AF9" s="18" t="str">
        <f t="shared" si="4"/>
        <v>eps</v>
      </c>
      <c r="AG9" s="18" t="str">
        <f t="shared" si="4"/>
        <v>eps</v>
      </c>
      <c r="AH9" s="18" t="str">
        <f t="shared" si="4"/>
        <v>eps</v>
      </c>
      <c r="AI9" s="18" t="str">
        <f t="shared" si="4"/>
        <v>eps</v>
      </c>
      <c r="AJ9" s="18" t="str">
        <f t="shared" si="4"/>
        <v>eps</v>
      </c>
      <c r="AK9" s="18" t="str">
        <f t="shared" si="4"/>
        <v>eps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BA9" s="153"/>
      <c r="BB9" s="15" t="s">
        <v>103</v>
      </c>
      <c r="BC9" t="s">
        <v>278</v>
      </c>
      <c r="BD9" s="41">
        <v>-7.174168819979454E-3</v>
      </c>
      <c r="BE9" s="41">
        <v>-5.6962765598347787E-2</v>
      </c>
      <c r="BF9" s="42"/>
      <c r="BG9" s="41">
        <v>-5.0680632729916297E-2</v>
      </c>
    </row>
    <row r="10" spans="1:59" x14ac:dyDescent="0.3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8"/>
      <c r="Z10" s="18"/>
      <c r="AA10" s="76" t="str">
        <f>N10</f>
        <v>flab-s</v>
      </c>
      <c r="AB10" s="18" t="s">
        <v>77</v>
      </c>
      <c r="AC10" s="18" t="str">
        <f>AB10</f>
        <v>eps</v>
      </c>
      <c r="AD10" s="18" t="str">
        <f t="shared" ref="AD10:AK11" si="5">AC10</f>
        <v>eps</v>
      </c>
      <c r="AE10" s="18" t="str">
        <f t="shared" si="5"/>
        <v>eps</v>
      </c>
      <c r="AF10" s="18" t="str">
        <f t="shared" si="5"/>
        <v>eps</v>
      </c>
      <c r="AG10" s="18" t="str">
        <f t="shared" si="5"/>
        <v>eps</v>
      </c>
      <c r="AH10" s="18" t="str">
        <f t="shared" si="5"/>
        <v>eps</v>
      </c>
      <c r="AI10" s="18" t="str">
        <f t="shared" si="5"/>
        <v>eps</v>
      </c>
      <c r="AJ10" s="18" t="str">
        <f t="shared" si="5"/>
        <v>eps</v>
      </c>
      <c r="AK10" s="18" t="str">
        <f t="shared" si="5"/>
        <v>eps</v>
      </c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BA10" s="153"/>
      <c r="BB10" s="15" t="s">
        <v>104</v>
      </c>
      <c r="BC10" t="s">
        <v>279</v>
      </c>
      <c r="BD10" s="41">
        <v>3.2526080102635246E-2</v>
      </c>
      <c r="BE10" s="41">
        <v>0.17066786256599764</v>
      </c>
      <c r="BF10" s="42"/>
      <c r="BG10" s="41">
        <v>0.18602450187111397</v>
      </c>
    </row>
    <row r="11" spans="1:59" x14ac:dyDescent="0.3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8"/>
      <c r="Z11" s="18"/>
      <c r="AA11" s="76" t="str">
        <f>N11</f>
        <v>flab-t</v>
      </c>
      <c r="AB11" s="18" t="s">
        <v>77</v>
      </c>
      <c r="AC11" s="18" t="str">
        <f>AB11</f>
        <v>eps</v>
      </c>
      <c r="AD11" s="18" t="str">
        <f t="shared" si="5"/>
        <v>eps</v>
      </c>
      <c r="AE11" s="18" t="str">
        <f t="shared" si="5"/>
        <v>eps</v>
      </c>
      <c r="AF11" s="18" t="str">
        <f t="shared" si="5"/>
        <v>eps</v>
      </c>
      <c r="AG11" s="18" t="str">
        <f t="shared" si="5"/>
        <v>eps</v>
      </c>
      <c r="AH11" s="18" t="str">
        <f t="shared" si="5"/>
        <v>eps</v>
      </c>
      <c r="AI11" s="18" t="str">
        <f t="shared" si="5"/>
        <v>eps</v>
      </c>
      <c r="AJ11" s="18" t="str">
        <f t="shared" si="5"/>
        <v>eps</v>
      </c>
      <c r="AK11" s="18" t="str">
        <f t="shared" si="5"/>
        <v>eps</v>
      </c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BA11" s="153"/>
      <c r="BC11" s="39" t="s">
        <v>280</v>
      </c>
      <c r="BD11" s="43">
        <v>1.6407943861547869E-2</v>
      </c>
      <c r="BE11" s="43">
        <v>-7.794599544481684E-2</v>
      </c>
      <c r="BF11" s="42"/>
      <c r="BG11" s="43">
        <v>-3.7751419634001304E-2</v>
      </c>
    </row>
    <row r="12" spans="1:59" x14ac:dyDescent="0.3">
      <c r="A12" t="s">
        <v>132</v>
      </c>
      <c r="B12" s="18" t="s">
        <v>77</v>
      </c>
      <c r="C12" s="11" t="str">
        <f t="shared" ref="C12:K12" si="6">$B12</f>
        <v>eps</v>
      </c>
      <c r="D12" s="11" t="str">
        <f t="shared" si="6"/>
        <v>eps</v>
      </c>
      <c r="E12" s="11" t="str">
        <f t="shared" si="6"/>
        <v>eps</v>
      </c>
      <c r="F12" s="11" t="str">
        <f t="shared" si="6"/>
        <v>eps</v>
      </c>
      <c r="G12" s="11" t="str">
        <f t="shared" si="6"/>
        <v>eps</v>
      </c>
      <c r="H12" s="11" t="str">
        <f t="shared" si="6"/>
        <v>eps</v>
      </c>
      <c r="I12" s="11" t="str">
        <f t="shared" si="6"/>
        <v>eps</v>
      </c>
      <c r="J12" s="11" t="str">
        <f t="shared" si="6"/>
        <v>eps</v>
      </c>
      <c r="K12" s="11" t="str">
        <f t="shared" si="6"/>
        <v>eps</v>
      </c>
      <c r="N12" t="str">
        <f>A12</f>
        <v>flnd</v>
      </c>
      <c r="O12" s="18" t="s">
        <v>77</v>
      </c>
      <c r="P12" s="11" t="str">
        <f t="shared" ref="P12:X12" si="7">$O12</f>
        <v>eps</v>
      </c>
      <c r="Q12" s="11" t="str">
        <f t="shared" si="7"/>
        <v>eps</v>
      </c>
      <c r="R12" s="11" t="str">
        <f t="shared" si="7"/>
        <v>eps</v>
      </c>
      <c r="S12" s="11" t="str">
        <f t="shared" si="7"/>
        <v>eps</v>
      </c>
      <c r="T12" s="11" t="str">
        <f t="shared" si="7"/>
        <v>eps</v>
      </c>
      <c r="U12" s="11" t="str">
        <f t="shared" si="7"/>
        <v>eps</v>
      </c>
      <c r="V12" s="11" t="str">
        <f t="shared" si="7"/>
        <v>eps</v>
      </c>
      <c r="W12" s="11" t="str">
        <f t="shared" si="7"/>
        <v>eps</v>
      </c>
      <c r="X12" s="11" t="str">
        <f t="shared" si="7"/>
        <v>eps</v>
      </c>
      <c r="Y12" s="18"/>
      <c r="Z12" s="18"/>
      <c r="AA12" s="76" t="str">
        <f>N12</f>
        <v>flnd</v>
      </c>
      <c r="AB12" s="18" t="s">
        <v>77</v>
      </c>
      <c r="AC12" s="18" t="str">
        <f t="shared" ref="AC12:AK12" si="8">$O12</f>
        <v>eps</v>
      </c>
      <c r="AD12" s="18" t="str">
        <f t="shared" si="8"/>
        <v>eps</v>
      </c>
      <c r="AE12" s="18" t="str">
        <f t="shared" si="8"/>
        <v>eps</v>
      </c>
      <c r="AF12" s="18" t="str">
        <f t="shared" si="8"/>
        <v>eps</v>
      </c>
      <c r="AG12" s="18" t="str">
        <f t="shared" si="8"/>
        <v>eps</v>
      </c>
      <c r="AH12" s="18" t="str">
        <f t="shared" si="8"/>
        <v>eps</v>
      </c>
      <c r="AI12" s="18" t="str">
        <f t="shared" si="8"/>
        <v>eps</v>
      </c>
      <c r="AJ12" s="18" t="str">
        <f t="shared" si="8"/>
        <v>eps</v>
      </c>
      <c r="AK12" s="18" t="str">
        <f t="shared" si="8"/>
        <v>eps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BA12" s="153"/>
      <c r="BB12" s="40"/>
      <c r="BC12" s="39" t="s">
        <v>281</v>
      </c>
      <c r="BD12" s="43">
        <v>6.5961410991616454E-2</v>
      </c>
      <c r="BE12" s="43">
        <v>0.21667050209847805</v>
      </c>
      <c r="BF12" s="42"/>
      <c r="BG12" s="43">
        <v>0.17583938011480438</v>
      </c>
    </row>
    <row r="13" spans="1:59" x14ac:dyDescent="0.3">
      <c r="BA13" s="153"/>
      <c r="BB13" s="15" t="s">
        <v>105</v>
      </c>
      <c r="BD13" s="41">
        <v>2.3361219962093616E-2</v>
      </c>
      <c r="BE13" s="41">
        <v>8.7889745906794214E-2</v>
      </c>
      <c r="BF13" s="42"/>
      <c r="BG13" s="41">
        <v>9.2156184461511303E-2</v>
      </c>
    </row>
    <row r="14" spans="1:59" x14ac:dyDescent="0.3">
      <c r="BA14" s="153"/>
      <c r="BB14" s="40"/>
      <c r="BC14" t="s">
        <v>282</v>
      </c>
      <c r="BD14" s="41">
        <v>-1.3052229519291858E-2</v>
      </c>
      <c r="BE14" s="41">
        <v>3.2548573126501612E-2</v>
      </c>
      <c r="BF14" s="42"/>
      <c r="BG14" s="41">
        <v>1.63105227921021E-2</v>
      </c>
    </row>
    <row r="15" spans="1:59" x14ac:dyDescent="0.3">
      <c r="BA15" s="153" t="s">
        <v>283</v>
      </c>
      <c r="BB15" s="15" t="s">
        <v>102</v>
      </c>
      <c r="BC15" t="s">
        <v>277</v>
      </c>
      <c r="BD15" s="41">
        <v>-0.13795755314869784</v>
      </c>
      <c r="BE15" s="41">
        <v>8.7323430551815129E-2</v>
      </c>
      <c r="BF15" s="42"/>
      <c r="BG15" s="41">
        <v>1.816443673310375E-2</v>
      </c>
    </row>
    <row r="16" spans="1:59" x14ac:dyDescent="0.3">
      <c r="BA16" s="153"/>
      <c r="BB16" s="15" t="s">
        <v>103</v>
      </c>
      <c r="BC16" t="s">
        <v>278</v>
      </c>
      <c r="BD16" s="41">
        <v>-2.2616039114949027E-2</v>
      </c>
      <c r="BE16" s="41">
        <v>-6.8104402073511539E-2</v>
      </c>
      <c r="BF16" s="42"/>
      <c r="BG16" s="41">
        <v>-6.3626655215099026E-2</v>
      </c>
    </row>
    <row r="17" spans="9:59" x14ac:dyDescent="0.3">
      <c r="BA17" s="153"/>
      <c r="BB17" s="15" t="s">
        <v>104</v>
      </c>
      <c r="BC17" t="s">
        <v>279</v>
      </c>
      <c r="BD17" s="41">
        <v>1.3349257353881372E-2</v>
      </c>
      <c r="BE17" s="41">
        <v>0.18316479510853445</v>
      </c>
      <c r="BF17" s="42"/>
      <c r="BG17" s="41">
        <v>0.20265341986294438</v>
      </c>
    </row>
    <row r="18" spans="9:59" x14ac:dyDescent="0.3">
      <c r="BA18" s="153"/>
      <c r="BC18" s="39" t="s">
        <v>280</v>
      </c>
      <c r="BD18" s="43">
        <v>5.2661941692828673E-3</v>
      </c>
      <c r="BE18" s="43">
        <v>-9.6357615475695546E-2</v>
      </c>
      <c r="BF18" s="42"/>
      <c r="BG18" s="43">
        <v>-4.9992717055733049E-2</v>
      </c>
    </row>
    <row r="19" spans="9:59" x14ac:dyDescent="0.3">
      <c r="BA19" s="153"/>
      <c r="BB19" s="40"/>
      <c r="BC19" s="39" t="s">
        <v>281</v>
      </c>
      <c r="BD19" s="43">
        <v>6.2288895613269002E-2</v>
      </c>
      <c r="BE19" s="43">
        <v>0.21670917030532677</v>
      </c>
      <c r="BF19" s="42"/>
      <c r="BG19" s="43">
        <v>0.17831164197556482</v>
      </c>
    </row>
    <row r="20" spans="9:59" x14ac:dyDescent="0.3">
      <c r="BA20" s="153"/>
      <c r="BB20" s="15" t="s">
        <v>105</v>
      </c>
      <c r="BD20" s="41">
        <v>1.4973982852586998E-2</v>
      </c>
      <c r="BE20" s="41">
        <v>8.124489580891181E-3</v>
      </c>
      <c r="BF20" s="42"/>
      <c r="BG20" s="41">
        <v>1.4603679683246495E-2</v>
      </c>
    </row>
    <row r="21" spans="9:59" x14ac:dyDescent="0.3">
      <c r="BA21" s="153"/>
      <c r="BB21" s="40"/>
      <c r="BC21" t="s">
        <v>282</v>
      </c>
      <c r="BD21" s="41">
        <v>-2.7610032011671559E-2</v>
      </c>
      <c r="BE21" s="41">
        <v>3.0616529834912365E-2</v>
      </c>
      <c r="BF21" s="42"/>
      <c r="BG21" s="41">
        <v>1.1115363389364585E-2</v>
      </c>
    </row>
    <row r="22" spans="9:59" x14ac:dyDescent="0.3">
      <c r="I22" s="15"/>
    </row>
  </sheetData>
  <mergeCells count="2">
    <mergeCell ref="BA8:BA14"/>
    <mergeCell ref="BA15:BA21"/>
  </mergeCells>
  <conditionalFormatting sqref="C7:K7 O8:Z12 B8:K12 AL8:AV12">
    <cfRule type="cellIs" dxfId="76" priority="17" operator="equal">
      <formula>"eps"</formula>
    </cfRule>
  </conditionalFormatting>
  <conditionalFormatting sqref="O8:Z12 AL8:AV12">
    <cfRule type="cellIs" dxfId="75" priority="11" operator="equal">
      <formula>"eps"</formula>
    </cfRule>
  </conditionalFormatting>
  <conditionalFormatting sqref="P8:Z12 AL8:AV12">
    <cfRule type="cellIs" dxfId="74" priority="10" operator="equal">
      <formula>"eps"</formula>
    </cfRule>
  </conditionalFormatting>
  <conditionalFormatting sqref="P8:Z12 AL8:AV12">
    <cfRule type="cellIs" dxfId="73" priority="9" operator="equal">
      <formula>"eps"</formula>
    </cfRule>
  </conditionalFormatting>
  <conditionalFormatting sqref="P8:Z12 AL8:AV12">
    <cfRule type="cellIs" dxfId="72" priority="8" operator="equal">
      <formula>"eps"</formula>
    </cfRule>
  </conditionalFormatting>
  <conditionalFormatting sqref="P8:Z12 AL8:AV12">
    <cfRule type="cellIs" dxfId="71" priority="7" operator="equal">
      <formula>"eps"</formula>
    </cfRule>
  </conditionalFormatting>
  <conditionalFormatting sqref="AB8:AK12">
    <cfRule type="cellIs" dxfId="70" priority="6" operator="equal">
      <formula>"eps"</formula>
    </cfRule>
  </conditionalFormatting>
  <conditionalFormatting sqref="AB8:AK12">
    <cfRule type="cellIs" dxfId="69" priority="5" operator="equal">
      <formula>"eps"</formula>
    </cfRule>
  </conditionalFormatting>
  <conditionalFormatting sqref="AC8:AK12">
    <cfRule type="cellIs" dxfId="68" priority="4" operator="equal">
      <formula>"eps"</formula>
    </cfRule>
  </conditionalFormatting>
  <conditionalFormatting sqref="AC8:AK12">
    <cfRule type="cellIs" dxfId="67" priority="3" operator="equal">
      <formula>"eps"</formula>
    </cfRule>
  </conditionalFormatting>
  <conditionalFormatting sqref="AC8:AK12">
    <cfRule type="cellIs" dxfId="66" priority="2" operator="equal">
      <formula>"eps"</formula>
    </cfRule>
  </conditionalFormatting>
  <conditionalFormatting sqref="AC8:AK12">
    <cfRule type="cellIs" dxfId="65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$BA$8:$BA$21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sheetData>
    <row r="1" spans="1:24" ht="18" x14ac:dyDescent="0.35">
      <c r="A1" s="1" t="s">
        <v>173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4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4.4" x14ac:dyDescent="0.3"/>
  <sheetData>
    <row r="1" spans="1:26" ht="18" x14ac:dyDescent="0.35">
      <c r="A1" s="1" t="s">
        <v>78</v>
      </c>
    </row>
    <row r="5" spans="1:26" x14ac:dyDescent="0.3">
      <c r="A5" s="2" t="s">
        <v>162</v>
      </c>
      <c r="O5" s="2" t="s">
        <v>155</v>
      </c>
    </row>
    <row r="6" spans="1:26" x14ac:dyDescent="0.3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lowcoal</v>
      </c>
      <c r="S7" s="6" t="str">
        <f t="shared" si="0"/>
        <v>capinten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3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3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3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3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3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3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3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3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3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3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3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3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3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3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3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3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3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3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3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3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3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3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3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3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3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3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3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3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3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3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3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3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3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3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3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3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3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3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3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3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3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3">
      <c r="A50" s="15" t="s">
        <v>382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3">
      <c r="A51" s="15" t="s">
        <v>383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3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3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3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3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3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3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3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3">
      <c r="A59" s="15" t="s">
        <v>387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3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3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3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3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3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3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3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3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3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3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3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3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3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3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3" priority="22" operator="equal">
      <formula>"eps"</formula>
    </cfRule>
  </conditionalFormatting>
  <conditionalFormatting sqref="Q25:Z44">
    <cfRule type="cellIs" dxfId="62" priority="16" operator="equal">
      <formula>"eps"</formula>
    </cfRule>
  </conditionalFormatting>
  <conditionalFormatting sqref="R25:Z44">
    <cfRule type="cellIs" dxfId="61" priority="15" operator="equal">
      <formula>"eps"</formula>
    </cfRule>
  </conditionalFormatting>
  <conditionalFormatting sqref="R25:Z44">
    <cfRule type="cellIs" dxfId="60" priority="14" operator="equal">
      <formula>"eps"</formula>
    </cfRule>
  </conditionalFormatting>
  <conditionalFormatting sqref="Q24:Z24 C24:L24">
    <cfRule type="cellIs" dxfId="59" priority="13" operator="equal">
      <formula>"eps"</formula>
    </cfRule>
  </conditionalFormatting>
  <conditionalFormatting sqref="Q24:Z24">
    <cfRule type="cellIs" dxfId="58" priority="12" operator="equal">
      <formula>"eps"</formula>
    </cfRule>
  </conditionalFormatting>
  <conditionalFormatting sqref="R24:Z24">
    <cfRule type="cellIs" dxfId="57" priority="11" operator="equal">
      <formula>"eps"</formula>
    </cfRule>
  </conditionalFormatting>
  <conditionalFormatting sqref="R24:Z24">
    <cfRule type="cellIs" dxfId="56" priority="10" operator="equal">
      <formula>"eps"</formula>
    </cfRule>
  </conditionalFormatting>
  <conditionalFormatting sqref="C45:L45 Q45:Z45">
    <cfRule type="cellIs" dxfId="55" priority="9" operator="equal">
      <formula>"eps"</formula>
    </cfRule>
  </conditionalFormatting>
  <conditionalFormatting sqref="Q45:Z45">
    <cfRule type="cellIs" dxfId="54" priority="8" operator="equal">
      <formula>"eps"</formula>
    </cfRule>
  </conditionalFormatting>
  <conditionalFormatting sqref="R45:Z45">
    <cfRule type="cellIs" dxfId="53" priority="7" operator="equal">
      <formula>"eps"</formula>
    </cfRule>
  </conditionalFormatting>
  <conditionalFormatting sqref="R45:Z45">
    <cfRule type="cellIs" dxfId="52" priority="6" operator="equal">
      <formula>"eps"</formula>
    </cfRule>
  </conditionalFormatting>
  <conditionalFormatting sqref="C65:L77">
    <cfRule type="cellIs" dxfId="51" priority="5" operator="equal">
      <formula>"eps"</formula>
    </cfRule>
  </conditionalFormatting>
  <conditionalFormatting sqref="Q65:Z77">
    <cfRule type="cellIs" dxfId="50" priority="4" operator="equal">
      <formula>"eps"</formula>
    </cfRule>
  </conditionalFormatting>
  <conditionalFormatting sqref="Q65:Z77">
    <cfRule type="cellIs" dxfId="49" priority="3" operator="equal">
      <formula>"eps"</formula>
    </cfRule>
  </conditionalFormatting>
  <conditionalFormatting sqref="R65:Z77">
    <cfRule type="cellIs" dxfId="48" priority="2" operator="equal">
      <formula>"eps"</formula>
    </cfRule>
  </conditionalFormatting>
  <conditionalFormatting sqref="R65:Z77">
    <cfRule type="cellIs" dxfId="4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BD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D12" sqref="D12"/>
    </sheetView>
  </sheetViews>
  <sheetFormatPr defaultRowHeight="14.4" x14ac:dyDescent="0.3"/>
  <cols>
    <col min="1" max="1" width="33.44140625" customWidth="1"/>
    <col min="27" max="46" width="8.88671875" style="76"/>
    <col min="52" max="52" width="10.5546875" bestFit="1" customWidth="1"/>
  </cols>
  <sheetData>
    <row r="1" spans="1:56" ht="18" x14ac:dyDescent="0.35">
      <c r="A1" s="1" t="s">
        <v>94</v>
      </c>
      <c r="P1" s="18"/>
      <c r="BA1" t="s">
        <v>289</v>
      </c>
    </row>
    <row r="5" spans="1:56" x14ac:dyDescent="0.3">
      <c r="A5" s="2" t="s">
        <v>162</v>
      </c>
      <c r="O5" s="2" t="s">
        <v>155</v>
      </c>
      <c r="AA5" s="2" t="s">
        <v>390</v>
      </c>
    </row>
    <row r="6" spans="1:56" x14ac:dyDescent="0.3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BA6" t="s">
        <v>287</v>
      </c>
    </row>
    <row r="7" spans="1:5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lowcoal</v>
      </c>
      <c r="R7" s="6" t="str">
        <f t="shared" si="0"/>
        <v>capinten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lowcoal</v>
      </c>
      <c r="AD7" s="6" t="str">
        <f t="shared" si="1"/>
        <v>capinten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BA7" t="s">
        <v>285</v>
      </c>
      <c r="BB7" t="s">
        <v>286</v>
      </c>
      <c r="BC7" t="s">
        <v>288</v>
      </c>
      <c r="BD7" t="s">
        <v>163</v>
      </c>
    </row>
    <row r="8" spans="1:56" x14ac:dyDescent="0.3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Z8" t="s">
        <v>292</v>
      </c>
      <c r="BA8" s="42">
        <v>3.1838880626152477E-2</v>
      </c>
      <c r="BB8" s="42">
        <v>-2.0519732914073945</v>
      </c>
      <c r="BC8" s="42">
        <v>0.10079397647601485</v>
      </c>
    </row>
    <row r="9" spans="1:56" x14ac:dyDescent="0.3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">
        <v>77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Z9" t="s">
        <v>290</v>
      </c>
      <c r="BA9" s="42">
        <v>3.7874425555027624E-2</v>
      </c>
      <c r="BB9" s="42">
        <v>0.21100610837733758</v>
      </c>
      <c r="BC9" s="42">
        <v>0.3386207333989999</v>
      </c>
    </row>
    <row r="10" spans="1:56" x14ac:dyDescent="0.3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Z10" t="s">
        <v>291</v>
      </c>
      <c r="BA10" s="42">
        <v>2.1792228055827145E-2</v>
      </c>
      <c r="BB10" s="42">
        <v>2.9830926842611571E-2</v>
      </c>
      <c r="BC10" s="42">
        <v>0.28549622984755874</v>
      </c>
    </row>
    <row r="11" spans="1:56" x14ac:dyDescent="0.3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>
        <v>0.1</v>
      </c>
      <c r="Q11" s="11">
        <f t="shared" si="3"/>
        <v>0.1</v>
      </c>
      <c r="R11" s="11">
        <f t="shared" si="3"/>
        <v>0.1</v>
      </c>
      <c r="S11" s="11">
        <f t="shared" si="3"/>
        <v>0.1</v>
      </c>
      <c r="T11" s="11">
        <f t="shared" si="3"/>
        <v>0.1</v>
      </c>
      <c r="U11" s="11">
        <f t="shared" si="3"/>
        <v>0.1</v>
      </c>
      <c r="V11" s="11">
        <f t="shared" si="3"/>
        <v>0.1</v>
      </c>
      <c r="W11" s="11">
        <f t="shared" si="3"/>
        <v>0.1</v>
      </c>
      <c r="X11" s="11">
        <f t="shared" si="3"/>
        <v>0.1</v>
      </c>
      <c r="Y11" s="11">
        <f t="shared" si="3"/>
        <v>0.1</v>
      </c>
      <c r="AA11" s="76" t="s">
        <v>90</v>
      </c>
      <c r="AB11" s="18" t="s">
        <v>77</v>
      </c>
      <c r="AC11" s="18" t="str">
        <f>AB11</f>
        <v>eps</v>
      </c>
      <c r="AD11" s="18" t="str">
        <f t="shared" ref="AD11:AK11" si="5">AC11</f>
        <v>eps</v>
      </c>
      <c r="AE11" s="18" t="str">
        <f t="shared" si="5"/>
        <v>eps</v>
      </c>
      <c r="AF11" s="18" t="str">
        <f t="shared" si="5"/>
        <v>eps</v>
      </c>
      <c r="AG11" s="18" t="str">
        <f t="shared" si="5"/>
        <v>eps</v>
      </c>
      <c r="AH11" s="18" t="str">
        <f t="shared" si="5"/>
        <v>eps</v>
      </c>
      <c r="AI11" s="18" t="str">
        <f t="shared" si="5"/>
        <v>eps</v>
      </c>
      <c r="AJ11" s="18" t="str">
        <f t="shared" si="5"/>
        <v>eps</v>
      </c>
      <c r="AK11" s="18" t="str">
        <f t="shared" si="5"/>
        <v>eps</v>
      </c>
      <c r="AZ11" t="s">
        <v>293</v>
      </c>
      <c r="BA11" s="42">
        <v>1.5491990713026649E-2</v>
      </c>
      <c r="BB11" s="42">
        <v>0.54464495252905221</v>
      </c>
      <c r="BC11" s="42">
        <v>-3.3333545030979517E-2</v>
      </c>
    </row>
    <row r="12" spans="1:56" x14ac:dyDescent="0.3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BA12" s="42"/>
      <c r="BB12" s="42"/>
      <c r="BC12" s="42"/>
    </row>
    <row r="13" spans="1:56" x14ac:dyDescent="0.3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Z13" t="s">
        <v>294</v>
      </c>
      <c r="BA13" s="42">
        <v>0.03</v>
      </c>
      <c r="BB13" s="42">
        <v>0.03</v>
      </c>
      <c r="BC13" s="42">
        <v>0.03</v>
      </c>
      <c r="BD13" s="42">
        <v>0.03</v>
      </c>
    </row>
    <row r="14" spans="1:56" x14ac:dyDescent="0.3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6" x14ac:dyDescent="0.3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6" x14ac:dyDescent="0.3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6 D7:L14">
    <cfRule type="cellIs" dxfId="46" priority="27" operator="equal">
      <formula>"eps"</formula>
    </cfRule>
  </conditionalFormatting>
  <conditionalFormatting sqref="P8:Y16">
    <cfRule type="cellIs" dxfId="45" priority="21" operator="equal">
      <formula>"eps"</formula>
    </cfRule>
  </conditionalFormatting>
  <conditionalFormatting sqref="Q8:Y16">
    <cfRule type="cellIs" dxfId="44" priority="20" operator="equal">
      <formula>"eps"</formula>
    </cfRule>
  </conditionalFormatting>
  <conditionalFormatting sqref="Q8:Y16">
    <cfRule type="cellIs" dxfId="43" priority="19" operator="equal">
      <formula>"eps"</formula>
    </cfRule>
  </conditionalFormatting>
  <conditionalFormatting sqref="Q8:Y16">
    <cfRule type="cellIs" dxfId="42" priority="18" operator="equal">
      <formula>"eps"</formula>
    </cfRule>
  </conditionalFormatting>
  <conditionalFormatting sqref="Q8:Y16">
    <cfRule type="cellIs" dxfId="41" priority="17" operator="equal">
      <formula>"eps"</formula>
    </cfRule>
  </conditionalFormatting>
  <conditionalFormatting sqref="D15:L15">
    <cfRule type="cellIs" dxfId="40" priority="16" operator="equal">
      <formula>"eps"</formula>
    </cfRule>
  </conditionalFormatting>
  <conditionalFormatting sqref="D16:L16">
    <cfRule type="cellIs" dxfId="39" priority="15" operator="equal">
      <formula>"eps"</formula>
    </cfRule>
  </conditionalFormatting>
  <conditionalFormatting sqref="D16:L16">
    <cfRule type="cellIs" dxfId="38" priority="14" operator="equal">
      <formula>"eps"</formula>
    </cfRule>
  </conditionalFormatting>
  <conditionalFormatting sqref="C8:C14">
    <cfRule type="cellIs" dxfId="37" priority="12" operator="equal">
      <formula>"eps"</formula>
    </cfRule>
  </conditionalFormatting>
  <conditionalFormatting sqref="C15">
    <cfRule type="cellIs" dxfId="36" priority="11" operator="equal">
      <formula>"eps"</formula>
    </cfRule>
  </conditionalFormatting>
  <conditionalFormatting sqref="C16">
    <cfRule type="cellIs" dxfId="35" priority="10" operator="equal">
      <formula>"eps"</formula>
    </cfRule>
  </conditionalFormatting>
  <conditionalFormatting sqref="C16">
    <cfRule type="cellIs" dxfId="34" priority="9" operator="equal">
      <formula>"eps"</formula>
    </cfRule>
  </conditionalFormatting>
  <conditionalFormatting sqref="P1">
    <cfRule type="cellIs" dxfId="33" priority="8" operator="equal">
      <formula>"eps"</formula>
    </cfRule>
  </conditionalFormatting>
  <conditionalFormatting sqref="P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137</v>
      </c>
    </row>
    <row r="5" spans="1:38" x14ac:dyDescent="0.3">
      <c r="A5" s="2" t="s">
        <v>162</v>
      </c>
      <c r="N5" s="2" t="s">
        <v>155</v>
      </c>
    </row>
    <row r="6" spans="1:38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3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3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3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3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3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3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3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3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3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3">
      <c r="A17" t="s">
        <v>386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386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3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L22" s="56"/>
    </row>
    <row r="29" spans="1:24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33203125" defaultRowHeight="14.4" x14ac:dyDescent="0.3"/>
  <cols>
    <col min="1" max="1" width="9.109375" style="15" bestFit="1" customWidth="1"/>
    <col min="2" max="2" width="32.109375" style="15" bestFit="1" customWidth="1"/>
    <col min="3" max="3" width="6" style="15" bestFit="1" customWidth="1"/>
    <col min="4" max="4" width="7" style="15" bestFit="1" customWidth="1"/>
    <col min="5" max="5" width="9.109375" style="15" bestFit="1" customWidth="1"/>
    <col min="6" max="10" width="6.6640625" style="15" bestFit="1" customWidth="1"/>
    <col min="11" max="11" width="7.6640625" style="15" bestFit="1" customWidth="1"/>
    <col min="12" max="41" width="6.6640625" style="15" bestFit="1" customWidth="1"/>
    <col min="42" max="46" width="3" style="15" bestFit="1" customWidth="1"/>
    <col min="47" max="16384" width="9.33203125" style="15"/>
  </cols>
  <sheetData>
    <row r="1" spans="1:46" ht="18" x14ac:dyDescent="0.35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3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3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3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3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3">
      <c r="B6" s="2" t="s">
        <v>336</v>
      </c>
    </row>
    <row r="7" spans="1:46" x14ac:dyDescent="0.3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3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3">
      <c r="A9" s="15" t="s">
        <v>201</v>
      </c>
      <c r="B9" s="15" t="str">
        <f>Sets!F9</f>
        <v>lowcoal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3">
      <c r="A10" s="15" t="s">
        <v>201</v>
      </c>
      <c r="B10" s="15" t="str">
        <f>Sets!F10</f>
        <v>capinten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3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3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3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3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3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3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3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3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3">
      <c r="A19" s="15" t="s">
        <v>136</v>
      </c>
      <c r="B19" s="15" t="str">
        <f t="shared" ref="B19:B27" si="12">B9</f>
        <v>lowcoal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3">
      <c r="A20" s="15" t="s">
        <v>136</v>
      </c>
      <c r="B20" s="15" t="str">
        <f t="shared" si="12"/>
        <v>capinten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3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3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3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3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3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3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3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3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3">
      <c r="A29" s="15" t="s">
        <v>131</v>
      </c>
      <c r="B29" s="15" t="str">
        <f t="shared" ref="B29:B37" si="13">B19</f>
        <v>lowcoal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3">
      <c r="A30" s="15" t="s">
        <v>131</v>
      </c>
      <c r="B30" s="15" t="str">
        <f t="shared" si="13"/>
        <v>capinten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3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3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3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3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3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3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3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3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3">
      <c r="A39" s="15" t="s">
        <v>337</v>
      </c>
      <c r="B39" s="15" t="str">
        <f t="shared" ref="B39:C54" si="14">B29</f>
        <v>lowcoal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3">
      <c r="A40" s="15" t="s">
        <v>337</v>
      </c>
      <c r="B40" s="15" t="str">
        <f t="shared" si="14"/>
        <v>capinten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3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3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3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3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3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3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3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3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3">
      <c r="A49" s="15" t="s">
        <v>338</v>
      </c>
      <c r="B49" s="15" t="str">
        <f t="shared" si="14"/>
        <v>lowcoal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3">
      <c r="A50" s="15" t="s">
        <v>338</v>
      </c>
      <c r="B50" s="15" t="str">
        <f t="shared" si="14"/>
        <v>capinten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3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3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3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3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3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3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3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3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3">
      <c r="A59" s="15" t="s">
        <v>339</v>
      </c>
      <c r="B59" s="15" t="str">
        <f t="shared" si="22"/>
        <v>lowcoal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3">
      <c r="A60" s="15" t="s">
        <v>339</v>
      </c>
      <c r="B60" s="15" t="str">
        <f t="shared" si="22"/>
        <v>capinten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3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3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3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3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3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3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3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3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3">
      <c r="A69" s="15" t="s">
        <v>340</v>
      </c>
      <c r="B69" s="15" t="str">
        <f t="shared" ref="B69:B77" si="28">B59</f>
        <v>lowcoal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3">
      <c r="A70" s="15" t="s">
        <v>340</v>
      </c>
      <c r="B70" s="15" t="str">
        <f t="shared" si="28"/>
        <v>capinten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3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3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3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3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3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3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3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95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33203125" defaultRowHeight="14.4" x14ac:dyDescent="0.3"/>
  <cols>
    <col min="1" max="1" width="9.88671875" style="76" bestFit="1" customWidth="1"/>
    <col min="2" max="2" width="32.109375" style="76" bestFit="1" customWidth="1"/>
    <col min="3" max="3" width="6" style="76" bestFit="1" customWidth="1"/>
    <col min="4" max="4" width="7" style="76" bestFit="1" customWidth="1"/>
    <col min="5" max="5" width="9.109375" style="76" bestFit="1" customWidth="1"/>
    <col min="6" max="6" width="7.88671875" style="76" bestFit="1" customWidth="1"/>
    <col min="7" max="10" width="6.6640625" style="76" bestFit="1" customWidth="1"/>
    <col min="11" max="11" width="7.6640625" style="76" bestFit="1" customWidth="1"/>
    <col min="12" max="41" width="6.6640625" style="76" bestFit="1" customWidth="1"/>
    <col min="42" max="46" width="3" style="76" bestFit="1" customWidth="1"/>
    <col min="47" max="16384" width="9.33203125" style="76"/>
  </cols>
  <sheetData>
    <row r="1" spans="1:46" ht="18" x14ac:dyDescent="0.35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3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3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3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3">
      <c r="D5" s="57"/>
    </row>
    <row r="6" spans="1:46" x14ac:dyDescent="0.3">
      <c r="B6" s="2" t="s">
        <v>336</v>
      </c>
    </row>
    <row r="7" spans="1:46" x14ac:dyDescent="0.3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7" customFormat="1" x14ac:dyDescent="0.3">
      <c r="A8" s="107" t="s">
        <v>201</v>
      </c>
      <c r="B8" s="107" t="str">
        <f>evpen!C8</f>
        <v>Ucon7-75-L</v>
      </c>
      <c r="C8" s="111">
        <v>0</v>
      </c>
      <c r="D8" s="111">
        <v>0</v>
      </c>
      <c r="E8" s="111">
        <v>0</v>
      </c>
      <c r="F8" s="111">
        <v>0</v>
      </c>
      <c r="G8" s="111">
        <v>0</v>
      </c>
      <c r="H8" s="111">
        <v>0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1">
        <v>0</v>
      </c>
      <c r="P8" s="111">
        <v>0</v>
      </c>
      <c r="Q8" s="111">
        <v>0</v>
      </c>
      <c r="R8" s="111">
        <v>0</v>
      </c>
      <c r="S8" s="111">
        <v>0</v>
      </c>
      <c r="T8" s="111">
        <v>0</v>
      </c>
      <c r="U8" s="111">
        <v>0</v>
      </c>
      <c r="V8" s="111">
        <v>0</v>
      </c>
      <c r="W8" s="111">
        <v>0</v>
      </c>
      <c r="X8" s="111">
        <v>0</v>
      </c>
      <c r="Y8" s="111">
        <v>0</v>
      </c>
      <c r="Z8" s="111">
        <v>0</v>
      </c>
      <c r="AA8" s="111">
        <v>0</v>
      </c>
      <c r="AB8" s="111">
        <v>0</v>
      </c>
      <c r="AC8" s="111">
        <v>0</v>
      </c>
      <c r="AD8" s="111">
        <v>0</v>
      </c>
      <c r="AE8" s="111">
        <v>0</v>
      </c>
      <c r="AF8" s="111">
        <v>0</v>
      </c>
      <c r="AG8" s="111">
        <v>0</v>
      </c>
      <c r="AH8" s="111">
        <v>0</v>
      </c>
      <c r="AI8" s="111">
        <v>0</v>
      </c>
      <c r="AJ8" s="111">
        <v>0</v>
      </c>
      <c r="AK8" s="111">
        <v>0</v>
      </c>
      <c r="AL8" s="111">
        <v>0</v>
      </c>
      <c r="AM8" s="111">
        <v>0</v>
      </c>
      <c r="AN8" s="111">
        <v>0</v>
      </c>
      <c r="AO8" s="111">
        <v>0</v>
      </c>
      <c r="AP8" s="108"/>
      <c r="AQ8" s="108"/>
      <c r="AR8" s="108"/>
      <c r="AS8" s="108"/>
      <c r="AT8" s="108"/>
    </row>
    <row r="9" spans="1:46" s="35" customFormat="1" x14ac:dyDescent="0.3">
      <c r="A9" s="35" t="s">
        <v>201</v>
      </c>
      <c r="B9" s="35" t="str">
        <f>evpen!C9</f>
        <v>Con7-75-L</v>
      </c>
      <c r="C9" s="112">
        <v>0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09"/>
      <c r="AQ9" s="109"/>
      <c r="AR9" s="109"/>
      <c r="AS9" s="109"/>
      <c r="AT9" s="109"/>
    </row>
    <row r="10" spans="1:46" s="35" customFormat="1" x14ac:dyDescent="0.3">
      <c r="A10" s="35" t="s">
        <v>201</v>
      </c>
      <c r="B10" s="35" t="str">
        <f>evpen!C10</f>
        <v>Ucon_NB-UCE-L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0</v>
      </c>
      <c r="AO10" s="112">
        <v>0</v>
      </c>
      <c r="AP10" s="109"/>
      <c r="AQ10" s="109"/>
      <c r="AR10" s="109"/>
      <c r="AS10" s="109"/>
      <c r="AT10" s="109"/>
    </row>
    <row r="11" spans="1:46" s="35" customFormat="1" x14ac:dyDescent="0.3">
      <c r="A11" s="35" t="s">
        <v>201</v>
      </c>
      <c r="B11" s="35" t="str">
        <f>evpen!C11</f>
        <v>Con_NB-UCE</v>
      </c>
      <c r="C11" s="112">
        <v>0</v>
      </c>
      <c r="D11" s="112">
        <v>0</v>
      </c>
      <c r="E11" s="112">
        <v>0</v>
      </c>
      <c r="F11" s="112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09"/>
      <c r="AQ11" s="109"/>
      <c r="AR11" s="109"/>
      <c r="AS11" s="109"/>
      <c r="AT11" s="109"/>
    </row>
    <row r="12" spans="1:46" s="35" customFormat="1" x14ac:dyDescent="0.3">
      <c r="A12" s="35" t="s">
        <v>201</v>
      </c>
      <c r="B12" s="35" t="str">
        <f>evpen!C12</f>
        <v>Ucon_NB9-5</v>
      </c>
      <c r="C12" s="112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09"/>
      <c r="AQ12" s="109"/>
      <c r="AR12" s="109"/>
      <c r="AS12" s="109"/>
      <c r="AT12" s="109"/>
    </row>
    <row r="13" spans="1:46" s="35" customFormat="1" x14ac:dyDescent="0.3">
      <c r="A13" s="35" t="s">
        <v>201</v>
      </c>
      <c r="B13" s="35" t="str">
        <f>evpen!C13</f>
        <v>RE_CON-UCE-L</v>
      </c>
      <c r="C13" s="112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09"/>
      <c r="AQ13" s="109"/>
      <c r="AR13" s="109"/>
      <c r="AS13" s="109"/>
      <c r="AT13" s="109"/>
    </row>
    <row r="14" spans="1:46" s="35" customFormat="1" x14ac:dyDescent="0.3">
      <c r="A14" s="35" t="s">
        <v>201</v>
      </c>
      <c r="B14" s="35" t="str">
        <f>evpen!C14</f>
        <v>TRAPES-UCE-L</v>
      </c>
      <c r="C14" s="112">
        <v>0</v>
      </c>
      <c r="D14" s="112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09"/>
      <c r="AQ14" s="109"/>
      <c r="AR14" s="109"/>
      <c r="AS14" s="109"/>
      <c r="AT14" s="109"/>
    </row>
    <row r="15" spans="1:46" s="35" customFormat="1" x14ac:dyDescent="0.3">
      <c r="A15" s="35" t="s">
        <v>201</v>
      </c>
      <c r="B15" s="35" t="str">
        <f>evpen!C15</f>
        <v>REF2019-UCE-L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09"/>
      <c r="AQ15" s="109"/>
      <c r="AR15" s="109"/>
      <c r="AS15" s="109"/>
      <c r="AT15" s="109"/>
    </row>
    <row r="16" spans="1:46" s="35" customFormat="1" x14ac:dyDescent="0.3">
      <c r="A16" s="35" t="s">
        <v>201</v>
      </c>
      <c r="B16" s="35" t="str">
        <f>evpen!C16</f>
        <v>REF20195-L</v>
      </c>
      <c r="C16" s="112">
        <v>0</v>
      </c>
      <c r="D16" s="112">
        <v>0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2">
        <v>0</v>
      </c>
      <c r="P16" s="112">
        <v>0</v>
      </c>
      <c r="Q16" s="112">
        <v>0</v>
      </c>
      <c r="R16" s="112">
        <v>0</v>
      </c>
      <c r="S16" s="112">
        <v>0</v>
      </c>
      <c r="T16" s="112">
        <v>0</v>
      </c>
      <c r="U16" s="112">
        <v>0</v>
      </c>
      <c r="V16" s="112">
        <v>0</v>
      </c>
      <c r="W16" s="112">
        <v>0</v>
      </c>
      <c r="X16" s="112">
        <v>0</v>
      </c>
      <c r="Y16" s="112">
        <v>0</v>
      </c>
      <c r="Z16" s="112">
        <v>0</v>
      </c>
      <c r="AA16" s="112">
        <v>0</v>
      </c>
      <c r="AB16" s="112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H16" s="112">
        <v>0</v>
      </c>
      <c r="AI16" s="112">
        <v>0</v>
      </c>
      <c r="AJ16" s="112">
        <v>0</v>
      </c>
      <c r="AK16" s="112">
        <v>0</v>
      </c>
      <c r="AL16" s="112">
        <v>0</v>
      </c>
      <c r="AM16" s="112">
        <v>0</v>
      </c>
      <c r="AN16" s="112">
        <v>0</v>
      </c>
      <c r="AO16" s="112">
        <v>0</v>
      </c>
      <c r="AP16" s="109"/>
      <c r="AQ16" s="109"/>
      <c r="AR16" s="109"/>
      <c r="AS16" s="109"/>
      <c r="AT16" s="109"/>
    </row>
    <row r="17" spans="1:46" s="3" customFormat="1" x14ac:dyDescent="0.3">
      <c r="A17" s="3" t="s">
        <v>201</v>
      </c>
      <c r="B17" s="3" t="str">
        <f>evpen!C17</f>
        <v>T3P2S8RL-UCE</v>
      </c>
      <c r="C17" s="113">
        <v>0</v>
      </c>
      <c r="D17" s="113">
        <v>0</v>
      </c>
      <c r="E17" s="113">
        <v>0</v>
      </c>
      <c r="F17" s="113">
        <v>0</v>
      </c>
      <c r="G17" s="113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0"/>
      <c r="AQ17" s="110"/>
      <c r="AR17" s="110"/>
      <c r="AS17" s="110"/>
      <c r="AT17" s="110"/>
    </row>
    <row r="18" spans="1:46" x14ac:dyDescent="0.3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3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3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3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3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3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3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3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3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3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7" customFormat="1" x14ac:dyDescent="0.3">
      <c r="A28" s="107" t="s">
        <v>131</v>
      </c>
      <c r="B28" s="107" t="str">
        <f>B18</f>
        <v>Ucon7-75-L</v>
      </c>
      <c r="C28" s="111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1">
        <v>0</v>
      </c>
      <c r="AD28" s="111">
        <v>0</v>
      </c>
      <c r="AE28" s="111">
        <v>0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1">
        <v>0</v>
      </c>
      <c r="AP28" s="108"/>
      <c r="AQ28" s="108"/>
      <c r="AR28" s="108"/>
      <c r="AS28" s="108"/>
      <c r="AT28" s="108"/>
    </row>
    <row r="29" spans="1:46" s="35" customFormat="1" x14ac:dyDescent="0.3">
      <c r="A29" s="35" t="s">
        <v>131</v>
      </c>
      <c r="B29" s="35" t="str">
        <f t="shared" ref="B29:B37" si="2">B19</f>
        <v>Con7-75-L</v>
      </c>
      <c r="C29" s="112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4">
        <f t="shared" ref="O29:AO29" si="3">O28</f>
        <v>0</v>
      </c>
      <c r="P29" s="114">
        <f t="shared" si="3"/>
        <v>0</v>
      </c>
      <c r="Q29" s="114">
        <f t="shared" si="3"/>
        <v>0</v>
      </c>
      <c r="R29" s="114">
        <f t="shared" si="3"/>
        <v>0</v>
      </c>
      <c r="S29" s="114">
        <f t="shared" si="3"/>
        <v>0</v>
      </c>
      <c r="T29" s="114">
        <f t="shared" si="3"/>
        <v>0</v>
      </c>
      <c r="U29" s="114">
        <f t="shared" si="3"/>
        <v>0</v>
      </c>
      <c r="V29" s="114">
        <f t="shared" si="3"/>
        <v>0</v>
      </c>
      <c r="W29" s="114">
        <f t="shared" si="3"/>
        <v>0</v>
      </c>
      <c r="X29" s="114">
        <f t="shared" si="3"/>
        <v>0</v>
      </c>
      <c r="Y29" s="114">
        <f t="shared" si="3"/>
        <v>0</v>
      </c>
      <c r="Z29" s="114">
        <f t="shared" si="3"/>
        <v>0</v>
      </c>
      <c r="AA29" s="114">
        <f t="shared" si="3"/>
        <v>0</v>
      </c>
      <c r="AB29" s="114">
        <f t="shared" si="3"/>
        <v>0</v>
      </c>
      <c r="AC29" s="114">
        <f t="shared" si="3"/>
        <v>0</v>
      </c>
      <c r="AD29" s="114">
        <f t="shared" si="3"/>
        <v>0</v>
      </c>
      <c r="AE29" s="114">
        <f t="shared" si="3"/>
        <v>0</v>
      </c>
      <c r="AF29" s="114">
        <f t="shared" si="3"/>
        <v>0</v>
      </c>
      <c r="AG29" s="114">
        <f t="shared" si="3"/>
        <v>0</v>
      </c>
      <c r="AH29" s="114">
        <f t="shared" si="3"/>
        <v>0</v>
      </c>
      <c r="AI29" s="114">
        <f t="shared" si="3"/>
        <v>0</v>
      </c>
      <c r="AJ29" s="114">
        <f t="shared" si="3"/>
        <v>0</v>
      </c>
      <c r="AK29" s="114">
        <f t="shared" si="3"/>
        <v>0</v>
      </c>
      <c r="AL29" s="114">
        <f t="shared" si="3"/>
        <v>0</v>
      </c>
      <c r="AM29" s="114">
        <f t="shared" si="3"/>
        <v>0</v>
      </c>
      <c r="AN29" s="114">
        <f t="shared" si="3"/>
        <v>0</v>
      </c>
      <c r="AO29" s="114">
        <f t="shared" si="3"/>
        <v>0</v>
      </c>
      <c r="AP29" s="109"/>
      <c r="AQ29" s="109"/>
      <c r="AR29" s="109"/>
      <c r="AS29" s="109"/>
      <c r="AT29" s="109"/>
    </row>
    <row r="30" spans="1:46" s="35" customFormat="1" x14ac:dyDescent="0.3">
      <c r="A30" s="35" t="s">
        <v>131</v>
      </c>
      <c r="B30" s="35" t="str">
        <f t="shared" si="2"/>
        <v>Ucon_NB-UCE-L</v>
      </c>
      <c r="C30" s="112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0</v>
      </c>
      <c r="Y30" s="112">
        <v>0</v>
      </c>
      <c r="Z30" s="112">
        <v>0</v>
      </c>
      <c r="AA30" s="112">
        <v>0</v>
      </c>
      <c r="AB30" s="112">
        <v>0</v>
      </c>
      <c r="AC30" s="112">
        <v>0</v>
      </c>
      <c r="AD30" s="112">
        <v>0</v>
      </c>
      <c r="AE30" s="112">
        <v>0</v>
      </c>
      <c r="AF30" s="112">
        <v>0</v>
      </c>
      <c r="AG30" s="112">
        <v>0</v>
      </c>
      <c r="AH30" s="112">
        <v>0</v>
      </c>
      <c r="AI30" s="112">
        <v>0</v>
      </c>
      <c r="AJ30" s="112">
        <v>0</v>
      </c>
      <c r="AK30" s="112">
        <v>0</v>
      </c>
      <c r="AL30" s="112">
        <v>0</v>
      </c>
      <c r="AM30" s="112">
        <v>0</v>
      </c>
      <c r="AN30" s="112">
        <v>0</v>
      </c>
      <c r="AO30" s="112">
        <v>0</v>
      </c>
      <c r="AP30" s="109"/>
      <c r="AQ30" s="109"/>
      <c r="AR30" s="109"/>
      <c r="AS30" s="109"/>
      <c r="AT30" s="109"/>
    </row>
    <row r="31" spans="1:46" s="35" customFormat="1" x14ac:dyDescent="0.3">
      <c r="A31" s="35" t="s">
        <v>131</v>
      </c>
      <c r="B31" s="35" t="str">
        <f t="shared" si="2"/>
        <v>Con_NB-UCE</v>
      </c>
      <c r="C31" s="112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2">
        <f t="shared" ref="O31:AO34" si="4">O29</f>
        <v>0</v>
      </c>
      <c r="P31" s="112">
        <f t="shared" si="4"/>
        <v>0</v>
      </c>
      <c r="Q31" s="112">
        <f t="shared" si="4"/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f t="shared" si="4"/>
        <v>0</v>
      </c>
      <c r="Y31" s="112">
        <f t="shared" si="4"/>
        <v>0</v>
      </c>
      <c r="Z31" s="112">
        <f t="shared" si="4"/>
        <v>0</v>
      </c>
      <c r="AA31" s="112">
        <f t="shared" si="4"/>
        <v>0</v>
      </c>
      <c r="AB31" s="112">
        <f t="shared" si="4"/>
        <v>0</v>
      </c>
      <c r="AC31" s="112">
        <f t="shared" si="4"/>
        <v>0</v>
      </c>
      <c r="AD31" s="112">
        <f t="shared" si="4"/>
        <v>0</v>
      </c>
      <c r="AE31" s="112">
        <f t="shared" si="4"/>
        <v>0</v>
      </c>
      <c r="AF31" s="112">
        <f t="shared" si="4"/>
        <v>0</v>
      </c>
      <c r="AG31" s="112">
        <f t="shared" si="4"/>
        <v>0</v>
      </c>
      <c r="AH31" s="112">
        <f t="shared" si="4"/>
        <v>0</v>
      </c>
      <c r="AI31" s="112">
        <f t="shared" si="4"/>
        <v>0</v>
      </c>
      <c r="AJ31" s="112">
        <f t="shared" si="4"/>
        <v>0</v>
      </c>
      <c r="AK31" s="112">
        <f t="shared" si="4"/>
        <v>0</v>
      </c>
      <c r="AL31" s="112">
        <f t="shared" si="4"/>
        <v>0</v>
      </c>
      <c r="AM31" s="112">
        <f t="shared" si="4"/>
        <v>0</v>
      </c>
      <c r="AN31" s="112">
        <f t="shared" si="4"/>
        <v>0</v>
      </c>
      <c r="AO31" s="112">
        <f t="shared" si="4"/>
        <v>0</v>
      </c>
      <c r="AP31" s="109"/>
      <c r="AQ31" s="109"/>
      <c r="AR31" s="109"/>
      <c r="AS31" s="109"/>
      <c r="AT31" s="109"/>
    </row>
    <row r="32" spans="1:46" s="35" customFormat="1" x14ac:dyDescent="0.3">
      <c r="A32" s="35" t="s">
        <v>131</v>
      </c>
      <c r="B32" s="35" t="str">
        <f t="shared" si="2"/>
        <v>Ucon_NB9-5</v>
      </c>
      <c r="C32" s="112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f>O30</f>
        <v>0</v>
      </c>
      <c r="P32" s="112">
        <f>P30</f>
        <v>0</v>
      </c>
      <c r="Q32" s="112">
        <f>Q30</f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f t="shared" si="4"/>
        <v>0</v>
      </c>
      <c r="Y32" s="112">
        <f t="shared" si="4"/>
        <v>0</v>
      </c>
      <c r="Z32" s="112">
        <f t="shared" si="4"/>
        <v>0</v>
      </c>
      <c r="AA32" s="112">
        <f t="shared" si="4"/>
        <v>0</v>
      </c>
      <c r="AB32" s="112">
        <f t="shared" si="4"/>
        <v>0</v>
      </c>
      <c r="AC32" s="112">
        <f t="shared" si="4"/>
        <v>0</v>
      </c>
      <c r="AD32" s="112">
        <f t="shared" si="4"/>
        <v>0</v>
      </c>
      <c r="AE32" s="112">
        <f t="shared" si="4"/>
        <v>0</v>
      </c>
      <c r="AF32" s="112">
        <f t="shared" si="4"/>
        <v>0</v>
      </c>
      <c r="AG32" s="112">
        <f t="shared" si="4"/>
        <v>0</v>
      </c>
      <c r="AH32" s="112">
        <f t="shared" si="4"/>
        <v>0</v>
      </c>
      <c r="AI32" s="112">
        <f t="shared" si="4"/>
        <v>0</v>
      </c>
      <c r="AJ32" s="112">
        <f t="shared" si="4"/>
        <v>0</v>
      </c>
      <c r="AK32" s="112">
        <f t="shared" si="4"/>
        <v>0</v>
      </c>
      <c r="AL32" s="112">
        <f t="shared" si="4"/>
        <v>0</v>
      </c>
      <c r="AM32" s="112">
        <f t="shared" si="4"/>
        <v>0</v>
      </c>
      <c r="AN32" s="112">
        <f t="shared" si="4"/>
        <v>0</v>
      </c>
      <c r="AO32" s="112">
        <f t="shared" si="4"/>
        <v>0</v>
      </c>
      <c r="AP32" s="109"/>
      <c r="AQ32" s="109"/>
      <c r="AR32" s="109"/>
      <c r="AS32" s="109"/>
      <c r="AT32" s="109"/>
    </row>
    <row r="33" spans="1:46" s="35" customFormat="1" x14ac:dyDescent="0.3">
      <c r="A33" s="35" t="s">
        <v>131</v>
      </c>
      <c r="B33" s="35" t="str">
        <f t="shared" si="2"/>
        <v>RE_CON-UCE-L</v>
      </c>
      <c r="C33" s="112">
        <v>0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f t="shared" si="4"/>
        <v>0</v>
      </c>
      <c r="P33" s="112">
        <f t="shared" si="4"/>
        <v>0</v>
      </c>
      <c r="Q33" s="112">
        <f t="shared" si="4"/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f t="shared" si="4"/>
        <v>0</v>
      </c>
      <c r="Y33" s="112">
        <f t="shared" si="4"/>
        <v>0</v>
      </c>
      <c r="Z33" s="112">
        <f t="shared" si="4"/>
        <v>0</v>
      </c>
      <c r="AA33" s="112">
        <f t="shared" si="4"/>
        <v>0</v>
      </c>
      <c r="AB33" s="112">
        <f t="shared" si="4"/>
        <v>0</v>
      </c>
      <c r="AC33" s="112">
        <f t="shared" si="4"/>
        <v>0</v>
      </c>
      <c r="AD33" s="112">
        <f t="shared" si="4"/>
        <v>0</v>
      </c>
      <c r="AE33" s="112">
        <f t="shared" si="4"/>
        <v>0</v>
      </c>
      <c r="AF33" s="112">
        <f t="shared" si="4"/>
        <v>0</v>
      </c>
      <c r="AG33" s="112">
        <f t="shared" si="4"/>
        <v>0</v>
      </c>
      <c r="AH33" s="112">
        <f t="shared" si="4"/>
        <v>0</v>
      </c>
      <c r="AI33" s="112">
        <f t="shared" si="4"/>
        <v>0</v>
      </c>
      <c r="AJ33" s="112">
        <f t="shared" si="4"/>
        <v>0</v>
      </c>
      <c r="AK33" s="112">
        <f t="shared" si="4"/>
        <v>0</v>
      </c>
      <c r="AL33" s="112">
        <f t="shared" si="4"/>
        <v>0</v>
      </c>
      <c r="AM33" s="112">
        <f t="shared" si="4"/>
        <v>0</v>
      </c>
      <c r="AN33" s="112">
        <f t="shared" si="4"/>
        <v>0</v>
      </c>
      <c r="AO33" s="112">
        <f t="shared" si="4"/>
        <v>0</v>
      </c>
      <c r="AP33" s="109"/>
      <c r="AQ33" s="109"/>
      <c r="AR33" s="109"/>
      <c r="AS33" s="109"/>
      <c r="AT33" s="109"/>
    </row>
    <row r="34" spans="1:46" s="35" customFormat="1" x14ac:dyDescent="0.3">
      <c r="A34" s="35" t="s">
        <v>131</v>
      </c>
      <c r="B34" s="35" t="str">
        <f t="shared" si="2"/>
        <v>TRAPES-UCE-L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f t="shared" si="4"/>
        <v>0</v>
      </c>
      <c r="P34" s="112">
        <f t="shared" si="4"/>
        <v>0</v>
      </c>
      <c r="Q34" s="112">
        <f t="shared" si="4"/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f t="shared" si="4"/>
        <v>0</v>
      </c>
      <c r="Y34" s="112">
        <f t="shared" si="4"/>
        <v>0</v>
      </c>
      <c r="Z34" s="112">
        <f t="shared" si="4"/>
        <v>0</v>
      </c>
      <c r="AA34" s="112">
        <f t="shared" si="4"/>
        <v>0</v>
      </c>
      <c r="AB34" s="112">
        <f t="shared" si="4"/>
        <v>0</v>
      </c>
      <c r="AC34" s="112">
        <f t="shared" si="4"/>
        <v>0</v>
      </c>
      <c r="AD34" s="112">
        <f t="shared" si="4"/>
        <v>0</v>
      </c>
      <c r="AE34" s="112">
        <f t="shared" si="4"/>
        <v>0</v>
      </c>
      <c r="AF34" s="112">
        <f t="shared" si="4"/>
        <v>0</v>
      </c>
      <c r="AG34" s="112">
        <f t="shared" si="4"/>
        <v>0</v>
      </c>
      <c r="AH34" s="112">
        <f t="shared" si="4"/>
        <v>0</v>
      </c>
      <c r="AI34" s="112">
        <f t="shared" si="4"/>
        <v>0</v>
      </c>
      <c r="AJ34" s="112">
        <f t="shared" si="4"/>
        <v>0</v>
      </c>
      <c r="AK34" s="112">
        <f t="shared" si="4"/>
        <v>0</v>
      </c>
      <c r="AL34" s="112">
        <f t="shared" si="4"/>
        <v>0</v>
      </c>
      <c r="AM34" s="112">
        <f t="shared" si="4"/>
        <v>0</v>
      </c>
      <c r="AN34" s="112">
        <f t="shared" si="4"/>
        <v>0</v>
      </c>
      <c r="AO34" s="112">
        <f t="shared" si="4"/>
        <v>0</v>
      </c>
      <c r="AP34" s="109"/>
      <c r="AQ34" s="109"/>
      <c r="AR34" s="109"/>
      <c r="AS34" s="109"/>
      <c r="AT34" s="109"/>
    </row>
    <row r="35" spans="1:46" s="35" customFormat="1" x14ac:dyDescent="0.3">
      <c r="A35" s="35" t="s">
        <v>131</v>
      </c>
      <c r="B35" s="35" t="str">
        <f t="shared" si="2"/>
        <v>REF2019-UCE-L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  <c r="V35" s="112">
        <v>0</v>
      </c>
      <c r="W35" s="112">
        <v>0</v>
      </c>
      <c r="X35" s="112">
        <v>0</v>
      </c>
      <c r="Y35" s="112">
        <v>0</v>
      </c>
      <c r="Z35" s="112">
        <v>0</v>
      </c>
      <c r="AA35" s="112">
        <v>0</v>
      </c>
      <c r="AB35" s="112">
        <v>0</v>
      </c>
      <c r="AC35" s="112">
        <v>0</v>
      </c>
      <c r="AD35" s="112">
        <v>0</v>
      </c>
      <c r="AE35" s="112">
        <v>0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0</v>
      </c>
      <c r="AO35" s="112">
        <v>0</v>
      </c>
      <c r="AP35" s="109"/>
      <c r="AQ35" s="109"/>
      <c r="AR35" s="109"/>
      <c r="AS35" s="109"/>
      <c r="AT35" s="109"/>
    </row>
    <row r="36" spans="1:46" s="35" customFormat="1" x14ac:dyDescent="0.3">
      <c r="A36" s="35" t="s">
        <v>131</v>
      </c>
      <c r="B36" s="35" t="str">
        <f t="shared" si="2"/>
        <v>REF20195-L</v>
      </c>
      <c r="C36" s="112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2">
        <f t="shared" ref="O36:AO36" si="5">O29</f>
        <v>0</v>
      </c>
      <c r="P36" s="112">
        <f t="shared" si="5"/>
        <v>0</v>
      </c>
      <c r="Q36" s="112">
        <f t="shared" si="5"/>
        <v>0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f t="shared" si="5"/>
        <v>0</v>
      </c>
      <c r="Y36" s="112">
        <f t="shared" si="5"/>
        <v>0</v>
      </c>
      <c r="Z36" s="112">
        <f t="shared" si="5"/>
        <v>0</v>
      </c>
      <c r="AA36" s="112">
        <f t="shared" si="5"/>
        <v>0</v>
      </c>
      <c r="AB36" s="112">
        <f t="shared" si="5"/>
        <v>0</v>
      </c>
      <c r="AC36" s="112">
        <f t="shared" si="5"/>
        <v>0</v>
      </c>
      <c r="AD36" s="112">
        <f t="shared" si="5"/>
        <v>0</v>
      </c>
      <c r="AE36" s="112">
        <f t="shared" si="5"/>
        <v>0</v>
      </c>
      <c r="AF36" s="112">
        <f t="shared" si="5"/>
        <v>0</v>
      </c>
      <c r="AG36" s="112">
        <f t="shared" si="5"/>
        <v>0</v>
      </c>
      <c r="AH36" s="112">
        <f t="shared" si="5"/>
        <v>0</v>
      </c>
      <c r="AI36" s="112">
        <f t="shared" si="5"/>
        <v>0</v>
      </c>
      <c r="AJ36" s="112">
        <f t="shared" si="5"/>
        <v>0</v>
      </c>
      <c r="AK36" s="112">
        <f t="shared" si="5"/>
        <v>0</v>
      </c>
      <c r="AL36" s="112">
        <f t="shared" si="5"/>
        <v>0</v>
      </c>
      <c r="AM36" s="112">
        <f t="shared" si="5"/>
        <v>0</v>
      </c>
      <c r="AN36" s="112">
        <f t="shared" si="5"/>
        <v>0</v>
      </c>
      <c r="AO36" s="112">
        <f t="shared" si="5"/>
        <v>0</v>
      </c>
      <c r="AP36" s="109"/>
      <c r="AQ36" s="109"/>
      <c r="AR36" s="109"/>
      <c r="AS36" s="109"/>
      <c r="AT36" s="109"/>
    </row>
    <row r="37" spans="1:46" s="3" customFormat="1" x14ac:dyDescent="0.3">
      <c r="A37" s="3" t="s">
        <v>131</v>
      </c>
      <c r="B37" s="3" t="str">
        <f t="shared" si="2"/>
        <v>T3P2S8RL-UCE</v>
      </c>
      <c r="C37" s="113">
        <v>0</v>
      </c>
      <c r="D37" s="113">
        <v>0</v>
      </c>
      <c r="E37" s="113">
        <v>0</v>
      </c>
      <c r="F37" s="113">
        <v>0</v>
      </c>
      <c r="G37" s="113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f t="shared" ref="O37:AO37" si="6">O30</f>
        <v>0</v>
      </c>
      <c r="P37" s="113">
        <f t="shared" si="6"/>
        <v>0</v>
      </c>
      <c r="Q37" s="113">
        <f t="shared" si="6"/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f t="shared" si="6"/>
        <v>0</v>
      </c>
      <c r="Y37" s="113">
        <f t="shared" si="6"/>
        <v>0</v>
      </c>
      <c r="Z37" s="113">
        <f t="shared" si="6"/>
        <v>0</v>
      </c>
      <c r="AA37" s="113">
        <f t="shared" si="6"/>
        <v>0</v>
      </c>
      <c r="AB37" s="113">
        <f t="shared" si="6"/>
        <v>0</v>
      </c>
      <c r="AC37" s="113">
        <f t="shared" si="6"/>
        <v>0</v>
      </c>
      <c r="AD37" s="113">
        <f t="shared" si="6"/>
        <v>0</v>
      </c>
      <c r="AE37" s="113">
        <f t="shared" si="6"/>
        <v>0</v>
      </c>
      <c r="AF37" s="113">
        <f t="shared" si="6"/>
        <v>0</v>
      </c>
      <c r="AG37" s="113">
        <f t="shared" si="6"/>
        <v>0</v>
      </c>
      <c r="AH37" s="113">
        <f t="shared" si="6"/>
        <v>0</v>
      </c>
      <c r="AI37" s="113">
        <f t="shared" si="6"/>
        <v>0</v>
      </c>
      <c r="AJ37" s="113">
        <f t="shared" si="6"/>
        <v>0</v>
      </c>
      <c r="AK37" s="113">
        <f t="shared" si="6"/>
        <v>0</v>
      </c>
      <c r="AL37" s="113">
        <f t="shared" si="6"/>
        <v>0</v>
      </c>
      <c r="AM37" s="113">
        <f t="shared" si="6"/>
        <v>0</v>
      </c>
      <c r="AN37" s="113">
        <f t="shared" si="6"/>
        <v>0</v>
      </c>
      <c r="AO37" s="113">
        <f t="shared" si="6"/>
        <v>0</v>
      </c>
      <c r="AP37" s="110"/>
      <c r="AQ37" s="110"/>
      <c r="AR37" s="110"/>
      <c r="AS37" s="110"/>
      <c r="AT37" s="110"/>
    </row>
    <row r="38" spans="1:46" x14ac:dyDescent="0.3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3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3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3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3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3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3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3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3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3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7" customFormat="1" x14ac:dyDescent="0.3">
      <c r="A48" s="107" t="s">
        <v>338</v>
      </c>
      <c r="B48" s="107" t="str">
        <f t="shared" si="7"/>
        <v>Ucon7-75-L</v>
      </c>
      <c r="C48" s="111">
        <v>0</v>
      </c>
      <c r="D48" s="111">
        <v>0</v>
      </c>
      <c r="E48" s="111">
        <v>0</v>
      </c>
      <c r="F48" s="111">
        <v>0</v>
      </c>
      <c r="G48" s="111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1">
        <v>0</v>
      </c>
      <c r="AD48" s="111">
        <v>0</v>
      </c>
      <c r="AE48" s="111">
        <v>0</v>
      </c>
      <c r="AF48" s="111">
        <v>0</v>
      </c>
      <c r="AG48" s="111">
        <v>0</v>
      </c>
      <c r="AH48" s="111">
        <v>0</v>
      </c>
      <c r="AI48" s="111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1">
        <v>0</v>
      </c>
      <c r="AP48" s="108"/>
      <c r="AQ48" s="108"/>
      <c r="AR48" s="108"/>
      <c r="AS48" s="108"/>
      <c r="AT48" s="108"/>
    </row>
    <row r="49" spans="1:46" s="35" customFormat="1" x14ac:dyDescent="0.3">
      <c r="A49" s="35" t="s">
        <v>338</v>
      </c>
      <c r="B49" s="35" t="str">
        <f t="shared" si="7"/>
        <v>Con7-75-L</v>
      </c>
      <c r="C49" s="112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2">
        <v>0</v>
      </c>
      <c r="W49" s="112">
        <v>0</v>
      </c>
      <c r="X49" s="112">
        <v>0</v>
      </c>
      <c r="Y49" s="112">
        <v>0</v>
      </c>
      <c r="Z49" s="112">
        <v>0</v>
      </c>
      <c r="AA49" s="112">
        <v>0</v>
      </c>
      <c r="AB49" s="112">
        <v>0</v>
      </c>
      <c r="AC49" s="112">
        <v>0</v>
      </c>
      <c r="AD49" s="112">
        <v>0</v>
      </c>
      <c r="AE49" s="112">
        <v>0</v>
      </c>
      <c r="AF49" s="112">
        <v>0</v>
      </c>
      <c r="AG49" s="112">
        <v>0</v>
      </c>
      <c r="AH49" s="112">
        <v>0</v>
      </c>
      <c r="AI49" s="112">
        <v>0</v>
      </c>
      <c r="AJ49" s="112">
        <v>0</v>
      </c>
      <c r="AK49" s="112">
        <v>0</v>
      </c>
      <c r="AL49" s="112">
        <v>0</v>
      </c>
      <c r="AM49" s="112">
        <v>0</v>
      </c>
      <c r="AN49" s="112">
        <v>0</v>
      </c>
      <c r="AO49" s="112">
        <v>0</v>
      </c>
      <c r="AP49" s="109"/>
      <c r="AQ49" s="109"/>
      <c r="AR49" s="109"/>
      <c r="AS49" s="109"/>
      <c r="AT49" s="109"/>
    </row>
    <row r="50" spans="1:46" s="35" customFormat="1" x14ac:dyDescent="0.3">
      <c r="A50" s="35" t="s">
        <v>338</v>
      </c>
      <c r="B50" s="35" t="str">
        <f t="shared" si="7"/>
        <v>Ucon_NB-UCE-L</v>
      </c>
      <c r="C50" s="112">
        <v>0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W50" s="112">
        <v>0</v>
      </c>
      <c r="X50" s="112">
        <v>0</v>
      </c>
      <c r="Y50" s="112">
        <v>0</v>
      </c>
      <c r="Z50" s="112">
        <v>0</v>
      </c>
      <c r="AA50" s="112">
        <v>0</v>
      </c>
      <c r="AB50" s="112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H50" s="112">
        <v>0</v>
      </c>
      <c r="AI50" s="112">
        <v>0</v>
      </c>
      <c r="AJ50" s="112">
        <v>0</v>
      </c>
      <c r="AK50" s="112">
        <v>0</v>
      </c>
      <c r="AL50" s="112">
        <v>0</v>
      </c>
      <c r="AM50" s="112">
        <v>0</v>
      </c>
      <c r="AN50" s="112">
        <v>0</v>
      </c>
      <c r="AO50" s="112">
        <v>0</v>
      </c>
      <c r="AP50" s="109"/>
      <c r="AQ50" s="109"/>
      <c r="AR50" s="109"/>
      <c r="AS50" s="109"/>
      <c r="AT50" s="109"/>
    </row>
    <row r="51" spans="1:46" s="35" customFormat="1" x14ac:dyDescent="0.3">
      <c r="A51" s="35" t="s">
        <v>338</v>
      </c>
      <c r="B51" s="35" t="str">
        <f t="shared" si="7"/>
        <v>Con_NB-UCE</v>
      </c>
      <c r="C51" s="112">
        <v>0</v>
      </c>
      <c r="D51" s="112">
        <v>0</v>
      </c>
      <c r="E51" s="112">
        <v>0</v>
      </c>
      <c r="F51" s="112">
        <v>0</v>
      </c>
      <c r="G51" s="112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W51" s="112">
        <v>0</v>
      </c>
      <c r="X51" s="112">
        <v>0</v>
      </c>
      <c r="Y51" s="112">
        <v>0</v>
      </c>
      <c r="Z51" s="112">
        <v>0</v>
      </c>
      <c r="AA51" s="112">
        <v>0</v>
      </c>
      <c r="AB51" s="112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>
        <v>0</v>
      </c>
      <c r="AM51" s="112">
        <v>0</v>
      </c>
      <c r="AN51" s="112">
        <v>0</v>
      </c>
      <c r="AO51" s="112">
        <v>0</v>
      </c>
      <c r="AP51" s="109"/>
      <c r="AQ51" s="109"/>
      <c r="AR51" s="109"/>
      <c r="AS51" s="109"/>
      <c r="AT51" s="109"/>
    </row>
    <row r="52" spans="1:46" s="35" customFormat="1" x14ac:dyDescent="0.3">
      <c r="A52" s="35" t="s">
        <v>338</v>
      </c>
      <c r="B52" s="35" t="str">
        <f t="shared" si="7"/>
        <v>Ucon_NB9-5</v>
      </c>
      <c r="C52" s="112">
        <v>0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2">
        <v>0</v>
      </c>
      <c r="P52" s="112">
        <v>0</v>
      </c>
      <c r="Q52" s="112">
        <v>0</v>
      </c>
      <c r="R52" s="112">
        <v>0</v>
      </c>
      <c r="S52" s="112">
        <v>0</v>
      </c>
      <c r="T52" s="112">
        <v>0</v>
      </c>
      <c r="U52" s="112">
        <v>0</v>
      </c>
      <c r="V52" s="112">
        <v>0</v>
      </c>
      <c r="W52" s="112">
        <v>0</v>
      </c>
      <c r="X52" s="112">
        <v>0</v>
      </c>
      <c r="Y52" s="112">
        <v>0</v>
      </c>
      <c r="Z52" s="112">
        <v>0</v>
      </c>
      <c r="AA52" s="112">
        <v>0</v>
      </c>
      <c r="AB52" s="112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H52" s="112">
        <v>0</v>
      </c>
      <c r="AI52" s="112">
        <v>0</v>
      </c>
      <c r="AJ52" s="112">
        <v>0</v>
      </c>
      <c r="AK52" s="112">
        <v>0</v>
      </c>
      <c r="AL52" s="112">
        <v>0</v>
      </c>
      <c r="AM52" s="112">
        <v>0</v>
      </c>
      <c r="AN52" s="112">
        <v>0</v>
      </c>
      <c r="AO52" s="112">
        <v>0</v>
      </c>
      <c r="AP52" s="109"/>
      <c r="AQ52" s="109"/>
      <c r="AR52" s="109"/>
      <c r="AS52" s="109"/>
      <c r="AT52" s="109"/>
    </row>
    <row r="53" spans="1:46" s="35" customFormat="1" x14ac:dyDescent="0.3">
      <c r="A53" s="35" t="s">
        <v>338</v>
      </c>
      <c r="B53" s="35" t="str">
        <f t="shared" si="7"/>
        <v>RE_CON-UCE-L</v>
      </c>
      <c r="C53" s="112">
        <v>0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2">
        <v>0</v>
      </c>
      <c r="P53" s="112">
        <v>0</v>
      </c>
      <c r="Q53" s="112">
        <v>0</v>
      </c>
      <c r="R53" s="112">
        <v>0</v>
      </c>
      <c r="S53" s="112">
        <v>0</v>
      </c>
      <c r="T53" s="112">
        <v>0</v>
      </c>
      <c r="U53" s="112">
        <v>0</v>
      </c>
      <c r="V53" s="112">
        <v>0</v>
      </c>
      <c r="W53" s="112">
        <v>0</v>
      </c>
      <c r="X53" s="112">
        <v>0</v>
      </c>
      <c r="Y53" s="112">
        <v>0</v>
      </c>
      <c r="Z53" s="112">
        <v>0</v>
      </c>
      <c r="AA53" s="112">
        <v>0</v>
      </c>
      <c r="AB53" s="112">
        <v>0</v>
      </c>
      <c r="AC53" s="112">
        <v>0</v>
      </c>
      <c r="AD53" s="112">
        <v>0</v>
      </c>
      <c r="AE53" s="112">
        <v>0</v>
      </c>
      <c r="AF53" s="112">
        <v>0</v>
      </c>
      <c r="AG53" s="112">
        <v>0</v>
      </c>
      <c r="AH53" s="112">
        <v>0</v>
      </c>
      <c r="AI53" s="112">
        <v>0</v>
      </c>
      <c r="AJ53" s="112">
        <v>0</v>
      </c>
      <c r="AK53" s="112">
        <v>0</v>
      </c>
      <c r="AL53" s="112">
        <v>0</v>
      </c>
      <c r="AM53" s="112">
        <v>0</v>
      </c>
      <c r="AN53" s="112">
        <v>0</v>
      </c>
      <c r="AO53" s="112">
        <v>0</v>
      </c>
      <c r="AP53" s="109"/>
      <c r="AQ53" s="109"/>
      <c r="AR53" s="109"/>
      <c r="AS53" s="109"/>
      <c r="AT53" s="109"/>
    </row>
    <row r="54" spans="1:46" s="35" customFormat="1" x14ac:dyDescent="0.3">
      <c r="A54" s="35" t="s">
        <v>338</v>
      </c>
      <c r="B54" s="35" t="str">
        <f t="shared" si="7"/>
        <v>TRAPES-UCE-L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0</v>
      </c>
      <c r="AD54" s="112">
        <v>0</v>
      </c>
      <c r="AE54" s="112">
        <v>0</v>
      </c>
      <c r="AF54" s="112">
        <v>0</v>
      </c>
      <c r="AG54" s="112">
        <v>0</v>
      </c>
      <c r="AH54" s="112">
        <v>0</v>
      </c>
      <c r="AI54" s="112">
        <v>0</v>
      </c>
      <c r="AJ54" s="112">
        <v>0</v>
      </c>
      <c r="AK54" s="112">
        <v>0</v>
      </c>
      <c r="AL54" s="112">
        <v>0</v>
      </c>
      <c r="AM54" s="112">
        <v>0</v>
      </c>
      <c r="AN54" s="112">
        <v>0</v>
      </c>
      <c r="AO54" s="112">
        <v>0</v>
      </c>
      <c r="AP54" s="109"/>
      <c r="AQ54" s="109"/>
      <c r="AR54" s="109"/>
      <c r="AS54" s="109"/>
      <c r="AT54" s="109"/>
    </row>
    <row r="55" spans="1:46" s="35" customFormat="1" x14ac:dyDescent="0.3">
      <c r="A55" s="35" t="s">
        <v>338</v>
      </c>
      <c r="B55" s="35" t="str">
        <f t="shared" ref="B55:B70" si="8">B45</f>
        <v>REF2019-UCE-L</v>
      </c>
      <c r="C55" s="112">
        <v>0</v>
      </c>
      <c r="D55" s="112">
        <v>0</v>
      </c>
      <c r="E55" s="112">
        <v>0</v>
      </c>
      <c r="F55" s="112">
        <v>0</v>
      </c>
      <c r="G55" s="112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2">
        <v>0</v>
      </c>
      <c r="P55" s="112">
        <v>0</v>
      </c>
      <c r="Q55" s="112">
        <v>0</v>
      </c>
      <c r="R55" s="112">
        <v>0</v>
      </c>
      <c r="S55" s="112">
        <v>0</v>
      </c>
      <c r="T55" s="112">
        <v>0</v>
      </c>
      <c r="U55" s="112">
        <v>0</v>
      </c>
      <c r="V55" s="112">
        <v>0</v>
      </c>
      <c r="W55" s="112">
        <v>0</v>
      </c>
      <c r="X55" s="112">
        <v>0</v>
      </c>
      <c r="Y55" s="112">
        <v>0</v>
      </c>
      <c r="Z55" s="112">
        <v>0</v>
      </c>
      <c r="AA55" s="112">
        <v>0</v>
      </c>
      <c r="AB55" s="112">
        <v>0</v>
      </c>
      <c r="AC55" s="112">
        <v>0</v>
      </c>
      <c r="AD55" s="112">
        <v>0</v>
      </c>
      <c r="AE55" s="112">
        <v>0</v>
      </c>
      <c r="AF55" s="112">
        <v>0</v>
      </c>
      <c r="AG55" s="112">
        <v>0</v>
      </c>
      <c r="AH55" s="112">
        <v>0</v>
      </c>
      <c r="AI55" s="112">
        <v>0</v>
      </c>
      <c r="AJ55" s="112">
        <v>0</v>
      </c>
      <c r="AK55" s="112">
        <v>0</v>
      </c>
      <c r="AL55" s="112">
        <v>0</v>
      </c>
      <c r="AM55" s="112">
        <v>0</v>
      </c>
      <c r="AN55" s="112">
        <v>0</v>
      </c>
      <c r="AO55" s="112">
        <v>0</v>
      </c>
      <c r="AP55" s="109"/>
      <c r="AQ55" s="109"/>
      <c r="AR55" s="109"/>
      <c r="AS55" s="109"/>
      <c r="AT55" s="109"/>
    </row>
    <row r="56" spans="1:46" s="35" customFormat="1" x14ac:dyDescent="0.3">
      <c r="A56" s="35" t="s">
        <v>338</v>
      </c>
      <c r="B56" s="35" t="str">
        <f t="shared" si="8"/>
        <v>REF20195-L</v>
      </c>
      <c r="C56" s="112">
        <v>0</v>
      </c>
      <c r="D56" s="112">
        <v>0</v>
      </c>
      <c r="E56" s="112">
        <v>0</v>
      </c>
      <c r="F56" s="112">
        <v>0</v>
      </c>
      <c r="G56" s="112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2">
        <v>0</v>
      </c>
      <c r="P56" s="112">
        <v>0</v>
      </c>
      <c r="Q56" s="112">
        <v>0</v>
      </c>
      <c r="R56" s="112">
        <v>0</v>
      </c>
      <c r="S56" s="112">
        <v>0</v>
      </c>
      <c r="T56" s="112">
        <v>0</v>
      </c>
      <c r="U56" s="112">
        <v>0</v>
      </c>
      <c r="V56" s="112">
        <v>0</v>
      </c>
      <c r="W56" s="112">
        <v>0</v>
      </c>
      <c r="X56" s="112">
        <v>0</v>
      </c>
      <c r="Y56" s="112">
        <v>0</v>
      </c>
      <c r="Z56" s="112">
        <v>0</v>
      </c>
      <c r="AA56" s="112">
        <v>0</v>
      </c>
      <c r="AB56" s="112">
        <v>0</v>
      </c>
      <c r="AC56" s="112">
        <v>0</v>
      </c>
      <c r="AD56" s="112">
        <v>0</v>
      </c>
      <c r="AE56" s="112">
        <v>0</v>
      </c>
      <c r="AF56" s="112">
        <v>0</v>
      </c>
      <c r="AG56" s="112">
        <v>0</v>
      </c>
      <c r="AH56" s="112">
        <v>0</v>
      </c>
      <c r="AI56" s="112">
        <v>0</v>
      </c>
      <c r="AJ56" s="112">
        <v>0</v>
      </c>
      <c r="AK56" s="112">
        <v>0</v>
      </c>
      <c r="AL56" s="112">
        <v>0</v>
      </c>
      <c r="AM56" s="112">
        <v>0</v>
      </c>
      <c r="AN56" s="112">
        <v>0</v>
      </c>
      <c r="AO56" s="112">
        <v>0</v>
      </c>
      <c r="AP56" s="109"/>
      <c r="AQ56" s="109"/>
      <c r="AR56" s="109"/>
      <c r="AS56" s="109"/>
      <c r="AT56" s="109"/>
    </row>
    <row r="57" spans="1:46" s="3" customFormat="1" x14ac:dyDescent="0.3">
      <c r="A57" s="3" t="s">
        <v>338</v>
      </c>
      <c r="B57" s="3" t="str">
        <f t="shared" si="8"/>
        <v>T3P2S8RL-UCE</v>
      </c>
      <c r="C57" s="113">
        <v>0</v>
      </c>
      <c r="D57" s="113">
        <v>0</v>
      </c>
      <c r="E57" s="113">
        <v>0</v>
      </c>
      <c r="F57" s="113">
        <v>0</v>
      </c>
      <c r="G57" s="113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3">
        <v>0</v>
      </c>
      <c r="P57" s="113">
        <v>0</v>
      </c>
      <c r="Q57" s="113">
        <v>0</v>
      </c>
      <c r="R57" s="113">
        <v>0</v>
      </c>
      <c r="S57" s="113">
        <v>0</v>
      </c>
      <c r="T57" s="113">
        <v>0</v>
      </c>
      <c r="U57" s="113">
        <v>0</v>
      </c>
      <c r="V57" s="113">
        <v>0</v>
      </c>
      <c r="W57" s="113">
        <v>0</v>
      </c>
      <c r="X57" s="113">
        <v>0</v>
      </c>
      <c r="Y57" s="113">
        <v>0</v>
      </c>
      <c r="Z57" s="113">
        <v>0</v>
      </c>
      <c r="AA57" s="113">
        <v>0</v>
      </c>
      <c r="AB57" s="113">
        <v>0</v>
      </c>
      <c r="AC57" s="113">
        <v>0</v>
      </c>
      <c r="AD57" s="113">
        <v>0</v>
      </c>
      <c r="AE57" s="113">
        <v>0</v>
      </c>
      <c r="AF57" s="113">
        <v>0</v>
      </c>
      <c r="AG57" s="113">
        <v>0</v>
      </c>
      <c r="AH57" s="113">
        <v>0</v>
      </c>
      <c r="AI57" s="113">
        <v>0</v>
      </c>
      <c r="AJ57" s="113">
        <v>0</v>
      </c>
      <c r="AK57" s="113">
        <v>0</v>
      </c>
      <c r="AL57" s="113">
        <v>0</v>
      </c>
      <c r="AM57" s="113">
        <v>0</v>
      </c>
      <c r="AN57" s="113">
        <v>0</v>
      </c>
      <c r="AO57" s="113">
        <v>0</v>
      </c>
      <c r="AP57" s="110"/>
      <c r="AQ57" s="110"/>
      <c r="AR57" s="110"/>
      <c r="AS57" s="110"/>
      <c r="AT57" s="110"/>
    </row>
    <row r="58" spans="1:46" x14ac:dyDescent="0.3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3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3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3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3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3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3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3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3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3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7" customFormat="1" x14ac:dyDescent="0.3">
      <c r="A68" s="107" t="s">
        <v>340</v>
      </c>
      <c r="B68" s="107" t="str">
        <f t="shared" si="8"/>
        <v>Ucon7-75-L</v>
      </c>
      <c r="C68" s="111">
        <v>0</v>
      </c>
      <c r="D68" s="111">
        <v>0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0</v>
      </c>
      <c r="X68" s="111">
        <v>0</v>
      </c>
      <c r="Y68" s="111">
        <v>0</v>
      </c>
      <c r="Z68" s="111">
        <v>0</v>
      </c>
      <c r="AA68" s="111">
        <v>0</v>
      </c>
      <c r="AB68" s="111">
        <v>0</v>
      </c>
      <c r="AC68" s="111">
        <v>0</v>
      </c>
      <c r="AD68" s="111">
        <v>0</v>
      </c>
      <c r="AE68" s="111">
        <v>0</v>
      </c>
      <c r="AF68" s="111">
        <v>0</v>
      </c>
      <c r="AG68" s="111">
        <v>0</v>
      </c>
      <c r="AH68" s="111">
        <v>0</v>
      </c>
      <c r="AI68" s="111">
        <v>0</v>
      </c>
      <c r="AJ68" s="111">
        <v>0</v>
      </c>
      <c r="AK68" s="111">
        <v>0</v>
      </c>
      <c r="AL68" s="111">
        <v>0</v>
      </c>
      <c r="AM68" s="111">
        <v>0</v>
      </c>
      <c r="AN68" s="111">
        <v>0</v>
      </c>
      <c r="AO68" s="111">
        <v>0</v>
      </c>
      <c r="AP68" s="108"/>
      <c r="AQ68" s="108"/>
      <c r="AR68" s="108"/>
      <c r="AS68" s="108"/>
      <c r="AT68" s="108"/>
    </row>
    <row r="69" spans="1:46" s="35" customFormat="1" x14ac:dyDescent="0.3">
      <c r="A69" s="35" t="s">
        <v>340</v>
      </c>
      <c r="B69" s="35" t="str">
        <f t="shared" si="8"/>
        <v>Con7-75-L</v>
      </c>
      <c r="C69" s="112">
        <v>0</v>
      </c>
      <c r="D69" s="112">
        <v>0</v>
      </c>
      <c r="E69" s="112">
        <v>0</v>
      </c>
      <c r="F69" s="112">
        <v>0</v>
      </c>
      <c r="G69" s="112">
        <v>0</v>
      </c>
      <c r="H69" s="112">
        <v>0</v>
      </c>
      <c r="I69" s="112">
        <v>0</v>
      </c>
      <c r="J69" s="112">
        <v>0</v>
      </c>
      <c r="K69" s="112">
        <v>0</v>
      </c>
      <c r="L69" s="112">
        <v>0</v>
      </c>
      <c r="M69" s="112">
        <v>0</v>
      </c>
      <c r="N69" s="112">
        <v>0</v>
      </c>
      <c r="O69" s="112">
        <v>0</v>
      </c>
      <c r="P69" s="112">
        <v>0</v>
      </c>
      <c r="Q69" s="112">
        <v>0</v>
      </c>
      <c r="R69" s="112">
        <v>0</v>
      </c>
      <c r="S69" s="112">
        <v>0</v>
      </c>
      <c r="T69" s="112">
        <v>0</v>
      </c>
      <c r="U69" s="112">
        <v>0</v>
      </c>
      <c r="V69" s="112">
        <v>0</v>
      </c>
      <c r="W69" s="112">
        <v>0</v>
      </c>
      <c r="X69" s="112">
        <v>0</v>
      </c>
      <c r="Y69" s="112">
        <v>0</v>
      </c>
      <c r="Z69" s="112">
        <v>0</v>
      </c>
      <c r="AA69" s="112">
        <v>0</v>
      </c>
      <c r="AB69" s="112">
        <v>0</v>
      </c>
      <c r="AC69" s="112">
        <v>0</v>
      </c>
      <c r="AD69" s="112">
        <v>0</v>
      </c>
      <c r="AE69" s="112">
        <v>0</v>
      </c>
      <c r="AF69" s="112">
        <v>0</v>
      </c>
      <c r="AG69" s="112">
        <v>0</v>
      </c>
      <c r="AH69" s="112">
        <v>0</v>
      </c>
      <c r="AI69" s="112">
        <v>0</v>
      </c>
      <c r="AJ69" s="112">
        <v>0</v>
      </c>
      <c r="AK69" s="112">
        <v>0</v>
      </c>
      <c r="AL69" s="112">
        <v>0</v>
      </c>
      <c r="AM69" s="112">
        <v>0</v>
      </c>
      <c r="AN69" s="112">
        <v>0</v>
      </c>
      <c r="AO69" s="112">
        <v>0</v>
      </c>
      <c r="AP69" s="109"/>
      <c r="AQ69" s="109"/>
      <c r="AR69" s="109"/>
      <c r="AS69" s="109"/>
      <c r="AT69" s="109"/>
    </row>
    <row r="70" spans="1:46" s="35" customFormat="1" x14ac:dyDescent="0.3">
      <c r="A70" s="35" t="s">
        <v>340</v>
      </c>
      <c r="B70" s="35" t="str">
        <f t="shared" si="8"/>
        <v>Ucon_NB-UCE-L</v>
      </c>
      <c r="C70" s="112">
        <v>0</v>
      </c>
      <c r="D70" s="112">
        <v>0</v>
      </c>
      <c r="E70" s="112">
        <v>0</v>
      </c>
      <c r="F70" s="112">
        <v>0</v>
      </c>
      <c r="G70" s="112">
        <v>0</v>
      </c>
      <c r="H70" s="112">
        <v>0</v>
      </c>
      <c r="I70" s="112">
        <v>0</v>
      </c>
      <c r="J70" s="112">
        <v>0</v>
      </c>
      <c r="K70" s="112">
        <v>0</v>
      </c>
      <c r="L70" s="112">
        <v>0</v>
      </c>
      <c r="M70" s="112">
        <v>0</v>
      </c>
      <c r="N70" s="112">
        <v>0</v>
      </c>
      <c r="O70" s="112">
        <v>0</v>
      </c>
      <c r="P70" s="112">
        <v>0</v>
      </c>
      <c r="Q70" s="112">
        <v>0</v>
      </c>
      <c r="R70" s="112">
        <v>0</v>
      </c>
      <c r="S70" s="112">
        <v>0</v>
      </c>
      <c r="T70" s="112">
        <v>0</v>
      </c>
      <c r="U70" s="112">
        <v>0</v>
      </c>
      <c r="V70" s="112">
        <v>0</v>
      </c>
      <c r="W70" s="112">
        <v>0</v>
      </c>
      <c r="X70" s="112">
        <v>0</v>
      </c>
      <c r="Y70" s="112">
        <v>0</v>
      </c>
      <c r="Z70" s="112">
        <v>0</v>
      </c>
      <c r="AA70" s="112">
        <v>0</v>
      </c>
      <c r="AB70" s="112">
        <v>0</v>
      </c>
      <c r="AC70" s="112">
        <v>0</v>
      </c>
      <c r="AD70" s="112">
        <v>0</v>
      </c>
      <c r="AE70" s="112">
        <v>0</v>
      </c>
      <c r="AF70" s="112">
        <v>0</v>
      </c>
      <c r="AG70" s="112">
        <v>0</v>
      </c>
      <c r="AH70" s="112">
        <v>0</v>
      </c>
      <c r="AI70" s="112">
        <v>0</v>
      </c>
      <c r="AJ70" s="112">
        <v>0</v>
      </c>
      <c r="AK70" s="112">
        <v>0</v>
      </c>
      <c r="AL70" s="112">
        <v>0</v>
      </c>
      <c r="AM70" s="112">
        <v>0</v>
      </c>
      <c r="AN70" s="112">
        <v>0</v>
      </c>
      <c r="AO70" s="112">
        <v>0</v>
      </c>
      <c r="AP70" s="109"/>
      <c r="AQ70" s="109"/>
      <c r="AR70" s="109"/>
      <c r="AS70" s="109"/>
      <c r="AT70" s="109"/>
    </row>
    <row r="71" spans="1:46" s="35" customFormat="1" x14ac:dyDescent="0.3">
      <c r="A71" s="35" t="s">
        <v>340</v>
      </c>
      <c r="B71" s="35" t="str">
        <f t="shared" ref="B71:B77" si="9">B61</f>
        <v>Con_NB-UCE</v>
      </c>
      <c r="C71" s="112">
        <v>0</v>
      </c>
      <c r="D71" s="112">
        <v>0</v>
      </c>
      <c r="E71" s="112">
        <v>0</v>
      </c>
      <c r="F71" s="112">
        <v>0</v>
      </c>
      <c r="G71" s="112">
        <v>0</v>
      </c>
      <c r="H71" s="112">
        <v>0</v>
      </c>
      <c r="I71" s="112">
        <v>0</v>
      </c>
      <c r="J71" s="112">
        <v>0</v>
      </c>
      <c r="K71" s="112">
        <v>0</v>
      </c>
      <c r="L71" s="112">
        <v>0</v>
      </c>
      <c r="M71" s="112">
        <v>0</v>
      </c>
      <c r="N71" s="112">
        <v>0</v>
      </c>
      <c r="O71" s="112">
        <v>0</v>
      </c>
      <c r="P71" s="112">
        <v>0</v>
      </c>
      <c r="Q71" s="112">
        <v>0</v>
      </c>
      <c r="R71" s="112">
        <v>0</v>
      </c>
      <c r="S71" s="112">
        <v>0</v>
      </c>
      <c r="T71" s="112">
        <v>0</v>
      </c>
      <c r="U71" s="112">
        <v>0</v>
      </c>
      <c r="V71" s="112">
        <v>0</v>
      </c>
      <c r="W71" s="112">
        <v>0</v>
      </c>
      <c r="X71" s="112">
        <v>0</v>
      </c>
      <c r="Y71" s="112">
        <v>0</v>
      </c>
      <c r="Z71" s="112">
        <v>0</v>
      </c>
      <c r="AA71" s="112">
        <v>0</v>
      </c>
      <c r="AB71" s="112">
        <v>0</v>
      </c>
      <c r="AC71" s="112">
        <v>0</v>
      </c>
      <c r="AD71" s="112">
        <v>0</v>
      </c>
      <c r="AE71" s="112">
        <v>0</v>
      </c>
      <c r="AF71" s="112">
        <v>0</v>
      </c>
      <c r="AG71" s="112">
        <v>0</v>
      </c>
      <c r="AH71" s="112">
        <v>0</v>
      </c>
      <c r="AI71" s="112">
        <v>0</v>
      </c>
      <c r="AJ71" s="112">
        <v>0</v>
      </c>
      <c r="AK71" s="112">
        <v>0</v>
      </c>
      <c r="AL71" s="112">
        <v>0</v>
      </c>
      <c r="AM71" s="112">
        <v>0</v>
      </c>
      <c r="AN71" s="112">
        <v>0</v>
      </c>
      <c r="AO71" s="112">
        <v>0</v>
      </c>
      <c r="AP71" s="109"/>
      <c r="AQ71" s="109"/>
      <c r="AR71" s="109"/>
      <c r="AS71" s="109"/>
      <c r="AT71" s="109"/>
    </row>
    <row r="72" spans="1:46" s="35" customFormat="1" x14ac:dyDescent="0.3">
      <c r="A72" s="35" t="s">
        <v>340</v>
      </c>
      <c r="B72" s="35" t="str">
        <f t="shared" si="9"/>
        <v>Ucon_NB9-5</v>
      </c>
      <c r="C72" s="112">
        <v>0</v>
      </c>
      <c r="D72" s="112">
        <v>0</v>
      </c>
      <c r="E72" s="112">
        <v>0</v>
      </c>
      <c r="F72" s="112">
        <v>0</v>
      </c>
      <c r="G72" s="112">
        <v>0</v>
      </c>
      <c r="H72" s="112">
        <v>0</v>
      </c>
      <c r="I72" s="112">
        <v>0</v>
      </c>
      <c r="J72" s="112">
        <v>0</v>
      </c>
      <c r="K72" s="112">
        <v>0</v>
      </c>
      <c r="L72" s="112">
        <v>0</v>
      </c>
      <c r="M72" s="112">
        <v>0</v>
      </c>
      <c r="N72" s="112">
        <v>0</v>
      </c>
      <c r="O72" s="112">
        <v>0</v>
      </c>
      <c r="P72" s="112">
        <v>0</v>
      </c>
      <c r="Q72" s="112">
        <v>0</v>
      </c>
      <c r="R72" s="112">
        <v>0</v>
      </c>
      <c r="S72" s="112">
        <v>0</v>
      </c>
      <c r="T72" s="112">
        <v>0</v>
      </c>
      <c r="U72" s="112">
        <v>0</v>
      </c>
      <c r="V72" s="112">
        <v>0</v>
      </c>
      <c r="W72" s="112">
        <v>0</v>
      </c>
      <c r="X72" s="112">
        <v>0</v>
      </c>
      <c r="Y72" s="112">
        <v>0</v>
      </c>
      <c r="Z72" s="112">
        <v>0</v>
      </c>
      <c r="AA72" s="112">
        <v>0</v>
      </c>
      <c r="AB72" s="112">
        <v>0</v>
      </c>
      <c r="AC72" s="112">
        <v>0</v>
      </c>
      <c r="AD72" s="112">
        <v>0</v>
      </c>
      <c r="AE72" s="112">
        <v>0</v>
      </c>
      <c r="AF72" s="112">
        <v>0</v>
      </c>
      <c r="AG72" s="112">
        <v>0</v>
      </c>
      <c r="AH72" s="112">
        <v>0</v>
      </c>
      <c r="AI72" s="112">
        <v>0</v>
      </c>
      <c r="AJ72" s="112">
        <v>0</v>
      </c>
      <c r="AK72" s="112">
        <v>0</v>
      </c>
      <c r="AL72" s="112">
        <v>0</v>
      </c>
      <c r="AM72" s="112">
        <v>0</v>
      </c>
      <c r="AN72" s="112">
        <v>0</v>
      </c>
      <c r="AO72" s="112">
        <v>0</v>
      </c>
      <c r="AP72" s="109"/>
      <c r="AQ72" s="109"/>
      <c r="AR72" s="109"/>
      <c r="AS72" s="109"/>
      <c r="AT72" s="109"/>
    </row>
    <row r="73" spans="1:46" s="35" customFormat="1" x14ac:dyDescent="0.3">
      <c r="A73" s="35" t="s">
        <v>340</v>
      </c>
      <c r="B73" s="35" t="str">
        <f t="shared" si="9"/>
        <v>RE_CON-UCE-L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W73" s="112">
        <v>0</v>
      </c>
      <c r="X73" s="112">
        <v>0</v>
      </c>
      <c r="Y73" s="112">
        <v>0</v>
      </c>
      <c r="Z73" s="112">
        <v>0</v>
      </c>
      <c r="AA73" s="112">
        <v>0</v>
      </c>
      <c r="AB73" s="112">
        <v>0</v>
      </c>
      <c r="AC73" s="112">
        <v>0</v>
      </c>
      <c r="AD73" s="112">
        <v>0</v>
      </c>
      <c r="AE73" s="112">
        <v>0</v>
      </c>
      <c r="AF73" s="112">
        <v>0</v>
      </c>
      <c r="AG73" s="112">
        <v>0</v>
      </c>
      <c r="AH73" s="112">
        <v>0</v>
      </c>
      <c r="AI73" s="112">
        <v>0</v>
      </c>
      <c r="AJ73" s="112">
        <v>0</v>
      </c>
      <c r="AK73" s="112">
        <v>0</v>
      </c>
      <c r="AL73" s="112">
        <v>0</v>
      </c>
      <c r="AM73" s="112">
        <v>0</v>
      </c>
      <c r="AN73" s="112">
        <v>0</v>
      </c>
      <c r="AO73" s="112">
        <v>0</v>
      </c>
      <c r="AP73" s="109"/>
      <c r="AQ73" s="109"/>
      <c r="AR73" s="109"/>
      <c r="AS73" s="109"/>
      <c r="AT73" s="109"/>
    </row>
    <row r="74" spans="1:46" s="35" customFormat="1" x14ac:dyDescent="0.3">
      <c r="A74" s="35" t="s">
        <v>340</v>
      </c>
      <c r="B74" s="35" t="str">
        <f t="shared" si="9"/>
        <v>TRAPES-UCE-L</v>
      </c>
      <c r="C74" s="112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2">
        <v>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112">
        <v>0</v>
      </c>
      <c r="AP74" s="109"/>
      <c r="AQ74" s="109"/>
      <c r="AR74" s="109"/>
      <c r="AS74" s="109"/>
      <c r="AT74" s="109"/>
    </row>
    <row r="75" spans="1:46" s="35" customFormat="1" x14ac:dyDescent="0.3">
      <c r="A75" s="35" t="s">
        <v>340</v>
      </c>
      <c r="B75" s="35" t="str">
        <f t="shared" si="9"/>
        <v>REF2019-UCE-L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2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H75" s="112">
        <v>0</v>
      </c>
      <c r="AI75" s="112">
        <v>0</v>
      </c>
      <c r="AJ75" s="112">
        <v>0</v>
      </c>
      <c r="AK75" s="112">
        <v>0</v>
      </c>
      <c r="AL75" s="112">
        <v>0</v>
      </c>
      <c r="AM75" s="112">
        <v>0</v>
      </c>
      <c r="AN75" s="112">
        <v>0</v>
      </c>
      <c r="AO75" s="112">
        <v>0</v>
      </c>
      <c r="AP75" s="109"/>
      <c r="AQ75" s="109"/>
      <c r="AR75" s="109"/>
      <c r="AS75" s="109"/>
      <c r="AT75" s="109"/>
    </row>
    <row r="76" spans="1:46" s="35" customFormat="1" x14ac:dyDescent="0.3">
      <c r="A76" s="35" t="s">
        <v>340</v>
      </c>
      <c r="B76" s="35" t="str">
        <f t="shared" si="9"/>
        <v>REF20195-L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H76" s="112">
        <v>0</v>
      </c>
      <c r="AI76" s="112">
        <v>0</v>
      </c>
      <c r="AJ76" s="112">
        <v>0</v>
      </c>
      <c r="AK76" s="112">
        <v>0</v>
      </c>
      <c r="AL76" s="112">
        <v>0</v>
      </c>
      <c r="AM76" s="112">
        <v>0</v>
      </c>
      <c r="AN76" s="112">
        <v>0</v>
      </c>
      <c r="AO76" s="112">
        <v>0</v>
      </c>
      <c r="AP76" s="109"/>
      <c r="AQ76" s="109"/>
      <c r="AR76" s="109"/>
      <c r="AS76" s="109"/>
      <c r="AT76" s="109"/>
    </row>
    <row r="77" spans="1:46" s="3" customFormat="1" x14ac:dyDescent="0.3">
      <c r="A77" s="3" t="s">
        <v>340</v>
      </c>
      <c r="B77" s="3" t="str">
        <f t="shared" si="9"/>
        <v>T3P2S8RL-UCE</v>
      </c>
      <c r="C77" s="113">
        <v>0</v>
      </c>
      <c r="D77" s="113">
        <v>0</v>
      </c>
      <c r="E77" s="113">
        <v>0</v>
      </c>
      <c r="F77" s="113">
        <v>0</v>
      </c>
      <c r="G77" s="113">
        <v>0</v>
      </c>
      <c r="H77" s="113">
        <v>0</v>
      </c>
      <c r="I77" s="113">
        <v>0</v>
      </c>
      <c r="J77" s="113">
        <v>0</v>
      </c>
      <c r="K77" s="113">
        <v>0</v>
      </c>
      <c r="L77" s="113">
        <v>0</v>
      </c>
      <c r="M77" s="113">
        <v>0</v>
      </c>
      <c r="N77" s="113">
        <v>0</v>
      </c>
      <c r="O77" s="113">
        <v>0</v>
      </c>
      <c r="P77" s="113">
        <v>0</v>
      </c>
      <c r="Q77" s="113">
        <v>0</v>
      </c>
      <c r="R77" s="113">
        <v>0</v>
      </c>
      <c r="S77" s="113">
        <v>0</v>
      </c>
      <c r="T77" s="113">
        <v>0</v>
      </c>
      <c r="U77" s="113">
        <v>0</v>
      </c>
      <c r="V77" s="113">
        <v>0</v>
      </c>
      <c r="W77" s="113">
        <v>0</v>
      </c>
      <c r="X77" s="113">
        <v>0</v>
      </c>
      <c r="Y77" s="113">
        <v>0</v>
      </c>
      <c r="Z77" s="113">
        <v>0</v>
      </c>
      <c r="AA77" s="113">
        <v>0</v>
      </c>
      <c r="AB77" s="113">
        <v>0</v>
      </c>
      <c r="AC77" s="113">
        <v>0</v>
      </c>
      <c r="AD77" s="113">
        <v>0</v>
      </c>
      <c r="AE77" s="113">
        <v>0</v>
      </c>
      <c r="AF77" s="113">
        <v>0</v>
      </c>
      <c r="AG77" s="113">
        <v>0</v>
      </c>
      <c r="AH77" s="113">
        <v>0</v>
      </c>
      <c r="AI77" s="113">
        <v>0</v>
      </c>
      <c r="AJ77" s="113">
        <v>0</v>
      </c>
      <c r="AK77" s="113">
        <v>0</v>
      </c>
      <c r="AL77" s="113">
        <v>0</v>
      </c>
      <c r="AM77" s="113">
        <v>0</v>
      </c>
      <c r="AN77" s="113">
        <v>0</v>
      </c>
      <c r="AO77" s="113">
        <v>0</v>
      </c>
      <c r="AP77" s="110"/>
      <c r="AQ77" s="110"/>
      <c r="AR77" s="110"/>
      <c r="AS77" s="110"/>
      <c r="AT77" s="110"/>
    </row>
    <row r="78" spans="1:46" x14ac:dyDescent="0.3">
      <c r="A78" s="107" t="s">
        <v>384</v>
      </c>
      <c r="B78" s="107" t="str">
        <f t="shared" ref="B78:B108" si="10">B68</f>
        <v>Ucon7-75-L</v>
      </c>
      <c r="C78" s="111">
        <f>C28</f>
        <v>0</v>
      </c>
      <c r="D78" s="111">
        <f t="shared" ref="D78:AO78" si="11">D28</f>
        <v>0</v>
      </c>
      <c r="E78" s="111">
        <f t="shared" si="11"/>
        <v>0</v>
      </c>
      <c r="F78" s="111">
        <f t="shared" si="11"/>
        <v>0</v>
      </c>
      <c r="G78" s="111">
        <f t="shared" si="11"/>
        <v>0</v>
      </c>
      <c r="H78" s="111">
        <f t="shared" si="11"/>
        <v>0</v>
      </c>
      <c r="I78" s="111">
        <f t="shared" si="11"/>
        <v>0</v>
      </c>
      <c r="J78" s="111">
        <f t="shared" si="11"/>
        <v>0</v>
      </c>
      <c r="K78" s="111">
        <f t="shared" si="11"/>
        <v>0</v>
      </c>
      <c r="L78" s="111">
        <f t="shared" si="11"/>
        <v>0</v>
      </c>
      <c r="M78" s="111">
        <f t="shared" si="11"/>
        <v>0</v>
      </c>
      <c r="N78" s="111">
        <f t="shared" si="11"/>
        <v>0</v>
      </c>
      <c r="O78" s="111">
        <f t="shared" si="11"/>
        <v>0</v>
      </c>
      <c r="P78" s="111">
        <f t="shared" si="11"/>
        <v>0</v>
      </c>
      <c r="Q78" s="111">
        <f t="shared" si="11"/>
        <v>0</v>
      </c>
      <c r="R78" s="111">
        <f t="shared" si="11"/>
        <v>0</v>
      </c>
      <c r="S78" s="111">
        <f t="shared" si="11"/>
        <v>0</v>
      </c>
      <c r="T78" s="111">
        <f t="shared" si="11"/>
        <v>0</v>
      </c>
      <c r="U78" s="111">
        <f t="shared" si="11"/>
        <v>0</v>
      </c>
      <c r="V78" s="111">
        <f t="shared" si="11"/>
        <v>0</v>
      </c>
      <c r="W78" s="111">
        <f t="shared" si="11"/>
        <v>0</v>
      </c>
      <c r="X78" s="111">
        <f t="shared" si="11"/>
        <v>0</v>
      </c>
      <c r="Y78" s="111">
        <f t="shared" si="11"/>
        <v>0</v>
      </c>
      <c r="Z78" s="111">
        <f t="shared" si="11"/>
        <v>0</v>
      </c>
      <c r="AA78" s="111">
        <f t="shared" si="11"/>
        <v>0</v>
      </c>
      <c r="AB78" s="111">
        <f t="shared" si="11"/>
        <v>0</v>
      </c>
      <c r="AC78" s="111">
        <f t="shared" si="11"/>
        <v>0</v>
      </c>
      <c r="AD78" s="111">
        <f t="shared" si="11"/>
        <v>0</v>
      </c>
      <c r="AE78" s="111">
        <f t="shared" si="11"/>
        <v>0</v>
      </c>
      <c r="AF78" s="111">
        <f t="shared" si="11"/>
        <v>0</v>
      </c>
      <c r="AG78" s="111">
        <f t="shared" si="11"/>
        <v>0</v>
      </c>
      <c r="AH78" s="111">
        <f t="shared" si="11"/>
        <v>0</v>
      </c>
      <c r="AI78" s="111">
        <f t="shared" si="11"/>
        <v>0</v>
      </c>
      <c r="AJ78" s="111">
        <f t="shared" si="11"/>
        <v>0</v>
      </c>
      <c r="AK78" s="111">
        <f t="shared" si="11"/>
        <v>0</v>
      </c>
      <c r="AL78" s="111">
        <f t="shared" si="11"/>
        <v>0</v>
      </c>
      <c r="AM78" s="111">
        <f t="shared" si="11"/>
        <v>0</v>
      </c>
      <c r="AN78" s="111">
        <f t="shared" si="11"/>
        <v>0</v>
      </c>
      <c r="AO78" s="111">
        <f t="shared" si="11"/>
        <v>0</v>
      </c>
    </row>
    <row r="79" spans="1:46" x14ac:dyDescent="0.3">
      <c r="A79" s="35" t="str">
        <f>A78</f>
        <v>cpetr_p</v>
      </c>
      <c r="B79" s="35" t="str">
        <f t="shared" si="10"/>
        <v>Con7-75-L</v>
      </c>
      <c r="C79" s="112">
        <f t="shared" ref="C79:AO79" si="12">C29</f>
        <v>0</v>
      </c>
      <c r="D79" s="112">
        <f t="shared" si="12"/>
        <v>0</v>
      </c>
      <c r="E79" s="112">
        <f t="shared" si="12"/>
        <v>0</v>
      </c>
      <c r="F79" s="112">
        <f t="shared" si="12"/>
        <v>0</v>
      </c>
      <c r="G79" s="112">
        <f t="shared" si="12"/>
        <v>0</v>
      </c>
      <c r="H79" s="112">
        <f t="shared" si="12"/>
        <v>0</v>
      </c>
      <c r="I79" s="112">
        <f t="shared" si="12"/>
        <v>0</v>
      </c>
      <c r="J79" s="112">
        <f t="shared" si="12"/>
        <v>0</v>
      </c>
      <c r="K79" s="112">
        <f t="shared" si="12"/>
        <v>0</v>
      </c>
      <c r="L79" s="112">
        <f t="shared" si="12"/>
        <v>0</v>
      </c>
      <c r="M79" s="112">
        <f t="shared" si="12"/>
        <v>0</v>
      </c>
      <c r="N79" s="112">
        <f t="shared" si="12"/>
        <v>0</v>
      </c>
      <c r="O79" s="112">
        <f t="shared" si="12"/>
        <v>0</v>
      </c>
      <c r="P79" s="112">
        <f t="shared" si="12"/>
        <v>0</v>
      </c>
      <c r="Q79" s="112">
        <f t="shared" si="12"/>
        <v>0</v>
      </c>
      <c r="R79" s="112">
        <f t="shared" si="12"/>
        <v>0</v>
      </c>
      <c r="S79" s="112">
        <f t="shared" si="12"/>
        <v>0</v>
      </c>
      <c r="T79" s="112">
        <f t="shared" si="12"/>
        <v>0</v>
      </c>
      <c r="U79" s="112">
        <f t="shared" si="12"/>
        <v>0</v>
      </c>
      <c r="V79" s="112">
        <f t="shared" si="12"/>
        <v>0</v>
      </c>
      <c r="W79" s="112">
        <f t="shared" si="12"/>
        <v>0</v>
      </c>
      <c r="X79" s="112">
        <f t="shared" si="12"/>
        <v>0</v>
      </c>
      <c r="Y79" s="112">
        <f t="shared" si="12"/>
        <v>0</v>
      </c>
      <c r="Z79" s="112">
        <f t="shared" si="12"/>
        <v>0</v>
      </c>
      <c r="AA79" s="112">
        <f t="shared" si="12"/>
        <v>0</v>
      </c>
      <c r="AB79" s="112">
        <f t="shared" si="12"/>
        <v>0</v>
      </c>
      <c r="AC79" s="112">
        <f t="shared" si="12"/>
        <v>0</v>
      </c>
      <c r="AD79" s="112">
        <f t="shared" si="12"/>
        <v>0</v>
      </c>
      <c r="AE79" s="112">
        <f t="shared" si="12"/>
        <v>0</v>
      </c>
      <c r="AF79" s="112">
        <f t="shared" si="12"/>
        <v>0</v>
      </c>
      <c r="AG79" s="112">
        <f t="shared" si="12"/>
        <v>0</v>
      </c>
      <c r="AH79" s="112">
        <f t="shared" si="12"/>
        <v>0</v>
      </c>
      <c r="AI79" s="112">
        <f t="shared" si="12"/>
        <v>0</v>
      </c>
      <c r="AJ79" s="112">
        <f t="shared" si="12"/>
        <v>0</v>
      </c>
      <c r="AK79" s="112">
        <f t="shared" si="12"/>
        <v>0</v>
      </c>
      <c r="AL79" s="112">
        <f t="shared" si="12"/>
        <v>0</v>
      </c>
      <c r="AM79" s="112">
        <f t="shared" si="12"/>
        <v>0</v>
      </c>
      <c r="AN79" s="112">
        <f t="shared" si="12"/>
        <v>0</v>
      </c>
      <c r="AO79" s="112">
        <f t="shared" si="12"/>
        <v>0</v>
      </c>
    </row>
    <row r="80" spans="1:46" x14ac:dyDescent="0.3">
      <c r="A80" s="35" t="str">
        <f t="shared" ref="A80:A87" si="13">A79</f>
        <v>cpetr_p</v>
      </c>
      <c r="B80" s="35" t="str">
        <f t="shared" si="10"/>
        <v>Ucon_NB-UCE-L</v>
      </c>
      <c r="C80" s="112">
        <f t="shared" ref="C80:AO80" si="14">C30</f>
        <v>0</v>
      </c>
      <c r="D80" s="112">
        <f t="shared" si="14"/>
        <v>0</v>
      </c>
      <c r="E80" s="112">
        <f t="shared" si="14"/>
        <v>0</v>
      </c>
      <c r="F80" s="112">
        <f t="shared" si="14"/>
        <v>0</v>
      </c>
      <c r="G80" s="112">
        <f t="shared" si="14"/>
        <v>0</v>
      </c>
      <c r="H80" s="112">
        <f t="shared" si="14"/>
        <v>0</v>
      </c>
      <c r="I80" s="112">
        <f t="shared" si="14"/>
        <v>0</v>
      </c>
      <c r="J80" s="112">
        <f t="shared" si="14"/>
        <v>0</v>
      </c>
      <c r="K80" s="112">
        <f t="shared" si="14"/>
        <v>0</v>
      </c>
      <c r="L80" s="112">
        <f t="shared" si="14"/>
        <v>0</v>
      </c>
      <c r="M80" s="112">
        <f t="shared" si="14"/>
        <v>0</v>
      </c>
      <c r="N80" s="112">
        <f t="shared" si="14"/>
        <v>0</v>
      </c>
      <c r="O80" s="112">
        <f t="shared" si="14"/>
        <v>0</v>
      </c>
      <c r="P80" s="112">
        <f t="shared" si="14"/>
        <v>0</v>
      </c>
      <c r="Q80" s="112">
        <f t="shared" si="14"/>
        <v>0</v>
      </c>
      <c r="R80" s="112">
        <f t="shared" si="14"/>
        <v>0</v>
      </c>
      <c r="S80" s="112">
        <f t="shared" si="14"/>
        <v>0</v>
      </c>
      <c r="T80" s="112">
        <f t="shared" si="14"/>
        <v>0</v>
      </c>
      <c r="U80" s="112">
        <f t="shared" si="14"/>
        <v>0</v>
      </c>
      <c r="V80" s="112">
        <f t="shared" si="14"/>
        <v>0</v>
      </c>
      <c r="W80" s="112">
        <f t="shared" si="14"/>
        <v>0</v>
      </c>
      <c r="X80" s="112">
        <f t="shared" si="14"/>
        <v>0</v>
      </c>
      <c r="Y80" s="112">
        <f t="shared" si="14"/>
        <v>0</v>
      </c>
      <c r="Z80" s="112">
        <f t="shared" si="14"/>
        <v>0</v>
      </c>
      <c r="AA80" s="112">
        <f t="shared" si="14"/>
        <v>0</v>
      </c>
      <c r="AB80" s="112">
        <f t="shared" si="14"/>
        <v>0</v>
      </c>
      <c r="AC80" s="112">
        <f t="shared" si="14"/>
        <v>0</v>
      </c>
      <c r="AD80" s="112">
        <f t="shared" si="14"/>
        <v>0</v>
      </c>
      <c r="AE80" s="112">
        <f t="shared" si="14"/>
        <v>0</v>
      </c>
      <c r="AF80" s="112">
        <f t="shared" si="14"/>
        <v>0</v>
      </c>
      <c r="AG80" s="112">
        <f t="shared" si="14"/>
        <v>0</v>
      </c>
      <c r="AH80" s="112">
        <f t="shared" si="14"/>
        <v>0</v>
      </c>
      <c r="AI80" s="112">
        <f t="shared" si="14"/>
        <v>0</v>
      </c>
      <c r="AJ80" s="112">
        <f t="shared" si="14"/>
        <v>0</v>
      </c>
      <c r="AK80" s="112">
        <f t="shared" si="14"/>
        <v>0</v>
      </c>
      <c r="AL80" s="112">
        <f t="shared" si="14"/>
        <v>0</v>
      </c>
      <c r="AM80" s="112">
        <f t="shared" si="14"/>
        <v>0</v>
      </c>
      <c r="AN80" s="112">
        <f t="shared" si="14"/>
        <v>0</v>
      </c>
      <c r="AO80" s="112">
        <f t="shared" si="14"/>
        <v>0</v>
      </c>
    </row>
    <row r="81" spans="1:41" x14ac:dyDescent="0.3">
      <c r="A81" s="35" t="str">
        <f t="shared" si="13"/>
        <v>cpetr_p</v>
      </c>
      <c r="B81" s="35" t="str">
        <f t="shared" si="10"/>
        <v>Con_NB-UCE</v>
      </c>
      <c r="C81" s="112">
        <f t="shared" ref="C81:AO81" si="15">C31</f>
        <v>0</v>
      </c>
      <c r="D81" s="112">
        <f t="shared" si="15"/>
        <v>0</v>
      </c>
      <c r="E81" s="112">
        <f t="shared" si="15"/>
        <v>0</v>
      </c>
      <c r="F81" s="112">
        <f t="shared" si="15"/>
        <v>0</v>
      </c>
      <c r="G81" s="112">
        <f t="shared" si="15"/>
        <v>0</v>
      </c>
      <c r="H81" s="112">
        <f t="shared" si="15"/>
        <v>0</v>
      </c>
      <c r="I81" s="112">
        <f t="shared" si="15"/>
        <v>0</v>
      </c>
      <c r="J81" s="112">
        <f t="shared" si="15"/>
        <v>0</v>
      </c>
      <c r="K81" s="112">
        <f t="shared" si="15"/>
        <v>0</v>
      </c>
      <c r="L81" s="112">
        <f t="shared" si="15"/>
        <v>0</v>
      </c>
      <c r="M81" s="112">
        <f t="shared" si="15"/>
        <v>0</v>
      </c>
      <c r="N81" s="112">
        <f t="shared" si="15"/>
        <v>0</v>
      </c>
      <c r="O81" s="112">
        <f t="shared" si="15"/>
        <v>0</v>
      </c>
      <c r="P81" s="112">
        <f t="shared" si="15"/>
        <v>0</v>
      </c>
      <c r="Q81" s="112">
        <f t="shared" si="15"/>
        <v>0</v>
      </c>
      <c r="R81" s="112">
        <f t="shared" si="15"/>
        <v>0</v>
      </c>
      <c r="S81" s="112">
        <f t="shared" si="15"/>
        <v>0</v>
      </c>
      <c r="T81" s="112">
        <f t="shared" si="15"/>
        <v>0</v>
      </c>
      <c r="U81" s="112">
        <f t="shared" si="15"/>
        <v>0</v>
      </c>
      <c r="V81" s="112">
        <f t="shared" si="15"/>
        <v>0</v>
      </c>
      <c r="W81" s="112">
        <f t="shared" si="15"/>
        <v>0</v>
      </c>
      <c r="X81" s="112">
        <f t="shared" si="15"/>
        <v>0</v>
      </c>
      <c r="Y81" s="112">
        <f t="shared" si="15"/>
        <v>0</v>
      </c>
      <c r="Z81" s="112">
        <f t="shared" si="15"/>
        <v>0</v>
      </c>
      <c r="AA81" s="112">
        <f t="shared" si="15"/>
        <v>0</v>
      </c>
      <c r="AB81" s="112">
        <f t="shared" si="15"/>
        <v>0</v>
      </c>
      <c r="AC81" s="112">
        <f t="shared" si="15"/>
        <v>0</v>
      </c>
      <c r="AD81" s="112">
        <f t="shared" si="15"/>
        <v>0</v>
      </c>
      <c r="AE81" s="112">
        <f t="shared" si="15"/>
        <v>0</v>
      </c>
      <c r="AF81" s="112">
        <f t="shared" si="15"/>
        <v>0</v>
      </c>
      <c r="AG81" s="112">
        <f t="shared" si="15"/>
        <v>0</v>
      </c>
      <c r="AH81" s="112">
        <f t="shared" si="15"/>
        <v>0</v>
      </c>
      <c r="AI81" s="112">
        <f t="shared" si="15"/>
        <v>0</v>
      </c>
      <c r="AJ81" s="112">
        <f t="shared" si="15"/>
        <v>0</v>
      </c>
      <c r="AK81" s="112">
        <f t="shared" si="15"/>
        <v>0</v>
      </c>
      <c r="AL81" s="112">
        <f t="shared" si="15"/>
        <v>0</v>
      </c>
      <c r="AM81" s="112">
        <f t="shared" si="15"/>
        <v>0</v>
      </c>
      <c r="AN81" s="112">
        <f t="shared" si="15"/>
        <v>0</v>
      </c>
      <c r="AO81" s="112">
        <f t="shared" si="15"/>
        <v>0</v>
      </c>
    </row>
    <row r="82" spans="1:41" x14ac:dyDescent="0.3">
      <c r="A82" s="35" t="str">
        <f t="shared" si="13"/>
        <v>cpetr_p</v>
      </c>
      <c r="B82" s="35" t="str">
        <f t="shared" si="10"/>
        <v>Ucon_NB9-5</v>
      </c>
      <c r="C82" s="112">
        <f t="shared" ref="C82:AO82" si="16">C32</f>
        <v>0</v>
      </c>
      <c r="D82" s="112">
        <f t="shared" si="16"/>
        <v>0</v>
      </c>
      <c r="E82" s="112">
        <f t="shared" si="16"/>
        <v>0</v>
      </c>
      <c r="F82" s="112">
        <f t="shared" si="16"/>
        <v>0</v>
      </c>
      <c r="G82" s="112">
        <f t="shared" si="16"/>
        <v>0</v>
      </c>
      <c r="H82" s="112">
        <f t="shared" si="16"/>
        <v>0</v>
      </c>
      <c r="I82" s="112">
        <f t="shared" si="16"/>
        <v>0</v>
      </c>
      <c r="J82" s="112">
        <f t="shared" si="16"/>
        <v>0</v>
      </c>
      <c r="K82" s="112">
        <f t="shared" si="16"/>
        <v>0</v>
      </c>
      <c r="L82" s="112">
        <f t="shared" si="16"/>
        <v>0</v>
      </c>
      <c r="M82" s="112">
        <f t="shared" si="16"/>
        <v>0</v>
      </c>
      <c r="N82" s="112">
        <f t="shared" si="16"/>
        <v>0</v>
      </c>
      <c r="O82" s="112">
        <f t="shared" si="16"/>
        <v>0</v>
      </c>
      <c r="P82" s="112">
        <f t="shared" si="16"/>
        <v>0</v>
      </c>
      <c r="Q82" s="112">
        <f t="shared" si="16"/>
        <v>0</v>
      </c>
      <c r="R82" s="112">
        <f t="shared" si="16"/>
        <v>0</v>
      </c>
      <c r="S82" s="112">
        <f t="shared" si="16"/>
        <v>0</v>
      </c>
      <c r="T82" s="112">
        <f t="shared" si="16"/>
        <v>0</v>
      </c>
      <c r="U82" s="112">
        <f t="shared" si="16"/>
        <v>0</v>
      </c>
      <c r="V82" s="112">
        <f t="shared" si="16"/>
        <v>0</v>
      </c>
      <c r="W82" s="112">
        <f t="shared" si="16"/>
        <v>0</v>
      </c>
      <c r="X82" s="112">
        <f t="shared" si="16"/>
        <v>0</v>
      </c>
      <c r="Y82" s="112">
        <f t="shared" si="16"/>
        <v>0</v>
      </c>
      <c r="Z82" s="112">
        <f t="shared" si="16"/>
        <v>0</v>
      </c>
      <c r="AA82" s="112">
        <f t="shared" si="16"/>
        <v>0</v>
      </c>
      <c r="AB82" s="112">
        <f t="shared" si="16"/>
        <v>0</v>
      </c>
      <c r="AC82" s="112">
        <f t="shared" si="16"/>
        <v>0</v>
      </c>
      <c r="AD82" s="112">
        <f t="shared" si="16"/>
        <v>0</v>
      </c>
      <c r="AE82" s="112">
        <f t="shared" si="16"/>
        <v>0</v>
      </c>
      <c r="AF82" s="112">
        <f t="shared" si="16"/>
        <v>0</v>
      </c>
      <c r="AG82" s="112">
        <f t="shared" si="16"/>
        <v>0</v>
      </c>
      <c r="AH82" s="112">
        <f t="shared" si="16"/>
        <v>0</v>
      </c>
      <c r="AI82" s="112">
        <f t="shared" si="16"/>
        <v>0</v>
      </c>
      <c r="AJ82" s="112">
        <f t="shared" si="16"/>
        <v>0</v>
      </c>
      <c r="AK82" s="112">
        <f t="shared" si="16"/>
        <v>0</v>
      </c>
      <c r="AL82" s="112">
        <f t="shared" si="16"/>
        <v>0</v>
      </c>
      <c r="AM82" s="112">
        <f t="shared" si="16"/>
        <v>0</v>
      </c>
      <c r="AN82" s="112">
        <f t="shared" si="16"/>
        <v>0</v>
      </c>
      <c r="AO82" s="112">
        <f t="shared" si="16"/>
        <v>0</v>
      </c>
    </row>
    <row r="83" spans="1:41" x14ac:dyDescent="0.3">
      <c r="A83" s="35" t="str">
        <f t="shared" si="13"/>
        <v>cpetr_p</v>
      </c>
      <c r="B83" s="35" t="str">
        <f t="shared" si="10"/>
        <v>RE_CON-UCE-L</v>
      </c>
      <c r="C83" s="112">
        <f t="shared" ref="C83:AO83" si="17">C33</f>
        <v>0</v>
      </c>
      <c r="D83" s="112">
        <f t="shared" si="17"/>
        <v>0</v>
      </c>
      <c r="E83" s="112">
        <f t="shared" si="17"/>
        <v>0</v>
      </c>
      <c r="F83" s="112">
        <f t="shared" si="17"/>
        <v>0</v>
      </c>
      <c r="G83" s="112">
        <f t="shared" si="17"/>
        <v>0</v>
      </c>
      <c r="H83" s="112">
        <f t="shared" si="17"/>
        <v>0</v>
      </c>
      <c r="I83" s="112">
        <f t="shared" si="17"/>
        <v>0</v>
      </c>
      <c r="J83" s="112">
        <f t="shared" si="17"/>
        <v>0</v>
      </c>
      <c r="K83" s="112">
        <f t="shared" si="17"/>
        <v>0</v>
      </c>
      <c r="L83" s="112">
        <f t="shared" si="17"/>
        <v>0</v>
      </c>
      <c r="M83" s="112">
        <f t="shared" si="17"/>
        <v>0</v>
      </c>
      <c r="N83" s="112">
        <f t="shared" si="17"/>
        <v>0</v>
      </c>
      <c r="O83" s="112">
        <f t="shared" si="17"/>
        <v>0</v>
      </c>
      <c r="P83" s="112">
        <f t="shared" si="17"/>
        <v>0</v>
      </c>
      <c r="Q83" s="112">
        <f t="shared" si="17"/>
        <v>0</v>
      </c>
      <c r="R83" s="112">
        <f t="shared" si="17"/>
        <v>0</v>
      </c>
      <c r="S83" s="112">
        <f t="shared" si="17"/>
        <v>0</v>
      </c>
      <c r="T83" s="112">
        <f t="shared" si="17"/>
        <v>0</v>
      </c>
      <c r="U83" s="112">
        <f t="shared" si="17"/>
        <v>0</v>
      </c>
      <c r="V83" s="112">
        <f t="shared" si="17"/>
        <v>0</v>
      </c>
      <c r="W83" s="112">
        <f t="shared" si="17"/>
        <v>0</v>
      </c>
      <c r="X83" s="112">
        <f t="shared" si="17"/>
        <v>0</v>
      </c>
      <c r="Y83" s="112">
        <f t="shared" si="17"/>
        <v>0</v>
      </c>
      <c r="Z83" s="112">
        <f t="shared" si="17"/>
        <v>0</v>
      </c>
      <c r="AA83" s="112">
        <f t="shared" si="17"/>
        <v>0</v>
      </c>
      <c r="AB83" s="112">
        <f t="shared" si="17"/>
        <v>0</v>
      </c>
      <c r="AC83" s="112">
        <f t="shared" si="17"/>
        <v>0</v>
      </c>
      <c r="AD83" s="112">
        <f t="shared" si="17"/>
        <v>0</v>
      </c>
      <c r="AE83" s="112">
        <f t="shared" si="17"/>
        <v>0</v>
      </c>
      <c r="AF83" s="112">
        <f t="shared" si="17"/>
        <v>0</v>
      </c>
      <c r="AG83" s="112">
        <f t="shared" si="17"/>
        <v>0</v>
      </c>
      <c r="AH83" s="112">
        <f t="shared" si="17"/>
        <v>0</v>
      </c>
      <c r="AI83" s="112">
        <f t="shared" si="17"/>
        <v>0</v>
      </c>
      <c r="AJ83" s="112">
        <f t="shared" si="17"/>
        <v>0</v>
      </c>
      <c r="AK83" s="112">
        <f t="shared" si="17"/>
        <v>0</v>
      </c>
      <c r="AL83" s="112">
        <f t="shared" si="17"/>
        <v>0</v>
      </c>
      <c r="AM83" s="112">
        <f t="shared" si="17"/>
        <v>0</v>
      </c>
      <c r="AN83" s="112">
        <f t="shared" si="17"/>
        <v>0</v>
      </c>
      <c r="AO83" s="112">
        <f t="shared" si="17"/>
        <v>0</v>
      </c>
    </row>
    <row r="84" spans="1:41" x14ac:dyDescent="0.3">
      <c r="A84" s="35" t="str">
        <f t="shared" si="13"/>
        <v>cpetr_p</v>
      </c>
      <c r="B84" s="35" t="str">
        <f t="shared" si="10"/>
        <v>TRAPES-UCE-L</v>
      </c>
      <c r="C84" s="112">
        <f t="shared" ref="C84:AO84" si="18">C34</f>
        <v>0</v>
      </c>
      <c r="D84" s="112">
        <f t="shared" si="18"/>
        <v>0</v>
      </c>
      <c r="E84" s="112">
        <f t="shared" si="18"/>
        <v>0</v>
      </c>
      <c r="F84" s="112">
        <f t="shared" si="18"/>
        <v>0</v>
      </c>
      <c r="G84" s="112">
        <f t="shared" si="18"/>
        <v>0</v>
      </c>
      <c r="H84" s="112">
        <f t="shared" si="18"/>
        <v>0</v>
      </c>
      <c r="I84" s="112">
        <f t="shared" si="18"/>
        <v>0</v>
      </c>
      <c r="J84" s="112">
        <f t="shared" si="18"/>
        <v>0</v>
      </c>
      <c r="K84" s="112">
        <f t="shared" si="18"/>
        <v>0</v>
      </c>
      <c r="L84" s="112">
        <f t="shared" si="18"/>
        <v>0</v>
      </c>
      <c r="M84" s="112">
        <f t="shared" si="18"/>
        <v>0</v>
      </c>
      <c r="N84" s="112">
        <f t="shared" si="18"/>
        <v>0</v>
      </c>
      <c r="O84" s="112">
        <f t="shared" si="18"/>
        <v>0</v>
      </c>
      <c r="P84" s="112">
        <f t="shared" si="18"/>
        <v>0</v>
      </c>
      <c r="Q84" s="112">
        <f t="shared" si="18"/>
        <v>0</v>
      </c>
      <c r="R84" s="112">
        <f t="shared" si="18"/>
        <v>0</v>
      </c>
      <c r="S84" s="112">
        <f t="shared" si="18"/>
        <v>0</v>
      </c>
      <c r="T84" s="112">
        <f t="shared" si="18"/>
        <v>0</v>
      </c>
      <c r="U84" s="112">
        <f t="shared" si="18"/>
        <v>0</v>
      </c>
      <c r="V84" s="112">
        <f t="shared" si="18"/>
        <v>0</v>
      </c>
      <c r="W84" s="112">
        <f t="shared" si="18"/>
        <v>0</v>
      </c>
      <c r="X84" s="112">
        <f t="shared" si="18"/>
        <v>0</v>
      </c>
      <c r="Y84" s="112">
        <f t="shared" si="18"/>
        <v>0</v>
      </c>
      <c r="Z84" s="112">
        <f t="shared" si="18"/>
        <v>0</v>
      </c>
      <c r="AA84" s="112">
        <f t="shared" si="18"/>
        <v>0</v>
      </c>
      <c r="AB84" s="112">
        <f t="shared" si="18"/>
        <v>0</v>
      </c>
      <c r="AC84" s="112">
        <f t="shared" si="18"/>
        <v>0</v>
      </c>
      <c r="AD84" s="112">
        <f t="shared" si="18"/>
        <v>0</v>
      </c>
      <c r="AE84" s="112">
        <f t="shared" si="18"/>
        <v>0</v>
      </c>
      <c r="AF84" s="112">
        <f t="shared" si="18"/>
        <v>0</v>
      </c>
      <c r="AG84" s="112">
        <f t="shared" si="18"/>
        <v>0</v>
      </c>
      <c r="AH84" s="112">
        <f t="shared" si="18"/>
        <v>0</v>
      </c>
      <c r="AI84" s="112">
        <f t="shared" si="18"/>
        <v>0</v>
      </c>
      <c r="AJ84" s="112">
        <f t="shared" si="18"/>
        <v>0</v>
      </c>
      <c r="AK84" s="112">
        <f t="shared" si="18"/>
        <v>0</v>
      </c>
      <c r="AL84" s="112">
        <f t="shared" si="18"/>
        <v>0</v>
      </c>
      <c r="AM84" s="112">
        <f t="shared" si="18"/>
        <v>0</v>
      </c>
      <c r="AN84" s="112">
        <f t="shared" si="18"/>
        <v>0</v>
      </c>
      <c r="AO84" s="112">
        <f t="shared" si="18"/>
        <v>0</v>
      </c>
    </row>
    <row r="85" spans="1:41" x14ac:dyDescent="0.3">
      <c r="A85" s="35" t="str">
        <f t="shared" si="13"/>
        <v>cpetr_p</v>
      </c>
      <c r="B85" s="35" t="str">
        <f t="shared" si="10"/>
        <v>REF2019-UCE-L</v>
      </c>
      <c r="C85" s="112">
        <f t="shared" ref="C85:AO85" si="19">C35</f>
        <v>0</v>
      </c>
      <c r="D85" s="112">
        <f t="shared" si="19"/>
        <v>0</v>
      </c>
      <c r="E85" s="112">
        <f t="shared" si="19"/>
        <v>0</v>
      </c>
      <c r="F85" s="112">
        <f t="shared" si="19"/>
        <v>0</v>
      </c>
      <c r="G85" s="112">
        <f t="shared" si="19"/>
        <v>0</v>
      </c>
      <c r="H85" s="112">
        <f t="shared" si="19"/>
        <v>0</v>
      </c>
      <c r="I85" s="112">
        <f t="shared" si="19"/>
        <v>0</v>
      </c>
      <c r="J85" s="112">
        <f t="shared" si="19"/>
        <v>0</v>
      </c>
      <c r="K85" s="112">
        <f t="shared" si="19"/>
        <v>0</v>
      </c>
      <c r="L85" s="112">
        <f t="shared" si="19"/>
        <v>0</v>
      </c>
      <c r="M85" s="112">
        <f t="shared" si="19"/>
        <v>0</v>
      </c>
      <c r="N85" s="112">
        <f t="shared" si="19"/>
        <v>0</v>
      </c>
      <c r="O85" s="112">
        <f t="shared" si="19"/>
        <v>0</v>
      </c>
      <c r="P85" s="112">
        <f t="shared" si="19"/>
        <v>0</v>
      </c>
      <c r="Q85" s="112">
        <f t="shared" si="19"/>
        <v>0</v>
      </c>
      <c r="R85" s="112">
        <f t="shared" si="19"/>
        <v>0</v>
      </c>
      <c r="S85" s="112">
        <f t="shared" si="19"/>
        <v>0</v>
      </c>
      <c r="T85" s="112">
        <f t="shared" si="19"/>
        <v>0</v>
      </c>
      <c r="U85" s="112">
        <f t="shared" si="19"/>
        <v>0</v>
      </c>
      <c r="V85" s="112">
        <f t="shared" si="19"/>
        <v>0</v>
      </c>
      <c r="W85" s="112">
        <f t="shared" si="19"/>
        <v>0</v>
      </c>
      <c r="X85" s="112">
        <f t="shared" si="19"/>
        <v>0</v>
      </c>
      <c r="Y85" s="112">
        <f t="shared" si="19"/>
        <v>0</v>
      </c>
      <c r="Z85" s="112">
        <f t="shared" si="19"/>
        <v>0</v>
      </c>
      <c r="AA85" s="112">
        <f t="shared" si="19"/>
        <v>0</v>
      </c>
      <c r="AB85" s="112">
        <f t="shared" si="19"/>
        <v>0</v>
      </c>
      <c r="AC85" s="112">
        <f t="shared" si="19"/>
        <v>0</v>
      </c>
      <c r="AD85" s="112">
        <f t="shared" si="19"/>
        <v>0</v>
      </c>
      <c r="AE85" s="112">
        <f t="shared" si="19"/>
        <v>0</v>
      </c>
      <c r="AF85" s="112">
        <f t="shared" si="19"/>
        <v>0</v>
      </c>
      <c r="AG85" s="112">
        <f t="shared" si="19"/>
        <v>0</v>
      </c>
      <c r="AH85" s="112">
        <f t="shared" si="19"/>
        <v>0</v>
      </c>
      <c r="AI85" s="112">
        <f t="shared" si="19"/>
        <v>0</v>
      </c>
      <c r="AJ85" s="112">
        <f t="shared" si="19"/>
        <v>0</v>
      </c>
      <c r="AK85" s="112">
        <f t="shared" si="19"/>
        <v>0</v>
      </c>
      <c r="AL85" s="112">
        <f t="shared" si="19"/>
        <v>0</v>
      </c>
      <c r="AM85" s="112">
        <f t="shared" si="19"/>
        <v>0</v>
      </c>
      <c r="AN85" s="112">
        <f t="shared" si="19"/>
        <v>0</v>
      </c>
      <c r="AO85" s="112">
        <f t="shared" si="19"/>
        <v>0</v>
      </c>
    </row>
    <row r="86" spans="1:41" x14ac:dyDescent="0.3">
      <c r="A86" s="35" t="str">
        <f t="shared" si="13"/>
        <v>cpetr_p</v>
      </c>
      <c r="B86" s="35" t="str">
        <f t="shared" si="10"/>
        <v>REF20195-L</v>
      </c>
      <c r="C86" s="112">
        <f t="shared" ref="C86:AO86" si="20">C36</f>
        <v>0</v>
      </c>
      <c r="D86" s="112">
        <f t="shared" si="20"/>
        <v>0</v>
      </c>
      <c r="E86" s="112">
        <f t="shared" si="20"/>
        <v>0</v>
      </c>
      <c r="F86" s="112">
        <f t="shared" si="20"/>
        <v>0</v>
      </c>
      <c r="G86" s="112">
        <f t="shared" si="20"/>
        <v>0</v>
      </c>
      <c r="H86" s="112">
        <f t="shared" si="20"/>
        <v>0</v>
      </c>
      <c r="I86" s="112">
        <f t="shared" si="20"/>
        <v>0</v>
      </c>
      <c r="J86" s="112">
        <f t="shared" si="20"/>
        <v>0</v>
      </c>
      <c r="K86" s="112">
        <f t="shared" si="20"/>
        <v>0</v>
      </c>
      <c r="L86" s="112">
        <f t="shared" si="20"/>
        <v>0</v>
      </c>
      <c r="M86" s="112">
        <f t="shared" si="20"/>
        <v>0</v>
      </c>
      <c r="N86" s="112">
        <f t="shared" si="20"/>
        <v>0</v>
      </c>
      <c r="O86" s="112">
        <f t="shared" si="20"/>
        <v>0</v>
      </c>
      <c r="P86" s="112">
        <f t="shared" si="20"/>
        <v>0</v>
      </c>
      <c r="Q86" s="112">
        <f t="shared" si="20"/>
        <v>0</v>
      </c>
      <c r="R86" s="112">
        <f t="shared" si="20"/>
        <v>0</v>
      </c>
      <c r="S86" s="112">
        <f t="shared" si="20"/>
        <v>0</v>
      </c>
      <c r="T86" s="112">
        <f t="shared" si="20"/>
        <v>0</v>
      </c>
      <c r="U86" s="112">
        <f t="shared" si="20"/>
        <v>0</v>
      </c>
      <c r="V86" s="112">
        <f t="shared" si="20"/>
        <v>0</v>
      </c>
      <c r="W86" s="112">
        <f t="shared" si="20"/>
        <v>0</v>
      </c>
      <c r="X86" s="112">
        <f t="shared" si="20"/>
        <v>0</v>
      </c>
      <c r="Y86" s="112">
        <f t="shared" si="20"/>
        <v>0</v>
      </c>
      <c r="Z86" s="112">
        <f t="shared" si="20"/>
        <v>0</v>
      </c>
      <c r="AA86" s="112">
        <f t="shared" si="20"/>
        <v>0</v>
      </c>
      <c r="AB86" s="112">
        <f t="shared" si="20"/>
        <v>0</v>
      </c>
      <c r="AC86" s="112">
        <f t="shared" si="20"/>
        <v>0</v>
      </c>
      <c r="AD86" s="112">
        <f t="shared" si="20"/>
        <v>0</v>
      </c>
      <c r="AE86" s="112">
        <f t="shared" si="20"/>
        <v>0</v>
      </c>
      <c r="AF86" s="112">
        <f t="shared" si="20"/>
        <v>0</v>
      </c>
      <c r="AG86" s="112">
        <f t="shared" si="20"/>
        <v>0</v>
      </c>
      <c r="AH86" s="112">
        <f t="shared" si="20"/>
        <v>0</v>
      </c>
      <c r="AI86" s="112">
        <f t="shared" si="20"/>
        <v>0</v>
      </c>
      <c r="AJ86" s="112">
        <f t="shared" si="20"/>
        <v>0</v>
      </c>
      <c r="AK86" s="112">
        <f t="shared" si="20"/>
        <v>0</v>
      </c>
      <c r="AL86" s="112">
        <f t="shared" si="20"/>
        <v>0</v>
      </c>
      <c r="AM86" s="112">
        <f t="shared" si="20"/>
        <v>0</v>
      </c>
      <c r="AN86" s="112">
        <f t="shared" si="20"/>
        <v>0</v>
      </c>
      <c r="AO86" s="112">
        <f t="shared" si="20"/>
        <v>0</v>
      </c>
    </row>
    <row r="87" spans="1:41" s="3" customFormat="1" x14ac:dyDescent="0.3">
      <c r="A87" s="3" t="str">
        <f t="shared" si="13"/>
        <v>cpetr_p</v>
      </c>
      <c r="B87" s="3" t="str">
        <f t="shared" si="10"/>
        <v>T3P2S8RL-UCE</v>
      </c>
      <c r="C87" s="113">
        <f t="shared" ref="C87:AO87" si="21">C37</f>
        <v>0</v>
      </c>
      <c r="D87" s="113">
        <f t="shared" si="21"/>
        <v>0</v>
      </c>
      <c r="E87" s="113">
        <f t="shared" si="21"/>
        <v>0</v>
      </c>
      <c r="F87" s="113">
        <f t="shared" si="21"/>
        <v>0</v>
      </c>
      <c r="G87" s="113">
        <f t="shared" si="21"/>
        <v>0</v>
      </c>
      <c r="H87" s="113">
        <f t="shared" si="21"/>
        <v>0</v>
      </c>
      <c r="I87" s="113">
        <f t="shared" si="21"/>
        <v>0</v>
      </c>
      <c r="J87" s="113">
        <f t="shared" si="21"/>
        <v>0</v>
      </c>
      <c r="K87" s="113">
        <f t="shared" si="21"/>
        <v>0</v>
      </c>
      <c r="L87" s="113">
        <f t="shared" si="21"/>
        <v>0</v>
      </c>
      <c r="M87" s="113">
        <f t="shared" si="21"/>
        <v>0</v>
      </c>
      <c r="N87" s="113">
        <f t="shared" si="21"/>
        <v>0</v>
      </c>
      <c r="O87" s="113">
        <f t="shared" si="21"/>
        <v>0</v>
      </c>
      <c r="P87" s="113">
        <f t="shared" si="21"/>
        <v>0</v>
      </c>
      <c r="Q87" s="113">
        <f t="shared" si="21"/>
        <v>0</v>
      </c>
      <c r="R87" s="113">
        <f t="shared" si="21"/>
        <v>0</v>
      </c>
      <c r="S87" s="113">
        <f t="shared" si="21"/>
        <v>0</v>
      </c>
      <c r="T87" s="113">
        <f t="shared" si="21"/>
        <v>0</v>
      </c>
      <c r="U87" s="113">
        <f t="shared" si="21"/>
        <v>0</v>
      </c>
      <c r="V87" s="113">
        <f t="shared" si="21"/>
        <v>0</v>
      </c>
      <c r="W87" s="113">
        <f t="shared" si="21"/>
        <v>0</v>
      </c>
      <c r="X87" s="113">
        <f t="shared" si="21"/>
        <v>0</v>
      </c>
      <c r="Y87" s="113">
        <f t="shared" si="21"/>
        <v>0</v>
      </c>
      <c r="Z87" s="113">
        <f t="shared" si="21"/>
        <v>0</v>
      </c>
      <c r="AA87" s="113">
        <f t="shared" si="21"/>
        <v>0</v>
      </c>
      <c r="AB87" s="113">
        <f t="shared" si="21"/>
        <v>0</v>
      </c>
      <c r="AC87" s="113">
        <f t="shared" si="21"/>
        <v>0</v>
      </c>
      <c r="AD87" s="113">
        <f t="shared" si="21"/>
        <v>0</v>
      </c>
      <c r="AE87" s="113">
        <f t="shared" si="21"/>
        <v>0</v>
      </c>
      <c r="AF87" s="113">
        <f t="shared" si="21"/>
        <v>0</v>
      </c>
      <c r="AG87" s="113">
        <f t="shared" si="21"/>
        <v>0</v>
      </c>
      <c r="AH87" s="113">
        <f t="shared" si="21"/>
        <v>0</v>
      </c>
      <c r="AI87" s="113">
        <f t="shared" si="21"/>
        <v>0</v>
      </c>
      <c r="AJ87" s="113">
        <f t="shared" si="21"/>
        <v>0</v>
      </c>
      <c r="AK87" s="113">
        <f t="shared" si="21"/>
        <v>0</v>
      </c>
      <c r="AL87" s="113">
        <f t="shared" si="21"/>
        <v>0</v>
      </c>
      <c r="AM87" s="113">
        <f t="shared" si="21"/>
        <v>0</v>
      </c>
      <c r="AN87" s="113">
        <f t="shared" si="21"/>
        <v>0</v>
      </c>
      <c r="AO87" s="113">
        <f t="shared" si="21"/>
        <v>0</v>
      </c>
    </row>
    <row r="88" spans="1:41" x14ac:dyDescent="0.3">
      <c r="A88" s="107" t="s">
        <v>381</v>
      </c>
      <c r="B88" s="107" t="str">
        <f t="shared" si="10"/>
        <v>Ucon7-75-L</v>
      </c>
      <c r="C88" s="111">
        <v>0</v>
      </c>
      <c r="D88" s="111">
        <v>0</v>
      </c>
      <c r="E88" s="111">
        <f>E78</f>
        <v>0</v>
      </c>
      <c r="F88" s="111">
        <f t="shared" ref="F88:F107" si="22">F78</f>
        <v>0</v>
      </c>
      <c r="G88" s="111">
        <f t="shared" ref="G88:AO95" si="23">G78</f>
        <v>0</v>
      </c>
      <c r="H88" s="111">
        <f t="shared" si="23"/>
        <v>0</v>
      </c>
      <c r="I88" s="111">
        <f t="shared" si="23"/>
        <v>0</v>
      </c>
      <c r="J88" s="111">
        <f t="shared" si="23"/>
        <v>0</v>
      </c>
      <c r="K88" s="111">
        <f t="shared" si="23"/>
        <v>0</v>
      </c>
      <c r="L88" s="111">
        <f t="shared" si="23"/>
        <v>0</v>
      </c>
      <c r="M88" s="111">
        <f t="shared" si="23"/>
        <v>0</v>
      </c>
      <c r="N88" s="111">
        <f t="shared" si="23"/>
        <v>0</v>
      </c>
      <c r="O88" s="111">
        <f t="shared" si="23"/>
        <v>0</v>
      </c>
      <c r="P88" s="111">
        <f t="shared" si="23"/>
        <v>0</v>
      </c>
      <c r="Q88" s="111">
        <f t="shared" si="23"/>
        <v>0</v>
      </c>
      <c r="R88" s="111">
        <f t="shared" si="23"/>
        <v>0</v>
      </c>
      <c r="S88" s="111">
        <f t="shared" si="23"/>
        <v>0</v>
      </c>
      <c r="T88" s="111">
        <f t="shared" si="23"/>
        <v>0</v>
      </c>
      <c r="U88" s="111">
        <f t="shared" si="23"/>
        <v>0</v>
      </c>
      <c r="V88" s="111">
        <f t="shared" si="23"/>
        <v>0</v>
      </c>
      <c r="W88" s="111">
        <f t="shared" si="23"/>
        <v>0</v>
      </c>
      <c r="X88" s="111">
        <f t="shared" si="23"/>
        <v>0</v>
      </c>
      <c r="Y88" s="111">
        <f t="shared" si="23"/>
        <v>0</v>
      </c>
      <c r="Z88" s="111">
        <f t="shared" si="23"/>
        <v>0</v>
      </c>
      <c r="AA88" s="111">
        <f t="shared" si="23"/>
        <v>0</v>
      </c>
      <c r="AB88" s="111">
        <f t="shared" si="23"/>
        <v>0</v>
      </c>
      <c r="AC88" s="111">
        <f t="shared" si="23"/>
        <v>0</v>
      </c>
      <c r="AD88" s="111">
        <f t="shared" si="23"/>
        <v>0</v>
      </c>
      <c r="AE88" s="111">
        <f t="shared" si="23"/>
        <v>0</v>
      </c>
      <c r="AF88" s="111">
        <f t="shared" si="23"/>
        <v>0</v>
      </c>
      <c r="AG88" s="111">
        <f t="shared" si="23"/>
        <v>0</v>
      </c>
      <c r="AH88" s="111">
        <f t="shared" si="23"/>
        <v>0</v>
      </c>
      <c r="AI88" s="111">
        <f t="shared" si="23"/>
        <v>0</v>
      </c>
      <c r="AJ88" s="111">
        <f t="shared" si="23"/>
        <v>0</v>
      </c>
      <c r="AK88" s="111">
        <f t="shared" si="23"/>
        <v>0</v>
      </c>
      <c r="AL88" s="111">
        <f t="shared" si="23"/>
        <v>0</v>
      </c>
      <c r="AM88" s="111">
        <f t="shared" si="23"/>
        <v>0</v>
      </c>
      <c r="AN88" s="111">
        <f t="shared" si="23"/>
        <v>0</v>
      </c>
      <c r="AO88" s="111">
        <f t="shared" si="23"/>
        <v>0</v>
      </c>
    </row>
    <row r="89" spans="1:41" x14ac:dyDescent="0.3">
      <c r="A89" s="35" t="str">
        <f>A88</f>
        <v>cpetr_o</v>
      </c>
      <c r="B89" s="35" t="str">
        <f t="shared" si="10"/>
        <v>Con7-75-L</v>
      </c>
      <c r="C89" s="112">
        <v>0</v>
      </c>
      <c r="D89" s="112">
        <v>0</v>
      </c>
      <c r="E89" s="112">
        <f t="shared" ref="E89:E107" si="24">E79</f>
        <v>0</v>
      </c>
      <c r="F89" s="112">
        <f t="shared" si="22"/>
        <v>0</v>
      </c>
      <c r="G89" s="112">
        <f t="shared" ref="G89:U89" si="25">G79</f>
        <v>0</v>
      </c>
      <c r="H89" s="112">
        <f t="shared" si="25"/>
        <v>0</v>
      </c>
      <c r="I89" s="112">
        <f t="shared" si="25"/>
        <v>0</v>
      </c>
      <c r="J89" s="112">
        <f t="shared" si="25"/>
        <v>0</v>
      </c>
      <c r="K89" s="112">
        <f t="shared" si="25"/>
        <v>0</v>
      </c>
      <c r="L89" s="112">
        <f t="shared" si="25"/>
        <v>0</v>
      </c>
      <c r="M89" s="112">
        <f t="shared" si="25"/>
        <v>0</v>
      </c>
      <c r="N89" s="112">
        <f t="shared" si="25"/>
        <v>0</v>
      </c>
      <c r="O89" s="112">
        <f t="shared" si="25"/>
        <v>0</v>
      </c>
      <c r="P89" s="112">
        <f t="shared" si="25"/>
        <v>0</v>
      </c>
      <c r="Q89" s="112">
        <f t="shared" si="25"/>
        <v>0</v>
      </c>
      <c r="R89" s="112">
        <f t="shared" si="25"/>
        <v>0</v>
      </c>
      <c r="S89" s="112">
        <f t="shared" si="25"/>
        <v>0</v>
      </c>
      <c r="T89" s="112">
        <f t="shared" si="25"/>
        <v>0</v>
      </c>
      <c r="U89" s="112">
        <f t="shared" si="25"/>
        <v>0</v>
      </c>
      <c r="V89" s="112">
        <f t="shared" si="23"/>
        <v>0</v>
      </c>
      <c r="W89" s="112">
        <f t="shared" si="23"/>
        <v>0</v>
      </c>
      <c r="X89" s="112">
        <f t="shared" si="23"/>
        <v>0</v>
      </c>
      <c r="Y89" s="112">
        <f t="shared" si="23"/>
        <v>0</v>
      </c>
      <c r="Z89" s="112">
        <f t="shared" si="23"/>
        <v>0</v>
      </c>
      <c r="AA89" s="112">
        <f t="shared" si="23"/>
        <v>0</v>
      </c>
      <c r="AB89" s="112">
        <f t="shared" si="23"/>
        <v>0</v>
      </c>
      <c r="AC89" s="112">
        <f t="shared" si="23"/>
        <v>0</v>
      </c>
      <c r="AD89" s="112">
        <f t="shared" si="23"/>
        <v>0</v>
      </c>
      <c r="AE89" s="112">
        <f t="shared" si="23"/>
        <v>0</v>
      </c>
      <c r="AF89" s="112">
        <f t="shared" si="23"/>
        <v>0</v>
      </c>
      <c r="AG89" s="112">
        <f t="shared" si="23"/>
        <v>0</v>
      </c>
      <c r="AH89" s="112">
        <f t="shared" si="23"/>
        <v>0</v>
      </c>
      <c r="AI89" s="112">
        <f t="shared" si="23"/>
        <v>0</v>
      </c>
      <c r="AJ89" s="112">
        <f t="shared" si="23"/>
        <v>0</v>
      </c>
      <c r="AK89" s="112">
        <f t="shared" si="23"/>
        <v>0</v>
      </c>
      <c r="AL89" s="112">
        <f t="shared" si="23"/>
        <v>0</v>
      </c>
      <c r="AM89" s="112">
        <f t="shared" si="23"/>
        <v>0</v>
      </c>
      <c r="AN89" s="112">
        <f t="shared" si="23"/>
        <v>0</v>
      </c>
      <c r="AO89" s="112">
        <f t="shared" si="23"/>
        <v>0</v>
      </c>
    </row>
    <row r="90" spans="1:41" x14ac:dyDescent="0.3">
      <c r="A90" s="35" t="str">
        <f t="shared" ref="A90:A97" si="26">A89</f>
        <v>cpetr_o</v>
      </c>
      <c r="B90" s="35" t="str">
        <f t="shared" si="10"/>
        <v>Ucon_NB-UCE-L</v>
      </c>
      <c r="C90" s="112">
        <v>0</v>
      </c>
      <c r="D90" s="112">
        <v>0</v>
      </c>
      <c r="E90" s="112">
        <f t="shared" si="24"/>
        <v>0</v>
      </c>
      <c r="F90" s="112">
        <f t="shared" si="22"/>
        <v>0</v>
      </c>
      <c r="G90" s="112">
        <f t="shared" si="23"/>
        <v>0</v>
      </c>
      <c r="H90" s="112">
        <f t="shared" si="23"/>
        <v>0</v>
      </c>
      <c r="I90" s="112">
        <f t="shared" si="23"/>
        <v>0</v>
      </c>
      <c r="J90" s="112">
        <f t="shared" si="23"/>
        <v>0</v>
      </c>
      <c r="K90" s="112">
        <f t="shared" si="23"/>
        <v>0</v>
      </c>
      <c r="L90" s="112">
        <f t="shared" si="23"/>
        <v>0</v>
      </c>
      <c r="M90" s="112">
        <f t="shared" si="23"/>
        <v>0</v>
      </c>
      <c r="N90" s="112">
        <f t="shared" si="23"/>
        <v>0</v>
      </c>
      <c r="O90" s="112">
        <f t="shared" si="23"/>
        <v>0</v>
      </c>
      <c r="P90" s="112">
        <f t="shared" si="23"/>
        <v>0</v>
      </c>
      <c r="Q90" s="112">
        <f t="shared" si="23"/>
        <v>0</v>
      </c>
      <c r="R90" s="112">
        <f t="shared" si="23"/>
        <v>0</v>
      </c>
      <c r="S90" s="112">
        <f t="shared" si="23"/>
        <v>0</v>
      </c>
      <c r="T90" s="112">
        <f t="shared" si="23"/>
        <v>0</v>
      </c>
      <c r="U90" s="112">
        <f t="shared" si="23"/>
        <v>0</v>
      </c>
      <c r="V90" s="112">
        <f t="shared" si="23"/>
        <v>0</v>
      </c>
      <c r="W90" s="112">
        <f t="shared" si="23"/>
        <v>0</v>
      </c>
      <c r="X90" s="112">
        <f t="shared" si="23"/>
        <v>0</v>
      </c>
      <c r="Y90" s="112">
        <f t="shared" si="23"/>
        <v>0</v>
      </c>
      <c r="Z90" s="112">
        <f t="shared" si="23"/>
        <v>0</v>
      </c>
      <c r="AA90" s="112">
        <f t="shared" si="23"/>
        <v>0</v>
      </c>
      <c r="AB90" s="112">
        <f t="shared" si="23"/>
        <v>0</v>
      </c>
      <c r="AC90" s="112">
        <f t="shared" si="23"/>
        <v>0</v>
      </c>
      <c r="AD90" s="112">
        <f t="shared" si="23"/>
        <v>0</v>
      </c>
      <c r="AE90" s="112">
        <f t="shared" si="23"/>
        <v>0</v>
      </c>
      <c r="AF90" s="112">
        <f t="shared" si="23"/>
        <v>0</v>
      </c>
      <c r="AG90" s="112">
        <f t="shared" si="23"/>
        <v>0</v>
      </c>
      <c r="AH90" s="112">
        <f t="shared" si="23"/>
        <v>0</v>
      </c>
      <c r="AI90" s="112">
        <f t="shared" si="23"/>
        <v>0</v>
      </c>
      <c r="AJ90" s="112">
        <f t="shared" si="23"/>
        <v>0</v>
      </c>
      <c r="AK90" s="112">
        <f t="shared" si="23"/>
        <v>0</v>
      </c>
      <c r="AL90" s="112">
        <f t="shared" si="23"/>
        <v>0</v>
      </c>
      <c r="AM90" s="112">
        <f t="shared" si="23"/>
        <v>0</v>
      </c>
      <c r="AN90" s="112">
        <f t="shared" si="23"/>
        <v>0</v>
      </c>
      <c r="AO90" s="112">
        <f t="shared" si="23"/>
        <v>0</v>
      </c>
    </row>
    <row r="91" spans="1:41" x14ac:dyDescent="0.3">
      <c r="A91" s="35" t="str">
        <f t="shared" si="26"/>
        <v>cpetr_o</v>
      </c>
      <c r="B91" s="35" t="str">
        <f t="shared" si="10"/>
        <v>Con_NB-UCE</v>
      </c>
      <c r="C91" s="112">
        <v>0</v>
      </c>
      <c r="D91" s="112">
        <v>0</v>
      </c>
      <c r="E91" s="112">
        <f t="shared" si="24"/>
        <v>0</v>
      </c>
      <c r="F91" s="112">
        <f t="shared" si="22"/>
        <v>0</v>
      </c>
      <c r="G91" s="112">
        <f t="shared" si="23"/>
        <v>0</v>
      </c>
      <c r="H91" s="112">
        <f t="shared" si="23"/>
        <v>0</v>
      </c>
      <c r="I91" s="112">
        <f t="shared" si="23"/>
        <v>0</v>
      </c>
      <c r="J91" s="112">
        <f t="shared" si="23"/>
        <v>0</v>
      </c>
      <c r="K91" s="112">
        <f t="shared" si="23"/>
        <v>0</v>
      </c>
      <c r="L91" s="112">
        <f t="shared" si="23"/>
        <v>0</v>
      </c>
      <c r="M91" s="112">
        <f t="shared" si="23"/>
        <v>0</v>
      </c>
      <c r="N91" s="112">
        <f t="shared" si="23"/>
        <v>0</v>
      </c>
      <c r="O91" s="112">
        <f t="shared" si="23"/>
        <v>0</v>
      </c>
      <c r="P91" s="112">
        <f t="shared" si="23"/>
        <v>0</v>
      </c>
      <c r="Q91" s="112">
        <f t="shared" si="23"/>
        <v>0</v>
      </c>
      <c r="R91" s="112">
        <f t="shared" si="23"/>
        <v>0</v>
      </c>
      <c r="S91" s="112">
        <f t="shared" si="23"/>
        <v>0</v>
      </c>
      <c r="T91" s="112">
        <f t="shared" si="23"/>
        <v>0</v>
      </c>
      <c r="U91" s="112">
        <f t="shared" si="23"/>
        <v>0</v>
      </c>
      <c r="V91" s="112">
        <f t="shared" si="23"/>
        <v>0</v>
      </c>
      <c r="W91" s="112">
        <f t="shared" si="23"/>
        <v>0</v>
      </c>
      <c r="X91" s="112">
        <f t="shared" si="23"/>
        <v>0</v>
      </c>
      <c r="Y91" s="112">
        <f t="shared" si="23"/>
        <v>0</v>
      </c>
      <c r="Z91" s="112">
        <f t="shared" si="23"/>
        <v>0</v>
      </c>
      <c r="AA91" s="112">
        <f t="shared" si="23"/>
        <v>0</v>
      </c>
      <c r="AB91" s="112">
        <f t="shared" si="23"/>
        <v>0</v>
      </c>
      <c r="AC91" s="112">
        <f t="shared" si="23"/>
        <v>0</v>
      </c>
      <c r="AD91" s="112">
        <f t="shared" si="23"/>
        <v>0</v>
      </c>
      <c r="AE91" s="112">
        <f t="shared" si="23"/>
        <v>0</v>
      </c>
      <c r="AF91" s="112">
        <f t="shared" si="23"/>
        <v>0</v>
      </c>
      <c r="AG91" s="112">
        <f t="shared" si="23"/>
        <v>0</v>
      </c>
      <c r="AH91" s="112">
        <f t="shared" si="23"/>
        <v>0</v>
      </c>
      <c r="AI91" s="112">
        <f t="shared" si="23"/>
        <v>0</v>
      </c>
      <c r="AJ91" s="112">
        <f t="shared" si="23"/>
        <v>0</v>
      </c>
      <c r="AK91" s="112">
        <f t="shared" si="23"/>
        <v>0</v>
      </c>
      <c r="AL91" s="112">
        <f t="shared" si="23"/>
        <v>0</v>
      </c>
      <c r="AM91" s="112">
        <f t="shared" si="23"/>
        <v>0</v>
      </c>
      <c r="AN91" s="112">
        <f t="shared" si="23"/>
        <v>0</v>
      </c>
      <c r="AO91" s="112">
        <f t="shared" si="23"/>
        <v>0</v>
      </c>
    </row>
    <row r="92" spans="1:41" x14ac:dyDescent="0.3">
      <c r="A92" s="35" t="str">
        <f t="shared" si="26"/>
        <v>cpetr_o</v>
      </c>
      <c r="B92" s="35" t="str">
        <f t="shared" si="10"/>
        <v>Ucon_NB9-5</v>
      </c>
      <c r="C92" s="112">
        <v>0</v>
      </c>
      <c r="D92" s="112">
        <v>0</v>
      </c>
      <c r="E92" s="112">
        <f t="shared" si="24"/>
        <v>0</v>
      </c>
      <c r="F92" s="112">
        <f t="shared" si="22"/>
        <v>0</v>
      </c>
      <c r="G92" s="112">
        <f t="shared" si="23"/>
        <v>0</v>
      </c>
      <c r="H92" s="112">
        <f t="shared" si="23"/>
        <v>0</v>
      </c>
      <c r="I92" s="112">
        <f t="shared" si="23"/>
        <v>0</v>
      </c>
      <c r="J92" s="112">
        <f t="shared" si="23"/>
        <v>0</v>
      </c>
      <c r="K92" s="112">
        <f t="shared" si="23"/>
        <v>0</v>
      </c>
      <c r="L92" s="112">
        <f t="shared" si="23"/>
        <v>0</v>
      </c>
      <c r="M92" s="112">
        <f t="shared" si="23"/>
        <v>0</v>
      </c>
      <c r="N92" s="112">
        <f t="shared" si="23"/>
        <v>0</v>
      </c>
      <c r="O92" s="112">
        <f t="shared" si="23"/>
        <v>0</v>
      </c>
      <c r="P92" s="112">
        <f t="shared" si="23"/>
        <v>0</v>
      </c>
      <c r="Q92" s="112">
        <f t="shared" si="23"/>
        <v>0</v>
      </c>
      <c r="R92" s="112">
        <f t="shared" si="23"/>
        <v>0</v>
      </c>
      <c r="S92" s="112">
        <f t="shared" si="23"/>
        <v>0</v>
      </c>
      <c r="T92" s="112">
        <f t="shared" si="23"/>
        <v>0</v>
      </c>
      <c r="U92" s="112">
        <f t="shared" si="23"/>
        <v>0</v>
      </c>
      <c r="V92" s="112">
        <f t="shared" si="23"/>
        <v>0</v>
      </c>
      <c r="W92" s="112">
        <f t="shared" si="23"/>
        <v>0</v>
      </c>
      <c r="X92" s="112">
        <f t="shared" si="23"/>
        <v>0</v>
      </c>
      <c r="Y92" s="112">
        <f t="shared" si="23"/>
        <v>0</v>
      </c>
      <c r="Z92" s="112">
        <f t="shared" si="23"/>
        <v>0</v>
      </c>
      <c r="AA92" s="112">
        <f t="shared" si="23"/>
        <v>0</v>
      </c>
      <c r="AB92" s="112">
        <f t="shared" si="23"/>
        <v>0</v>
      </c>
      <c r="AC92" s="112">
        <f t="shared" si="23"/>
        <v>0</v>
      </c>
      <c r="AD92" s="112">
        <f t="shared" si="23"/>
        <v>0</v>
      </c>
      <c r="AE92" s="112">
        <f t="shared" si="23"/>
        <v>0</v>
      </c>
      <c r="AF92" s="112">
        <f t="shared" si="23"/>
        <v>0</v>
      </c>
      <c r="AG92" s="112">
        <f t="shared" si="23"/>
        <v>0</v>
      </c>
      <c r="AH92" s="112">
        <f t="shared" si="23"/>
        <v>0</v>
      </c>
      <c r="AI92" s="112">
        <f t="shared" si="23"/>
        <v>0</v>
      </c>
      <c r="AJ92" s="112">
        <f t="shared" si="23"/>
        <v>0</v>
      </c>
      <c r="AK92" s="112">
        <f t="shared" si="23"/>
        <v>0</v>
      </c>
      <c r="AL92" s="112">
        <f t="shared" si="23"/>
        <v>0</v>
      </c>
      <c r="AM92" s="112">
        <f t="shared" si="23"/>
        <v>0</v>
      </c>
      <c r="AN92" s="112">
        <f t="shared" si="23"/>
        <v>0</v>
      </c>
      <c r="AO92" s="112">
        <f t="shared" si="23"/>
        <v>0</v>
      </c>
    </row>
    <row r="93" spans="1:41" x14ac:dyDescent="0.3">
      <c r="A93" s="35" t="str">
        <f t="shared" si="26"/>
        <v>cpetr_o</v>
      </c>
      <c r="B93" s="35" t="str">
        <f t="shared" si="10"/>
        <v>RE_CON-UCE-L</v>
      </c>
      <c r="C93" s="112">
        <v>0</v>
      </c>
      <c r="D93" s="112">
        <v>0</v>
      </c>
      <c r="E93" s="112">
        <f t="shared" si="24"/>
        <v>0</v>
      </c>
      <c r="F93" s="112">
        <f t="shared" si="22"/>
        <v>0</v>
      </c>
      <c r="G93" s="112">
        <f t="shared" si="23"/>
        <v>0</v>
      </c>
      <c r="H93" s="112">
        <f t="shared" si="23"/>
        <v>0</v>
      </c>
      <c r="I93" s="112">
        <f t="shared" si="23"/>
        <v>0</v>
      </c>
      <c r="J93" s="112">
        <f t="shared" si="23"/>
        <v>0</v>
      </c>
      <c r="K93" s="112">
        <f t="shared" si="23"/>
        <v>0</v>
      </c>
      <c r="L93" s="112">
        <f t="shared" si="23"/>
        <v>0</v>
      </c>
      <c r="M93" s="112">
        <f t="shared" si="23"/>
        <v>0</v>
      </c>
      <c r="N93" s="112">
        <f t="shared" si="23"/>
        <v>0</v>
      </c>
      <c r="O93" s="112">
        <f t="shared" si="23"/>
        <v>0</v>
      </c>
      <c r="P93" s="112">
        <f t="shared" si="23"/>
        <v>0</v>
      </c>
      <c r="Q93" s="112">
        <f t="shared" si="23"/>
        <v>0</v>
      </c>
      <c r="R93" s="112">
        <f t="shared" si="23"/>
        <v>0</v>
      </c>
      <c r="S93" s="112">
        <f t="shared" si="23"/>
        <v>0</v>
      </c>
      <c r="T93" s="112">
        <f t="shared" si="23"/>
        <v>0</v>
      </c>
      <c r="U93" s="112">
        <f t="shared" si="23"/>
        <v>0</v>
      </c>
      <c r="V93" s="112">
        <f t="shared" si="23"/>
        <v>0</v>
      </c>
      <c r="W93" s="112">
        <f t="shared" si="23"/>
        <v>0</v>
      </c>
      <c r="X93" s="112">
        <f t="shared" si="23"/>
        <v>0</v>
      </c>
      <c r="Y93" s="112">
        <f t="shared" si="23"/>
        <v>0</v>
      </c>
      <c r="Z93" s="112">
        <f t="shared" si="23"/>
        <v>0</v>
      </c>
      <c r="AA93" s="112">
        <f t="shared" si="23"/>
        <v>0</v>
      </c>
      <c r="AB93" s="112">
        <f t="shared" si="23"/>
        <v>0</v>
      </c>
      <c r="AC93" s="112">
        <f t="shared" si="23"/>
        <v>0</v>
      </c>
      <c r="AD93" s="112">
        <f t="shared" si="23"/>
        <v>0</v>
      </c>
      <c r="AE93" s="112">
        <f t="shared" si="23"/>
        <v>0</v>
      </c>
      <c r="AF93" s="112">
        <f t="shared" si="23"/>
        <v>0</v>
      </c>
      <c r="AG93" s="112">
        <f t="shared" si="23"/>
        <v>0</v>
      </c>
      <c r="AH93" s="112">
        <f t="shared" si="23"/>
        <v>0</v>
      </c>
      <c r="AI93" s="112">
        <f t="shared" si="23"/>
        <v>0</v>
      </c>
      <c r="AJ93" s="112">
        <f t="shared" si="23"/>
        <v>0</v>
      </c>
      <c r="AK93" s="112">
        <f t="shared" si="23"/>
        <v>0</v>
      </c>
      <c r="AL93" s="112">
        <f t="shared" si="23"/>
        <v>0</v>
      </c>
      <c r="AM93" s="112">
        <f t="shared" si="23"/>
        <v>0</v>
      </c>
      <c r="AN93" s="112">
        <f t="shared" si="23"/>
        <v>0</v>
      </c>
      <c r="AO93" s="112">
        <f t="shared" si="23"/>
        <v>0</v>
      </c>
    </row>
    <row r="94" spans="1:41" x14ac:dyDescent="0.3">
      <c r="A94" s="35" t="str">
        <f t="shared" si="26"/>
        <v>cpetr_o</v>
      </c>
      <c r="B94" s="35" t="str">
        <f t="shared" si="10"/>
        <v>TRAPES-UCE-L</v>
      </c>
      <c r="C94" s="112">
        <v>0</v>
      </c>
      <c r="D94" s="112">
        <v>0</v>
      </c>
      <c r="E94" s="112">
        <f t="shared" si="24"/>
        <v>0</v>
      </c>
      <c r="F94" s="112">
        <f t="shared" si="22"/>
        <v>0</v>
      </c>
      <c r="G94" s="112">
        <f t="shared" si="23"/>
        <v>0</v>
      </c>
      <c r="H94" s="112">
        <f t="shared" si="23"/>
        <v>0</v>
      </c>
      <c r="I94" s="112">
        <f t="shared" si="23"/>
        <v>0</v>
      </c>
      <c r="J94" s="112">
        <f t="shared" si="23"/>
        <v>0</v>
      </c>
      <c r="K94" s="112">
        <f t="shared" si="23"/>
        <v>0</v>
      </c>
      <c r="L94" s="112">
        <f t="shared" si="23"/>
        <v>0</v>
      </c>
      <c r="M94" s="112">
        <f t="shared" si="23"/>
        <v>0</v>
      </c>
      <c r="N94" s="112">
        <f t="shared" si="23"/>
        <v>0</v>
      </c>
      <c r="O94" s="112">
        <f t="shared" si="23"/>
        <v>0</v>
      </c>
      <c r="P94" s="112">
        <f t="shared" si="23"/>
        <v>0</v>
      </c>
      <c r="Q94" s="112">
        <f t="shared" si="23"/>
        <v>0</v>
      </c>
      <c r="R94" s="112">
        <f t="shared" si="23"/>
        <v>0</v>
      </c>
      <c r="S94" s="112">
        <f t="shared" si="23"/>
        <v>0</v>
      </c>
      <c r="T94" s="112">
        <f t="shared" si="23"/>
        <v>0</v>
      </c>
      <c r="U94" s="112">
        <f t="shared" si="23"/>
        <v>0</v>
      </c>
      <c r="V94" s="112">
        <f t="shared" si="23"/>
        <v>0</v>
      </c>
      <c r="W94" s="112">
        <f t="shared" si="23"/>
        <v>0</v>
      </c>
      <c r="X94" s="112">
        <f t="shared" si="23"/>
        <v>0</v>
      </c>
      <c r="Y94" s="112">
        <f t="shared" si="23"/>
        <v>0</v>
      </c>
      <c r="Z94" s="112">
        <f t="shared" si="23"/>
        <v>0</v>
      </c>
      <c r="AA94" s="112">
        <f t="shared" si="23"/>
        <v>0</v>
      </c>
      <c r="AB94" s="112">
        <f t="shared" si="23"/>
        <v>0</v>
      </c>
      <c r="AC94" s="112">
        <f t="shared" si="23"/>
        <v>0</v>
      </c>
      <c r="AD94" s="112">
        <f t="shared" si="23"/>
        <v>0</v>
      </c>
      <c r="AE94" s="112">
        <f t="shared" si="23"/>
        <v>0</v>
      </c>
      <c r="AF94" s="112">
        <f t="shared" si="23"/>
        <v>0</v>
      </c>
      <c r="AG94" s="112">
        <f t="shared" si="23"/>
        <v>0</v>
      </c>
      <c r="AH94" s="112">
        <f t="shared" si="23"/>
        <v>0</v>
      </c>
      <c r="AI94" s="112">
        <f t="shared" si="23"/>
        <v>0</v>
      </c>
      <c r="AJ94" s="112">
        <f t="shared" si="23"/>
        <v>0</v>
      </c>
      <c r="AK94" s="112">
        <f t="shared" si="23"/>
        <v>0</v>
      </c>
      <c r="AL94" s="112">
        <f t="shared" si="23"/>
        <v>0</v>
      </c>
      <c r="AM94" s="112">
        <f t="shared" si="23"/>
        <v>0</v>
      </c>
      <c r="AN94" s="112">
        <f t="shared" si="23"/>
        <v>0</v>
      </c>
      <c r="AO94" s="112">
        <f t="shared" si="23"/>
        <v>0</v>
      </c>
    </row>
    <row r="95" spans="1:41" x14ac:dyDescent="0.3">
      <c r="A95" s="35" t="str">
        <f t="shared" si="26"/>
        <v>cpetr_o</v>
      </c>
      <c r="B95" s="35" t="str">
        <f t="shared" si="10"/>
        <v>REF2019-UCE-L</v>
      </c>
      <c r="C95" s="112">
        <v>0</v>
      </c>
      <c r="D95" s="112">
        <v>0</v>
      </c>
      <c r="E95" s="112">
        <f t="shared" si="24"/>
        <v>0</v>
      </c>
      <c r="F95" s="112">
        <f t="shared" si="22"/>
        <v>0</v>
      </c>
      <c r="G95" s="112">
        <f t="shared" si="23"/>
        <v>0</v>
      </c>
      <c r="H95" s="112">
        <f t="shared" si="23"/>
        <v>0</v>
      </c>
      <c r="I95" s="112">
        <f t="shared" si="23"/>
        <v>0</v>
      </c>
      <c r="J95" s="112">
        <f t="shared" si="23"/>
        <v>0</v>
      </c>
      <c r="K95" s="112">
        <f t="shared" si="23"/>
        <v>0</v>
      </c>
      <c r="L95" s="112">
        <f t="shared" si="23"/>
        <v>0</v>
      </c>
      <c r="M95" s="112">
        <f t="shared" si="23"/>
        <v>0</v>
      </c>
      <c r="N95" s="112">
        <f t="shared" si="23"/>
        <v>0</v>
      </c>
      <c r="O95" s="112">
        <f t="shared" si="23"/>
        <v>0</v>
      </c>
      <c r="P95" s="112">
        <f t="shared" si="23"/>
        <v>0</v>
      </c>
      <c r="Q95" s="112">
        <f t="shared" si="23"/>
        <v>0</v>
      </c>
      <c r="R95" s="112">
        <f t="shared" si="23"/>
        <v>0</v>
      </c>
      <c r="S95" s="112">
        <f t="shared" si="23"/>
        <v>0</v>
      </c>
      <c r="T95" s="112">
        <f t="shared" si="23"/>
        <v>0</v>
      </c>
      <c r="U95" s="112">
        <f t="shared" si="23"/>
        <v>0</v>
      </c>
      <c r="V95" s="112">
        <f t="shared" si="23"/>
        <v>0</v>
      </c>
      <c r="W95" s="112">
        <f t="shared" si="23"/>
        <v>0</v>
      </c>
      <c r="X95" s="112">
        <f t="shared" si="23"/>
        <v>0</v>
      </c>
      <c r="Y95" s="112">
        <f t="shared" si="23"/>
        <v>0</v>
      </c>
      <c r="Z95" s="112">
        <f t="shared" si="23"/>
        <v>0</v>
      </c>
      <c r="AA95" s="112">
        <f t="shared" si="23"/>
        <v>0</v>
      </c>
      <c r="AB95" s="112">
        <f t="shared" si="23"/>
        <v>0</v>
      </c>
      <c r="AC95" s="112">
        <f t="shared" si="23"/>
        <v>0</v>
      </c>
      <c r="AD95" s="112">
        <f t="shared" si="23"/>
        <v>0</v>
      </c>
      <c r="AE95" s="112">
        <f t="shared" si="23"/>
        <v>0</v>
      </c>
      <c r="AF95" s="112">
        <f t="shared" ref="G95:AO102" si="27">AF85</f>
        <v>0</v>
      </c>
      <c r="AG95" s="112">
        <f t="shared" si="27"/>
        <v>0</v>
      </c>
      <c r="AH95" s="112">
        <f t="shared" si="27"/>
        <v>0</v>
      </c>
      <c r="AI95" s="112">
        <f t="shared" si="27"/>
        <v>0</v>
      </c>
      <c r="AJ95" s="112">
        <f t="shared" si="27"/>
        <v>0</v>
      </c>
      <c r="AK95" s="112">
        <f t="shared" si="27"/>
        <v>0</v>
      </c>
      <c r="AL95" s="112">
        <f t="shared" si="27"/>
        <v>0</v>
      </c>
      <c r="AM95" s="112">
        <f t="shared" si="27"/>
        <v>0</v>
      </c>
      <c r="AN95" s="112">
        <f t="shared" si="27"/>
        <v>0</v>
      </c>
      <c r="AO95" s="112">
        <f t="shared" si="27"/>
        <v>0</v>
      </c>
    </row>
    <row r="96" spans="1:41" x14ac:dyDescent="0.3">
      <c r="A96" s="35" t="str">
        <f t="shared" si="26"/>
        <v>cpetr_o</v>
      </c>
      <c r="B96" s="35" t="str">
        <f t="shared" si="10"/>
        <v>REF20195-L</v>
      </c>
      <c r="C96" s="112">
        <v>0</v>
      </c>
      <c r="D96" s="112">
        <v>0</v>
      </c>
      <c r="E96" s="112">
        <f t="shared" si="24"/>
        <v>0</v>
      </c>
      <c r="F96" s="112">
        <f t="shared" si="22"/>
        <v>0</v>
      </c>
      <c r="G96" s="112">
        <f t="shared" si="27"/>
        <v>0</v>
      </c>
      <c r="H96" s="112">
        <f t="shared" si="27"/>
        <v>0</v>
      </c>
      <c r="I96" s="112">
        <f t="shared" si="27"/>
        <v>0</v>
      </c>
      <c r="J96" s="112">
        <f t="shared" si="27"/>
        <v>0</v>
      </c>
      <c r="K96" s="112">
        <f t="shared" si="27"/>
        <v>0</v>
      </c>
      <c r="L96" s="112">
        <f t="shared" si="27"/>
        <v>0</v>
      </c>
      <c r="M96" s="112">
        <f t="shared" si="27"/>
        <v>0</v>
      </c>
      <c r="N96" s="112">
        <f t="shared" si="27"/>
        <v>0</v>
      </c>
      <c r="O96" s="112">
        <f t="shared" si="27"/>
        <v>0</v>
      </c>
      <c r="P96" s="112">
        <f t="shared" si="27"/>
        <v>0</v>
      </c>
      <c r="Q96" s="112">
        <f t="shared" si="27"/>
        <v>0</v>
      </c>
      <c r="R96" s="112">
        <f t="shared" si="27"/>
        <v>0</v>
      </c>
      <c r="S96" s="112">
        <f t="shared" si="27"/>
        <v>0</v>
      </c>
      <c r="T96" s="112">
        <f t="shared" si="27"/>
        <v>0</v>
      </c>
      <c r="U96" s="112">
        <f t="shared" si="27"/>
        <v>0</v>
      </c>
      <c r="V96" s="112">
        <f t="shared" si="27"/>
        <v>0</v>
      </c>
      <c r="W96" s="112">
        <f t="shared" si="27"/>
        <v>0</v>
      </c>
      <c r="X96" s="112">
        <f t="shared" si="27"/>
        <v>0</v>
      </c>
      <c r="Y96" s="112">
        <f t="shared" si="27"/>
        <v>0</v>
      </c>
      <c r="Z96" s="112">
        <f t="shared" si="27"/>
        <v>0</v>
      </c>
      <c r="AA96" s="112">
        <f t="shared" si="27"/>
        <v>0</v>
      </c>
      <c r="AB96" s="112">
        <f t="shared" si="27"/>
        <v>0</v>
      </c>
      <c r="AC96" s="112">
        <f t="shared" si="27"/>
        <v>0</v>
      </c>
      <c r="AD96" s="112">
        <f t="shared" si="27"/>
        <v>0</v>
      </c>
      <c r="AE96" s="112">
        <f t="shared" si="27"/>
        <v>0</v>
      </c>
      <c r="AF96" s="112">
        <f t="shared" si="27"/>
        <v>0</v>
      </c>
      <c r="AG96" s="112">
        <f t="shared" si="27"/>
        <v>0</v>
      </c>
      <c r="AH96" s="112">
        <f t="shared" si="27"/>
        <v>0</v>
      </c>
      <c r="AI96" s="112">
        <f t="shared" si="27"/>
        <v>0</v>
      </c>
      <c r="AJ96" s="112">
        <f t="shared" si="27"/>
        <v>0</v>
      </c>
      <c r="AK96" s="112">
        <f t="shared" si="27"/>
        <v>0</v>
      </c>
      <c r="AL96" s="112">
        <f t="shared" si="27"/>
        <v>0</v>
      </c>
      <c r="AM96" s="112">
        <f t="shared" si="27"/>
        <v>0</v>
      </c>
      <c r="AN96" s="112">
        <f t="shared" si="27"/>
        <v>0</v>
      </c>
      <c r="AO96" s="112">
        <f t="shared" si="27"/>
        <v>0</v>
      </c>
    </row>
    <row r="97" spans="1:41" s="3" customFormat="1" x14ac:dyDescent="0.3">
      <c r="A97" s="3" t="str">
        <f t="shared" si="26"/>
        <v>cpetr_o</v>
      </c>
      <c r="B97" s="3" t="str">
        <f t="shared" si="10"/>
        <v>T3P2S8RL-UCE</v>
      </c>
      <c r="C97" s="113">
        <v>0</v>
      </c>
      <c r="D97" s="113">
        <v>0</v>
      </c>
      <c r="E97" s="113">
        <f t="shared" si="24"/>
        <v>0</v>
      </c>
      <c r="F97" s="113">
        <f t="shared" si="22"/>
        <v>0</v>
      </c>
      <c r="G97" s="113">
        <f t="shared" si="27"/>
        <v>0</v>
      </c>
      <c r="H97" s="113">
        <f t="shared" si="27"/>
        <v>0</v>
      </c>
      <c r="I97" s="113">
        <f t="shared" si="27"/>
        <v>0</v>
      </c>
      <c r="J97" s="113">
        <f t="shared" si="27"/>
        <v>0</v>
      </c>
      <c r="K97" s="113">
        <f t="shared" si="27"/>
        <v>0</v>
      </c>
      <c r="L97" s="113">
        <f t="shared" si="27"/>
        <v>0</v>
      </c>
      <c r="M97" s="113">
        <f t="shared" si="27"/>
        <v>0</v>
      </c>
      <c r="N97" s="113">
        <f t="shared" si="27"/>
        <v>0</v>
      </c>
      <c r="O97" s="113">
        <f t="shared" si="27"/>
        <v>0</v>
      </c>
      <c r="P97" s="113">
        <f t="shared" si="27"/>
        <v>0</v>
      </c>
      <c r="Q97" s="113">
        <f t="shared" si="27"/>
        <v>0</v>
      </c>
      <c r="R97" s="113">
        <f t="shared" si="27"/>
        <v>0</v>
      </c>
      <c r="S97" s="113">
        <f t="shared" si="27"/>
        <v>0</v>
      </c>
      <c r="T97" s="113">
        <f t="shared" si="27"/>
        <v>0</v>
      </c>
      <c r="U97" s="113">
        <f t="shared" si="27"/>
        <v>0</v>
      </c>
      <c r="V97" s="113">
        <f t="shared" si="27"/>
        <v>0</v>
      </c>
      <c r="W97" s="113">
        <f t="shared" si="27"/>
        <v>0</v>
      </c>
      <c r="X97" s="113">
        <f t="shared" si="27"/>
        <v>0</v>
      </c>
      <c r="Y97" s="113">
        <f t="shared" si="27"/>
        <v>0</v>
      </c>
      <c r="Z97" s="113">
        <f t="shared" si="27"/>
        <v>0</v>
      </c>
      <c r="AA97" s="113">
        <f t="shared" si="27"/>
        <v>0</v>
      </c>
      <c r="AB97" s="113">
        <f t="shared" si="27"/>
        <v>0</v>
      </c>
      <c r="AC97" s="113">
        <f t="shared" si="27"/>
        <v>0</v>
      </c>
      <c r="AD97" s="113">
        <f t="shared" si="27"/>
        <v>0</v>
      </c>
      <c r="AE97" s="113">
        <f t="shared" si="27"/>
        <v>0</v>
      </c>
      <c r="AF97" s="113">
        <f t="shared" si="27"/>
        <v>0</v>
      </c>
      <c r="AG97" s="113">
        <f t="shared" si="27"/>
        <v>0</v>
      </c>
      <c r="AH97" s="113">
        <f t="shared" si="27"/>
        <v>0</v>
      </c>
      <c r="AI97" s="113">
        <f t="shared" si="27"/>
        <v>0</v>
      </c>
      <c r="AJ97" s="113">
        <f t="shared" si="27"/>
        <v>0</v>
      </c>
      <c r="AK97" s="113">
        <f t="shared" si="27"/>
        <v>0</v>
      </c>
      <c r="AL97" s="113">
        <f t="shared" si="27"/>
        <v>0</v>
      </c>
      <c r="AM97" s="113">
        <f t="shared" si="27"/>
        <v>0</v>
      </c>
      <c r="AN97" s="113">
        <f t="shared" si="27"/>
        <v>0</v>
      </c>
      <c r="AO97" s="113">
        <f t="shared" si="27"/>
        <v>0</v>
      </c>
    </row>
    <row r="98" spans="1:41" x14ac:dyDescent="0.3">
      <c r="A98" s="107" t="s">
        <v>385</v>
      </c>
      <c r="B98" s="107" t="str">
        <f t="shared" si="10"/>
        <v>Ucon7-75-L</v>
      </c>
      <c r="C98" s="111">
        <v>0</v>
      </c>
      <c r="D98" s="111">
        <v>0</v>
      </c>
      <c r="E98" s="111">
        <f>E88</f>
        <v>0</v>
      </c>
      <c r="F98" s="111">
        <f t="shared" si="22"/>
        <v>0</v>
      </c>
      <c r="G98" s="111">
        <f t="shared" si="27"/>
        <v>0</v>
      </c>
      <c r="H98" s="111">
        <f t="shared" si="27"/>
        <v>0</v>
      </c>
      <c r="I98" s="111">
        <f t="shared" si="27"/>
        <v>0</v>
      </c>
      <c r="J98" s="111">
        <f t="shared" si="27"/>
        <v>0</v>
      </c>
      <c r="K98" s="111">
        <f t="shared" si="27"/>
        <v>0</v>
      </c>
      <c r="L98" s="111">
        <f t="shared" si="27"/>
        <v>0</v>
      </c>
      <c r="M98" s="111">
        <f t="shared" si="27"/>
        <v>0</v>
      </c>
      <c r="N98" s="111">
        <f t="shared" si="27"/>
        <v>0</v>
      </c>
      <c r="O98" s="111">
        <f t="shared" si="27"/>
        <v>0</v>
      </c>
      <c r="P98" s="111">
        <f t="shared" si="27"/>
        <v>0</v>
      </c>
      <c r="Q98" s="111">
        <f t="shared" si="27"/>
        <v>0</v>
      </c>
      <c r="R98" s="111">
        <f t="shared" si="27"/>
        <v>0</v>
      </c>
      <c r="S98" s="111">
        <f t="shared" si="27"/>
        <v>0</v>
      </c>
      <c r="T98" s="111">
        <f t="shared" si="27"/>
        <v>0</v>
      </c>
      <c r="U98" s="111">
        <f t="shared" si="27"/>
        <v>0</v>
      </c>
      <c r="V98" s="111">
        <f t="shared" si="27"/>
        <v>0</v>
      </c>
      <c r="W98" s="111">
        <f t="shared" si="27"/>
        <v>0</v>
      </c>
      <c r="X98" s="111">
        <f t="shared" si="27"/>
        <v>0</v>
      </c>
      <c r="Y98" s="111">
        <f t="shared" si="27"/>
        <v>0</v>
      </c>
      <c r="Z98" s="111">
        <f t="shared" si="27"/>
        <v>0</v>
      </c>
      <c r="AA98" s="111">
        <f t="shared" si="27"/>
        <v>0</v>
      </c>
      <c r="AB98" s="111">
        <f t="shared" si="27"/>
        <v>0</v>
      </c>
      <c r="AC98" s="111">
        <f t="shared" si="27"/>
        <v>0</v>
      </c>
      <c r="AD98" s="111">
        <f t="shared" si="27"/>
        <v>0</v>
      </c>
      <c r="AE98" s="111">
        <f t="shared" si="27"/>
        <v>0</v>
      </c>
      <c r="AF98" s="111">
        <f t="shared" si="27"/>
        <v>0</v>
      </c>
      <c r="AG98" s="111">
        <f t="shared" si="27"/>
        <v>0</v>
      </c>
      <c r="AH98" s="111">
        <f t="shared" si="27"/>
        <v>0</v>
      </c>
      <c r="AI98" s="111">
        <f t="shared" si="27"/>
        <v>0</v>
      </c>
      <c r="AJ98" s="111">
        <f t="shared" si="27"/>
        <v>0</v>
      </c>
      <c r="AK98" s="111">
        <f t="shared" si="27"/>
        <v>0</v>
      </c>
      <c r="AL98" s="111">
        <f t="shared" si="27"/>
        <v>0</v>
      </c>
      <c r="AM98" s="111">
        <f t="shared" si="27"/>
        <v>0</v>
      </c>
      <c r="AN98" s="111">
        <f t="shared" si="27"/>
        <v>0</v>
      </c>
      <c r="AO98" s="111">
        <f t="shared" si="27"/>
        <v>0</v>
      </c>
    </row>
    <row r="99" spans="1:41" x14ac:dyDescent="0.3">
      <c r="A99" s="35" t="str">
        <f>A98</f>
        <v>cpetr_d</v>
      </c>
      <c r="B99" s="35" t="str">
        <f t="shared" si="10"/>
        <v>Con7-75-L</v>
      </c>
      <c r="C99" s="112">
        <v>0</v>
      </c>
      <c r="D99" s="112">
        <v>0</v>
      </c>
      <c r="E99" s="112">
        <f t="shared" si="24"/>
        <v>0</v>
      </c>
      <c r="F99" s="112">
        <f t="shared" si="22"/>
        <v>0</v>
      </c>
      <c r="G99" s="112">
        <f t="shared" si="27"/>
        <v>0</v>
      </c>
      <c r="H99" s="112">
        <f t="shared" si="27"/>
        <v>0</v>
      </c>
      <c r="I99" s="112">
        <f t="shared" si="27"/>
        <v>0</v>
      </c>
      <c r="J99" s="112">
        <f t="shared" si="27"/>
        <v>0</v>
      </c>
      <c r="K99" s="112">
        <f t="shared" si="27"/>
        <v>0</v>
      </c>
      <c r="L99" s="112">
        <f t="shared" si="27"/>
        <v>0</v>
      </c>
      <c r="M99" s="112">
        <f t="shared" si="27"/>
        <v>0</v>
      </c>
      <c r="N99" s="112">
        <f t="shared" si="27"/>
        <v>0</v>
      </c>
      <c r="O99" s="112">
        <f t="shared" si="27"/>
        <v>0</v>
      </c>
      <c r="P99" s="112">
        <f t="shared" si="27"/>
        <v>0</v>
      </c>
      <c r="Q99" s="112">
        <f t="shared" si="27"/>
        <v>0</v>
      </c>
      <c r="R99" s="112">
        <f t="shared" si="27"/>
        <v>0</v>
      </c>
      <c r="S99" s="112">
        <f t="shared" si="27"/>
        <v>0</v>
      </c>
      <c r="T99" s="112">
        <f t="shared" si="27"/>
        <v>0</v>
      </c>
      <c r="U99" s="112">
        <f t="shared" si="27"/>
        <v>0</v>
      </c>
      <c r="V99" s="112">
        <f t="shared" si="27"/>
        <v>0</v>
      </c>
      <c r="W99" s="112">
        <f t="shared" si="27"/>
        <v>0</v>
      </c>
      <c r="X99" s="112">
        <f t="shared" si="27"/>
        <v>0</v>
      </c>
      <c r="Y99" s="112">
        <f t="shared" si="27"/>
        <v>0</v>
      </c>
      <c r="Z99" s="112">
        <f t="shared" si="27"/>
        <v>0</v>
      </c>
      <c r="AA99" s="112">
        <f t="shared" si="27"/>
        <v>0</v>
      </c>
      <c r="AB99" s="112">
        <f t="shared" si="27"/>
        <v>0</v>
      </c>
      <c r="AC99" s="112">
        <f t="shared" si="27"/>
        <v>0</v>
      </c>
      <c r="AD99" s="112">
        <f t="shared" si="27"/>
        <v>0</v>
      </c>
      <c r="AE99" s="112">
        <f t="shared" si="27"/>
        <v>0</v>
      </c>
      <c r="AF99" s="112">
        <f t="shared" si="27"/>
        <v>0</v>
      </c>
      <c r="AG99" s="112">
        <f t="shared" si="27"/>
        <v>0</v>
      </c>
      <c r="AH99" s="112">
        <f t="shared" si="27"/>
        <v>0</v>
      </c>
      <c r="AI99" s="112">
        <f t="shared" si="27"/>
        <v>0</v>
      </c>
      <c r="AJ99" s="112">
        <f t="shared" si="27"/>
        <v>0</v>
      </c>
      <c r="AK99" s="112">
        <f t="shared" si="27"/>
        <v>0</v>
      </c>
      <c r="AL99" s="112">
        <f t="shared" si="27"/>
        <v>0</v>
      </c>
      <c r="AM99" s="112">
        <f t="shared" si="27"/>
        <v>0</v>
      </c>
      <c r="AN99" s="112">
        <f t="shared" si="27"/>
        <v>0</v>
      </c>
      <c r="AO99" s="112">
        <f t="shared" si="27"/>
        <v>0</v>
      </c>
    </row>
    <row r="100" spans="1:41" x14ac:dyDescent="0.3">
      <c r="A100" s="35" t="str">
        <f t="shared" ref="A100:A107" si="28">A99</f>
        <v>cpetr_d</v>
      </c>
      <c r="B100" s="35" t="str">
        <f t="shared" si="10"/>
        <v>Ucon_NB-UCE-L</v>
      </c>
      <c r="C100" s="112">
        <v>0</v>
      </c>
      <c r="D100" s="112">
        <v>0</v>
      </c>
      <c r="E100" s="112">
        <f t="shared" si="24"/>
        <v>0</v>
      </c>
      <c r="F100" s="112">
        <f t="shared" si="22"/>
        <v>0</v>
      </c>
      <c r="G100" s="112">
        <f t="shared" si="27"/>
        <v>0</v>
      </c>
      <c r="H100" s="112">
        <f t="shared" si="27"/>
        <v>0</v>
      </c>
      <c r="I100" s="112">
        <f t="shared" si="27"/>
        <v>0</v>
      </c>
      <c r="J100" s="112">
        <f t="shared" si="27"/>
        <v>0</v>
      </c>
      <c r="K100" s="112">
        <f t="shared" si="27"/>
        <v>0</v>
      </c>
      <c r="L100" s="112">
        <f t="shared" si="27"/>
        <v>0</v>
      </c>
      <c r="M100" s="112">
        <f t="shared" si="27"/>
        <v>0</v>
      </c>
      <c r="N100" s="112">
        <f t="shared" si="27"/>
        <v>0</v>
      </c>
      <c r="O100" s="112">
        <f t="shared" si="27"/>
        <v>0</v>
      </c>
      <c r="P100" s="112">
        <f t="shared" si="27"/>
        <v>0</v>
      </c>
      <c r="Q100" s="112">
        <f t="shared" si="27"/>
        <v>0</v>
      </c>
      <c r="R100" s="112">
        <f t="shared" si="27"/>
        <v>0</v>
      </c>
      <c r="S100" s="112">
        <f t="shared" si="27"/>
        <v>0</v>
      </c>
      <c r="T100" s="112">
        <f t="shared" si="27"/>
        <v>0</v>
      </c>
      <c r="U100" s="112">
        <f t="shared" si="27"/>
        <v>0</v>
      </c>
      <c r="V100" s="112">
        <f t="shared" si="27"/>
        <v>0</v>
      </c>
      <c r="W100" s="112">
        <f t="shared" si="27"/>
        <v>0</v>
      </c>
      <c r="X100" s="112">
        <f t="shared" si="27"/>
        <v>0</v>
      </c>
      <c r="Y100" s="112">
        <f t="shared" si="27"/>
        <v>0</v>
      </c>
      <c r="Z100" s="112">
        <f t="shared" si="27"/>
        <v>0</v>
      </c>
      <c r="AA100" s="112">
        <f t="shared" si="27"/>
        <v>0</v>
      </c>
      <c r="AB100" s="112">
        <f t="shared" si="27"/>
        <v>0</v>
      </c>
      <c r="AC100" s="112">
        <f t="shared" si="27"/>
        <v>0</v>
      </c>
      <c r="AD100" s="112">
        <f t="shared" si="27"/>
        <v>0</v>
      </c>
      <c r="AE100" s="112">
        <f t="shared" si="27"/>
        <v>0</v>
      </c>
      <c r="AF100" s="112">
        <f t="shared" si="27"/>
        <v>0</v>
      </c>
      <c r="AG100" s="112">
        <f t="shared" si="27"/>
        <v>0</v>
      </c>
      <c r="AH100" s="112">
        <f t="shared" si="27"/>
        <v>0</v>
      </c>
      <c r="AI100" s="112">
        <f t="shared" si="27"/>
        <v>0</v>
      </c>
      <c r="AJ100" s="112">
        <f t="shared" si="27"/>
        <v>0</v>
      </c>
      <c r="AK100" s="112">
        <f t="shared" si="27"/>
        <v>0</v>
      </c>
      <c r="AL100" s="112">
        <f t="shared" si="27"/>
        <v>0</v>
      </c>
      <c r="AM100" s="112">
        <f t="shared" si="27"/>
        <v>0</v>
      </c>
      <c r="AN100" s="112">
        <f t="shared" si="27"/>
        <v>0</v>
      </c>
      <c r="AO100" s="112">
        <f t="shared" si="27"/>
        <v>0</v>
      </c>
    </row>
    <row r="101" spans="1:41" x14ac:dyDescent="0.3">
      <c r="A101" s="35" t="str">
        <f t="shared" si="28"/>
        <v>cpetr_d</v>
      </c>
      <c r="B101" s="35" t="str">
        <f t="shared" si="10"/>
        <v>Con_NB-UCE</v>
      </c>
      <c r="C101" s="112">
        <v>0</v>
      </c>
      <c r="D101" s="112">
        <v>0</v>
      </c>
      <c r="E101" s="112">
        <f t="shared" si="24"/>
        <v>0</v>
      </c>
      <c r="F101" s="112">
        <f t="shared" si="22"/>
        <v>0</v>
      </c>
      <c r="G101" s="112">
        <f t="shared" si="27"/>
        <v>0</v>
      </c>
      <c r="H101" s="112">
        <f t="shared" si="27"/>
        <v>0</v>
      </c>
      <c r="I101" s="112">
        <f t="shared" si="27"/>
        <v>0</v>
      </c>
      <c r="J101" s="112">
        <f t="shared" si="27"/>
        <v>0</v>
      </c>
      <c r="K101" s="112">
        <f t="shared" si="27"/>
        <v>0</v>
      </c>
      <c r="L101" s="112">
        <f t="shared" si="27"/>
        <v>0</v>
      </c>
      <c r="M101" s="112">
        <f t="shared" si="27"/>
        <v>0</v>
      </c>
      <c r="N101" s="112">
        <f t="shared" si="27"/>
        <v>0</v>
      </c>
      <c r="O101" s="112">
        <f t="shared" si="27"/>
        <v>0</v>
      </c>
      <c r="P101" s="112">
        <f t="shared" si="27"/>
        <v>0</v>
      </c>
      <c r="Q101" s="112">
        <f t="shared" si="27"/>
        <v>0</v>
      </c>
      <c r="R101" s="112">
        <f t="shared" si="27"/>
        <v>0</v>
      </c>
      <c r="S101" s="112">
        <f t="shared" si="27"/>
        <v>0</v>
      </c>
      <c r="T101" s="112">
        <f t="shared" si="27"/>
        <v>0</v>
      </c>
      <c r="U101" s="112">
        <f t="shared" si="27"/>
        <v>0</v>
      </c>
      <c r="V101" s="112">
        <f t="shared" si="27"/>
        <v>0</v>
      </c>
      <c r="W101" s="112">
        <f t="shared" si="27"/>
        <v>0</v>
      </c>
      <c r="X101" s="112">
        <f t="shared" si="27"/>
        <v>0</v>
      </c>
      <c r="Y101" s="112">
        <f t="shared" si="27"/>
        <v>0</v>
      </c>
      <c r="Z101" s="112">
        <f t="shared" si="27"/>
        <v>0</v>
      </c>
      <c r="AA101" s="112">
        <f t="shared" si="27"/>
        <v>0</v>
      </c>
      <c r="AB101" s="112">
        <f t="shared" si="27"/>
        <v>0</v>
      </c>
      <c r="AC101" s="112">
        <f t="shared" si="27"/>
        <v>0</v>
      </c>
      <c r="AD101" s="112">
        <f t="shared" si="27"/>
        <v>0</v>
      </c>
      <c r="AE101" s="112">
        <f t="shared" si="27"/>
        <v>0</v>
      </c>
      <c r="AF101" s="112">
        <f t="shared" si="27"/>
        <v>0</v>
      </c>
      <c r="AG101" s="112">
        <f t="shared" si="27"/>
        <v>0</v>
      </c>
      <c r="AH101" s="112">
        <f t="shared" si="27"/>
        <v>0</v>
      </c>
      <c r="AI101" s="112">
        <f t="shared" si="27"/>
        <v>0</v>
      </c>
      <c r="AJ101" s="112">
        <f t="shared" si="27"/>
        <v>0</v>
      </c>
      <c r="AK101" s="112">
        <f t="shared" si="27"/>
        <v>0</v>
      </c>
      <c r="AL101" s="112">
        <f t="shared" si="27"/>
        <v>0</v>
      </c>
      <c r="AM101" s="112">
        <f t="shared" si="27"/>
        <v>0</v>
      </c>
      <c r="AN101" s="112">
        <f t="shared" si="27"/>
        <v>0</v>
      </c>
      <c r="AO101" s="112">
        <f t="shared" si="27"/>
        <v>0</v>
      </c>
    </row>
    <row r="102" spans="1:41" x14ac:dyDescent="0.3">
      <c r="A102" s="35" t="str">
        <f t="shared" si="28"/>
        <v>cpetr_d</v>
      </c>
      <c r="B102" s="35" t="str">
        <f t="shared" si="10"/>
        <v>Ucon_NB9-5</v>
      </c>
      <c r="C102" s="112">
        <v>0</v>
      </c>
      <c r="D102" s="112">
        <v>0</v>
      </c>
      <c r="E102" s="112">
        <f t="shared" si="24"/>
        <v>0</v>
      </c>
      <c r="F102" s="112">
        <f t="shared" si="22"/>
        <v>0</v>
      </c>
      <c r="G102" s="112">
        <f t="shared" si="27"/>
        <v>0</v>
      </c>
      <c r="H102" s="112">
        <f t="shared" si="27"/>
        <v>0</v>
      </c>
      <c r="I102" s="112">
        <f t="shared" si="27"/>
        <v>0</v>
      </c>
      <c r="J102" s="112">
        <f t="shared" si="27"/>
        <v>0</v>
      </c>
      <c r="K102" s="112">
        <f t="shared" si="27"/>
        <v>0</v>
      </c>
      <c r="L102" s="112">
        <f t="shared" si="27"/>
        <v>0</v>
      </c>
      <c r="M102" s="112">
        <f t="shared" si="27"/>
        <v>0</v>
      </c>
      <c r="N102" s="112">
        <f t="shared" si="27"/>
        <v>0</v>
      </c>
      <c r="O102" s="112">
        <f t="shared" si="27"/>
        <v>0</v>
      </c>
      <c r="P102" s="112">
        <f t="shared" si="27"/>
        <v>0</v>
      </c>
      <c r="Q102" s="112">
        <f t="shared" si="27"/>
        <v>0</v>
      </c>
      <c r="R102" s="112">
        <f t="shared" si="27"/>
        <v>0</v>
      </c>
      <c r="S102" s="112">
        <f t="shared" si="27"/>
        <v>0</v>
      </c>
      <c r="T102" s="112">
        <f t="shared" si="27"/>
        <v>0</v>
      </c>
      <c r="U102" s="112">
        <f t="shared" si="27"/>
        <v>0</v>
      </c>
      <c r="V102" s="112">
        <f t="shared" si="27"/>
        <v>0</v>
      </c>
      <c r="W102" s="112">
        <f t="shared" si="27"/>
        <v>0</v>
      </c>
      <c r="X102" s="112">
        <f t="shared" si="27"/>
        <v>0</v>
      </c>
      <c r="Y102" s="112">
        <f t="shared" si="27"/>
        <v>0</v>
      </c>
      <c r="Z102" s="112">
        <f t="shared" si="27"/>
        <v>0</v>
      </c>
      <c r="AA102" s="112">
        <f t="shared" si="27"/>
        <v>0</v>
      </c>
      <c r="AB102" s="112">
        <f t="shared" si="27"/>
        <v>0</v>
      </c>
      <c r="AC102" s="112">
        <f t="shared" si="27"/>
        <v>0</v>
      </c>
      <c r="AD102" s="112">
        <f t="shared" si="27"/>
        <v>0</v>
      </c>
      <c r="AE102" s="112">
        <f t="shared" si="27"/>
        <v>0</v>
      </c>
      <c r="AF102" s="112">
        <f t="shared" si="27"/>
        <v>0</v>
      </c>
      <c r="AG102" s="112">
        <f t="shared" si="27"/>
        <v>0</v>
      </c>
      <c r="AH102" s="112">
        <f t="shared" si="27"/>
        <v>0</v>
      </c>
      <c r="AI102" s="112">
        <f t="shared" si="27"/>
        <v>0</v>
      </c>
      <c r="AJ102" s="112">
        <f t="shared" si="27"/>
        <v>0</v>
      </c>
      <c r="AK102" s="112">
        <f t="shared" si="27"/>
        <v>0</v>
      </c>
      <c r="AL102" s="112">
        <f t="shared" si="27"/>
        <v>0</v>
      </c>
      <c r="AM102" s="112">
        <f t="shared" si="27"/>
        <v>0</v>
      </c>
      <c r="AN102" s="112">
        <f t="shared" si="27"/>
        <v>0</v>
      </c>
      <c r="AO102" s="112">
        <f t="shared" si="27"/>
        <v>0</v>
      </c>
    </row>
    <row r="103" spans="1:41" x14ac:dyDescent="0.3">
      <c r="A103" s="35" t="str">
        <f t="shared" si="28"/>
        <v>cpetr_d</v>
      </c>
      <c r="B103" s="35" t="str">
        <f t="shared" si="10"/>
        <v>RE_CON-UCE-L</v>
      </c>
      <c r="C103" s="112">
        <v>0</v>
      </c>
      <c r="D103" s="112">
        <v>0</v>
      </c>
      <c r="E103" s="112">
        <f t="shared" si="24"/>
        <v>0</v>
      </c>
      <c r="F103" s="112">
        <f t="shared" si="22"/>
        <v>0</v>
      </c>
      <c r="G103" s="112">
        <f t="shared" ref="G103:AO107" si="29">G93</f>
        <v>0</v>
      </c>
      <c r="H103" s="112">
        <f t="shared" si="29"/>
        <v>0</v>
      </c>
      <c r="I103" s="112">
        <f t="shared" si="29"/>
        <v>0</v>
      </c>
      <c r="J103" s="112">
        <f t="shared" si="29"/>
        <v>0</v>
      </c>
      <c r="K103" s="112">
        <f t="shared" si="29"/>
        <v>0</v>
      </c>
      <c r="L103" s="112">
        <f t="shared" si="29"/>
        <v>0</v>
      </c>
      <c r="M103" s="112">
        <f t="shared" si="29"/>
        <v>0</v>
      </c>
      <c r="N103" s="112">
        <f t="shared" si="29"/>
        <v>0</v>
      </c>
      <c r="O103" s="112">
        <f t="shared" si="29"/>
        <v>0</v>
      </c>
      <c r="P103" s="112">
        <f t="shared" si="29"/>
        <v>0</v>
      </c>
      <c r="Q103" s="112">
        <f t="shared" si="29"/>
        <v>0</v>
      </c>
      <c r="R103" s="112">
        <f t="shared" si="29"/>
        <v>0</v>
      </c>
      <c r="S103" s="112">
        <f t="shared" si="29"/>
        <v>0</v>
      </c>
      <c r="T103" s="112">
        <f t="shared" si="29"/>
        <v>0</v>
      </c>
      <c r="U103" s="112">
        <f t="shared" si="29"/>
        <v>0</v>
      </c>
      <c r="V103" s="112">
        <f t="shared" si="29"/>
        <v>0</v>
      </c>
      <c r="W103" s="112">
        <f t="shared" si="29"/>
        <v>0</v>
      </c>
      <c r="X103" s="112">
        <f t="shared" si="29"/>
        <v>0</v>
      </c>
      <c r="Y103" s="112">
        <f t="shared" si="29"/>
        <v>0</v>
      </c>
      <c r="Z103" s="112">
        <f t="shared" si="29"/>
        <v>0</v>
      </c>
      <c r="AA103" s="112">
        <f t="shared" si="29"/>
        <v>0</v>
      </c>
      <c r="AB103" s="112">
        <f t="shared" si="29"/>
        <v>0</v>
      </c>
      <c r="AC103" s="112">
        <f t="shared" si="29"/>
        <v>0</v>
      </c>
      <c r="AD103" s="112">
        <f t="shared" si="29"/>
        <v>0</v>
      </c>
      <c r="AE103" s="112">
        <f t="shared" si="29"/>
        <v>0</v>
      </c>
      <c r="AF103" s="112">
        <f t="shared" si="29"/>
        <v>0</v>
      </c>
      <c r="AG103" s="112">
        <f t="shared" si="29"/>
        <v>0</v>
      </c>
      <c r="AH103" s="112">
        <f t="shared" si="29"/>
        <v>0</v>
      </c>
      <c r="AI103" s="112">
        <f t="shared" si="29"/>
        <v>0</v>
      </c>
      <c r="AJ103" s="112">
        <f t="shared" si="29"/>
        <v>0</v>
      </c>
      <c r="AK103" s="112">
        <f t="shared" si="29"/>
        <v>0</v>
      </c>
      <c r="AL103" s="112">
        <f t="shared" si="29"/>
        <v>0</v>
      </c>
      <c r="AM103" s="112">
        <f t="shared" si="29"/>
        <v>0</v>
      </c>
      <c r="AN103" s="112">
        <f t="shared" si="29"/>
        <v>0</v>
      </c>
      <c r="AO103" s="112">
        <f t="shared" si="29"/>
        <v>0</v>
      </c>
    </row>
    <row r="104" spans="1:41" x14ac:dyDescent="0.3">
      <c r="A104" s="35" t="str">
        <f t="shared" si="28"/>
        <v>cpetr_d</v>
      </c>
      <c r="B104" s="35" t="str">
        <f t="shared" si="10"/>
        <v>TRAPES-UCE-L</v>
      </c>
      <c r="C104" s="112">
        <v>0</v>
      </c>
      <c r="D104" s="112">
        <v>0</v>
      </c>
      <c r="E104" s="112">
        <f t="shared" si="24"/>
        <v>0</v>
      </c>
      <c r="F104" s="112">
        <f t="shared" si="22"/>
        <v>0</v>
      </c>
      <c r="G104" s="112">
        <f t="shared" si="29"/>
        <v>0</v>
      </c>
      <c r="H104" s="112">
        <f t="shared" si="29"/>
        <v>0</v>
      </c>
      <c r="I104" s="112">
        <f t="shared" si="29"/>
        <v>0</v>
      </c>
      <c r="J104" s="112">
        <f t="shared" si="29"/>
        <v>0</v>
      </c>
      <c r="K104" s="112">
        <f t="shared" si="29"/>
        <v>0</v>
      </c>
      <c r="L104" s="112">
        <f t="shared" si="29"/>
        <v>0</v>
      </c>
      <c r="M104" s="112">
        <f t="shared" si="29"/>
        <v>0</v>
      </c>
      <c r="N104" s="112">
        <f t="shared" si="29"/>
        <v>0</v>
      </c>
      <c r="O104" s="112">
        <f t="shared" si="29"/>
        <v>0</v>
      </c>
      <c r="P104" s="112">
        <f t="shared" si="29"/>
        <v>0</v>
      </c>
      <c r="Q104" s="112">
        <f t="shared" si="29"/>
        <v>0</v>
      </c>
      <c r="R104" s="112">
        <f t="shared" si="29"/>
        <v>0</v>
      </c>
      <c r="S104" s="112">
        <f t="shared" si="29"/>
        <v>0</v>
      </c>
      <c r="T104" s="112">
        <f t="shared" si="29"/>
        <v>0</v>
      </c>
      <c r="U104" s="112">
        <f t="shared" si="29"/>
        <v>0</v>
      </c>
      <c r="V104" s="112">
        <f t="shared" si="29"/>
        <v>0</v>
      </c>
      <c r="W104" s="112">
        <f t="shared" si="29"/>
        <v>0</v>
      </c>
      <c r="X104" s="112">
        <f t="shared" si="29"/>
        <v>0</v>
      </c>
      <c r="Y104" s="112">
        <f t="shared" si="29"/>
        <v>0</v>
      </c>
      <c r="Z104" s="112">
        <f t="shared" si="29"/>
        <v>0</v>
      </c>
      <c r="AA104" s="112">
        <f t="shared" si="29"/>
        <v>0</v>
      </c>
      <c r="AB104" s="112">
        <f t="shared" si="29"/>
        <v>0</v>
      </c>
      <c r="AC104" s="112">
        <f t="shared" si="29"/>
        <v>0</v>
      </c>
      <c r="AD104" s="112">
        <f t="shared" si="29"/>
        <v>0</v>
      </c>
      <c r="AE104" s="112">
        <f t="shared" si="29"/>
        <v>0</v>
      </c>
      <c r="AF104" s="112">
        <f t="shared" si="29"/>
        <v>0</v>
      </c>
      <c r="AG104" s="112">
        <f t="shared" si="29"/>
        <v>0</v>
      </c>
      <c r="AH104" s="112">
        <f t="shared" si="29"/>
        <v>0</v>
      </c>
      <c r="AI104" s="112">
        <f t="shared" si="29"/>
        <v>0</v>
      </c>
      <c r="AJ104" s="112">
        <f t="shared" si="29"/>
        <v>0</v>
      </c>
      <c r="AK104" s="112">
        <f t="shared" si="29"/>
        <v>0</v>
      </c>
      <c r="AL104" s="112">
        <f t="shared" si="29"/>
        <v>0</v>
      </c>
      <c r="AM104" s="112">
        <f t="shared" si="29"/>
        <v>0</v>
      </c>
      <c r="AN104" s="112">
        <f t="shared" si="29"/>
        <v>0</v>
      </c>
      <c r="AO104" s="112">
        <f t="shared" si="29"/>
        <v>0</v>
      </c>
    </row>
    <row r="105" spans="1:41" x14ac:dyDescent="0.3">
      <c r="A105" s="35" t="str">
        <f t="shared" si="28"/>
        <v>cpetr_d</v>
      </c>
      <c r="B105" s="35" t="str">
        <f t="shared" si="10"/>
        <v>REF2019-UCE-L</v>
      </c>
      <c r="C105" s="112">
        <v>0</v>
      </c>
      <c r="D105" s="112">
        <v>0</v>
      </c>
      <c r="E105" s="112">
        <f t="shared" si="24"/>
        <v>0</v>
      </c>
      <c r="F105" s="112">
        <f t="shared" si="22"/>
        <v>0</v>
      </c>
      <c r="G105" s="112">
        <f t="shared" si="29"/>
        <v>0</v>
      </c>
      <c r="H105" s="112">
        <f t="shared" si="29"/>
        <v>0</v>
      </c>
      <c r="I105" s="112">
        <f t="shared" si="29"/>
        <v>0</v>
      </c>
      <c r="J105" s="112">
        <f t="shared" si="29"/>
        <v>0</v>
      </c>
      <c r="K105" s="112">
        <f t="shared" si="29"/>
        <v>0</v>
      </c>
      <c r="L105" s="112">
        <f t="shared" si="29"/>
        <v>0</v>
      </c>
      <c r="M105" s="112">
        <f t="shared" si="29"/>
        <v>0</v>
      </c>
      <c r="N105" s="112">
        <f t="shared" si="29"/>
        <v>0</v>
      </c>
      <c r="O105" s="112">
        <f t="shared" si="29"/>
        <v>0</v>
      </c>
      <c r="P105" s="112">
        <f t="shared" si="29"/>
        <v>0</v>
      </c>
      <c r="Q105" s="112">
        <f t="shared" si="29"/>
        <v>0</v>
      </c>
      <c r="R105" s="112">
        <f t="shared" si="29"/>
        <v>0</v>
      </c>
      <c r="S105" s="112">
        <f t="shared" si="29"/>
        <v>0</v>
      </c>
      <c r="T105" s="112">
        <f t="shared" si="29"/>
        <v>0</v>
      </c>
      <c r="U105" s="112">
        <f t="shared" si="29"/>
        <v>0</v>
      </c>
      <c r="V105" s="112">
        <f t="shared" si="29"/>
        <v>0</v>
      </c>
      <c r="W105" s="112">
        <f t="shared" si="29"/>
        <v>0</v>
      </c>
      <c r="X105" s="112">
        <f t="shared" si="29"/>
        <v>0</v>
      </c>
      <c r="Y105" s="112">
        <f t="shared" si="29"/>
        <v>0</v>
      </c>
      <c r="Z105" s="112">
        <f t="shared" si="29"/>
        <v>0</v>
      </c>
      <c r="AA105" s="112">
        <f t="shared" si="29"/>
        <v>0</v>
      </c>
      <c r="AB105" s="112">
        <f t="shared" si="29"/>
        <v>0</v>
      </c>
      <c r="AC105" s="112">
        <f t="shared" si="29"/>
        <v>0</v>
      </c>
      <c r="AD105" s="112">
        <f t="shared" si="29"/>
        <v>0</v>
      </c>
      <c r="AE105" s="112">
        <f t="shared" si="29"/>
        <v>0</v>
      </c>
      <c r="AF105" s="112">
        <f t="shared" si="29"/>
        <v>0</v>
      </c>
      <c r="AG105" s="112">
        <f t="shared" si="29"/>
        <v>0</v>
      </c>
      <c r="AH105" s="112">
        <f t="shared" si="29"/>
        <v>0</v>
      </c>
      <c r="AI105" s="112">
        <f t="shared" si="29"/>
        <v>0</v>
      </c>
      <c r="AJ105" s="112">
        <f t="shared" si="29"/>
        <v>0</v>
      </c>
      <c r="AK105" s="112">
        <f t="shared" si="29"/>
        <v>0</v>
      </c>
      <c r="AL105" s="112">
        <f t="shared" si="29"/>
        <v>0</v>
      </c>
      <c r="AM105" s="112">
        <f t="shared" si="29"/>
        <v>0</v>
      </c>
      <c r="AN105" s="112">
        <f t="shared" si="29"/>
        <v>0</v>
      </c>
      <c r="AO105" s="112">
        <f t="shared" si="29"/>
        <v>0</v>
      </c>
    </row>
    <row r="106" spans="1:41" x14ac:dyDescent="0.3">
      <c r="A106" s="35" t="str">
        <f t="shared" si="28"/>
        <v>cpetr_d</v>
      </c>
      <c r="B106" s="35" t="str">
        <f t="shared" si="10"/>
        <v>REF20195-L</v>
      </c>
      <c r="C106" s="112">
        <v>0</v>
      </c>
      <c r="D106" s="112">
        <v>0</v>
      </c>
      <c r="E106" s="112">
        <f t="shared" si="24"/>
        <v>0</v>
      </c>
      <c r="F106" s="112">
        <f t="shared" si="22"/>
        <v>0</v>
      </c>
      <c r="G106" s="112">
        <f t="shared" si="29"/>
        <v>0</v>
      </c>
      <c r="H106" s="112">
        <f t="shared" si="29"/>
        <v>0</v>
      </c>
      <c r="I106" s="112">
        <f t="shared" si="29"/>
        <v>0</v>
      </c>
      <c r="J106" s="112">
        <f t="shared" si="29"/>
        <v>0</v>
      </c>
      <c r="K106" s="112">
        <f t="shared" si="29"/>
        <v>0</v>
      </c>
      <c r="L106" s="112">
        <f t="shared" si="29"/>
        <v>0</v>
      </c>
      <c r="M106" s="112">
        <f t="shared" si="29"/>
        <v>0</v>
      </c>
      <c r="N106" s="112">
        <f t="shared" si="29"/>
        <v>0</v>
      </c>
      <c r="O106" s="112">
        <f t="shared" si="29"/>
        <v>0</v>
      </c>
      <c r="P106" s="112">
        <f t="shared" si="29"/>
        <v>0</v>
      </c>
      <c r="Q106" s="112">
        <f t="shared" si="29"/>
        <v>0</v>
      </c>
      <c r="R106" s="112">
        <f t="shared" si="29"/>
        <v>0</v>
      </c>
      <c r="S106" s="112">
        <f t="shared" si="29"/>
        <v>0</v>
      </c>
      <c r="T106" s="112">
        <f t="shared" si="29"/>
        <v>0</v>
      </c>
      <c r="U106" s="112">
        <f t="shared" si="29"/>
        <v>0</v>
      </c>
      <c r="V106" s="112">
        <f t="shared" si="29"/>
        <v>0</v>
      </c>
      <c r="W106" s="112">
        <f t="shared" si="29"/>
        <v>0</v>
      </c>
      <c r="X106" s="112">
        <f t="shared" si="29"/>
        <v>0</v>
      </c>
      <c r="Y106" s="112">
        <f t="shared" si="29"/>
        <v>0</v>
      </c>
      <c r="Z106" s="112">
        <f t="shared" si="29"/>
        <v>0</v>
      </c>
      <c r="AA106" s="112">
        <f t="shared" si="29"/>
        <v>0</v>
      </c>
      <c r="AB106" s="112">
        <f t="shared" si="29"/>
        <v>0</v>
      </c>
      <c r="AC106" s="112">
        <f t="shared" si="29"/>
        <v>0</v>
      </c>
      <c r="AD106" s="112">
        <f t="shared" si="29"/>
        <v>0</v>
      </c>
      <c r="AE106" s="112">
        <f t="shared" si="29"/>
        <v>0</v>
      </c>
      <c r="AF106" s="112">
        <f t="shared" si="29"/>
        <v>0</v>
      </c>
      <c r="AG106" s="112">
        <f t="shared" si="29"/>
        <v>0</v>
      </c>
      <c r="AH106" s="112">
        <f t="shared" si="29"/>
        <v>0</v>
      </c>
      <c r="AI106" s="112">
        <f t="shared" si="29"/>
        <v>0</v>
      </c>
      <c r="AJ106" s="112">
        <f t="shared" si="29"/>
        <v>0</v>
      </c>
      <c r="AK106" s="112">
        <f t="shared" si="29"/>
        <v>0</v>
      </c>
      <c r="AL106" s="112">
        <f t="shared" si="29"/>
        <v>0</v>
      </c>
      <c r="AM106" s="112">
        <f t="shared" si="29"/>
        <v>0</v>
      </c>
      <c r="AN106" s="112">
        <f t="shared" si="29"/>
        <v>0</v>
      </c>
      <c r="AO106" s="112">
        <f t="shared" si="29"/>
        <v>0</v>
      </c>
    </row>
    <row r="107" spans="1:41" s="3" customFormat="1" x14ac:dyDescent="0.3">
      <c r="A107" s="3" t="str">
        <f t="shared" si="28"/>
        <v>cpetr_d</v>
      </c>
      <c r="B107" s="3" t="str">
        <f t="shared" si="10"/>
        <v>T3P2S8RL-UCE</v>
      </c>
      <c r="C107" s="113">
        <v>0</v>
      </c>
      <c r="D107" s="113">
        <v>0</v>
      </c>
      <c r="E107" s="113">
        <f t="shared" si="24"/>
        <v>0</v>
      </c>
      <c r="F107" s="113">
        <f t="shared" si="22"/>
        <v>0</v>
      </c>
      <c r="G107" s="113">
        <f t="shared" si="29"/>
        <v>0</v>
      </c>
      <c r="H107" s="113">
        <f t="shared" si="29"/>
        <v>0</v>
      </c>
      <c r="I107" s="113">
        <f t="shared" si="29"/>
        <v>0</v>
      </c>
      <c r="J107" s="113">
        <f t="shared" si="29"/>
        <v>0</v>
      </c>
      <c r="K107" s="113">
        <f t="shared" si="29"/>
        <v>0</v>
      </c>
      <c r="L107" s="113">
        <f t="shared" si="29"/>
        <v>0</v>
      </c>
      <c r="M107" s="113">
        <f t="shared" si="29"/>
        <v>0</v>
      </c>
      <c r="N107" s="113">
        <f t="shared" si="29"/>
        <v>0</v>
      </c>
      <c r="O107" s="113">
        <f t="shared" si="29"/>
        <v>0</v>
      </c>
      <c r="P107" s="113">
        <f t="shared" si="29"/>
        <v>0</v>
      </c>
      <c r="Q107" s="113">
        <f t="shared" si="29"/>
        <v>0</v>
      </c>
      <c r="R107" s="113">
        <f t="shared" si="29"/>
        <v>0</v>
      </c>
      <c r="S107" s="113">
        <f t="shared" si="29"/>
        <v>0</v>
      </c>
      <c r="T107" s="113">
        <f t="shared" si="29"/>
        <v>0</v>
      </c>
      <c r="U107" s="113">
        <f t="shared" si="29"/>
        <v>0</v>
      </c>
      <c r="V107" s="113">
        <f t="shared" si="29"/>
        <v>0</v>
      </c>
      <c r="W107" s="113">
        <f t="shared" si="29"/>
        <v>0</v>
      </c>
      <c r="X107" s="113">
        <f t="shared" si="29"/>
        <v>0</v>
      </c>
      <c r="Y107" s="113">
        <f t="shared" si="29"/>
        <v>0</v>
      </c>
      <c r="Z107" s="113">
        <f t="shared" si="29"/>
        <v>0</v>
      </c>
      <c r="AA107" s="113">
        <f t="shared" si="29"/>
        <v>0</v>
      </c>
      <c r="AB107" s="113">
        <f t="shared" si="29"/>
        <v>0</v>
      </c>
      <c r="AC107" s="113">
        <f t="shared" si="29"/>
        <v>0</v>
      </c>
      <c r="AD107" s="113">
        <f t="shared" si="29"/>
        <v>0</v>
      </c>
      <c r="AE107" s="113">
        <f t="shared" si="29"/>
        <v>0</v>
      </c>
      <c r="AF107" s="113">
        <f t="shared" si="29"/>
        <v>0</v>
      </c>
      <c r="AG107" s="113">
        <f t="shared" si="29"/>
        <v>0</v>
      </c>
      <c r="AH107" s="113">
        <f t="shared" si="29"/>
        <v>0</v>
      </c>
      <c r="AI107" s="113">
        <f t="shared" si="29"/>
        <v>0</v>
      </c>
      <c r="AJ107" s="113">
        <f t="shared" si="29"/>
        <v>0</v>
      </c>
      <c r="AK107" s="113">
        <f t="shared" si="29"/>
        <v>0</v>
      </c>
      <c r="AL107" s="113">
        <f t="shared" si="29"/>
        <v>0</v>
      </c>
      <c r="AM107" s="113">
        <f t="shared" si="29"/>
        <v>0</v>
      </c>
      <c r="AN107" s="113">
        <f t="shared" si="29"/>
        <v>0</v>
      </c>
      <c r="AO107" s="113">
        <f t="shared" si="29"/>
        <v>0</v>
      </c>
    </row>
    <row r="108" spans="1:41" x14ac:dyDescent="0.3">
      <c r="A108" s="107" t="s">
        <v>375</v>
      </c>
      <c r="B108" s="107" t="str">
        <f t="shared" si="10"/>
        <v>Ucon7-75-L</v>
      </c>
      <c r="C108" s="111">
        <v>0</v>
      </c>
      <c r="D108" s="111">
        <v>0</v>
      </c>
      <c r="E108" s="111">
        <v>0</v>
      </c>
      <c r="F108" s="111">
        <v>0</v>
      </c>
      <c r="G108" s="111">
        <v>0</v>
      </c>
      <c r="H108" s="111">
        <v>0</v>
      </c>
      <c r="I108" s="111">
        <v>0</v>
      </c>
      <c r="J108" s="111">
        <v>0</v>
      </c>
      <c r="K108" s="111">
        <v>0</v>
      </c>
      <c r="L108" s="111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111">
        <v>0</v>
      </c>
      <c r="U108" s="111">
        <v>0</v>
      </c>
      <c r="V108" s="111">
        <v>0</v>
      </c>
      <c r="W108" s="111">
        <v>0</v>
      </c>
      <c r="X108" s="111">
        <v>0</v>
      </c>
      <c r="Y108" s="111">
        <v>0</v>
      </c>
      <c r="Z108" s="111">
        <v>0</v>
      </c>
      <c r="AA108" s="111">
        <v>0</v>
      </c>
      <c r="AB108" s="111">
        <v>0</v>
      </c>
      <c r="AC108" s="111">
        <v>0</v>
      </c>
      <c r="AD108" s="111">
        <v>0</v>
      </c>
      <c r="AE108" s="111">
        <v>0</v>
      </c>
      <c r="AF108" s="111">
        <v>0</v>
      </c>
      <c r="AG108" s="111">
        <v>0</v>
      </c>
      <c r="AH108" s="111">
        <v>0</v>
      </c>
      <c r="AI108" s="111">
        <v>0</v>
      </c>
      <c r="AJ108" s="111">
        <v>0</v>
      </c>
      <c r="AK108" s="111">
        <v>0</v>
      </c>
      <c r="AL108" s="111">
        <v>0</v>
      </c>
      <c r="AM108" s="111">
        <v>0</v>
      </c>
      <c r="AN108" s="111">
        <v>0</v>
      </c>
      <c r="AO108" s="111">
        <v>0</v>
      </c>
    </row>
    <row r="109" spans="1:41" x14ac:dyDescent="0.3">
      <c r="A109" s="35" t="str">
        <f>A108</f>
        <v>cvehi</v>
      </c>
      <c r="B109" s="35" t="str">
        <f t="shared" ref="B109:B117" si="30">B99</f>
        <v>Con7-75-L</v>
      </c>
      <c r="C109" s="112">
        <v>0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N109" s="112">
        <v>0</v>
      </c>
      <c r="O109" s="112">
        <v>0</v>
      </c>
      <c r="P109" s="112">
        <v>0</v>
      </c>
      <c r="Q109" s="112">
        <v>0</v>
      </c>
      <c r="R109" s="112">
        <v>0</v>
      </c>
      <c r="S109" s="112">
        <v>0</v>
      </c>
      <c r="T109" s="112">
        <v>0</v>
      </c>
      <c r="U109" s="112">
        <v>0</v>
      </c>
      <c r="V109" s="112">
        <v>0</v>
      </c>
      <c r="W109" s="112">
        <v>0</v>
      </c>
      <c r="X109" s="112">
        <v>0</v>
      </c>
      <c r="Y109" s="112">
        <v>0</v>
      </c>
      <c r="Z109" s="112">
        <v>0</v>
      </c>
      <c r="AA109" s="112">
        <v>0</v>
      </c>
      <c r="AB109" s="112">
        <v>0</v>
      </c>
      <c r="AC109" s="112">
        <v>0</v>
      </c>
      <c r="AD109" s="112">
        <v>0</v>
      </c>
      <c r="AE109" s="112">
        <v>0</v>
      </c>
      <c r="AF109" s="112">
        <v>0</v>
      </c>
      <c r="AG109" s="112">
        <v>0</v>
      </c>
      <c r="AH109" s="112">
        <v>0</v>
      </c>
      <c r="AI109" s="112">
        <v>0</v>
      </c>
      <c r="AJ109" s="112">
        <v>0</v>
      </c>
      <c r="AK109" s="112">
        <v>0</v>
      </c>
      <c r="AL109" s="112">
        <v>0</v>
      </c>
      <c r="AM109" s="112">
        <v>0</v>
      </c>
      <c r="AN109" s="112">
        <v>0</v>
      </c>
      <c r="AO109" s="112">
        <v>0</v>
      </c>
    </row>
    <row r="110" spans="1:41" x14ac:dyDescent="0.3">
      <c r="A110" s="35" t="str">
        <f t="shared" ref="A110:A117" si="31">A109</f>
        <v>cvehi</v>
      </c>
      <c r="B110" s="35" t="str">
        <f t="shared" si="30"/>
        <v>Ucon_NB-UCE-L</v>
      </c>
      <c r="C110" s="112">
        <v>0</v>
      </c>
      <c r="D110" s="112">
        <v>0</v>
      </c>
      <c r="E110" s="112">
        <v>0</v>
      </c>
      <c r="F110" s="112">
        <v>0</v>
      </c>
      <c r="G110" s="112">
        <v>0</v>
      </c>
      <c r="H110" s="112">
        <v>0</v>
      </c>
      <c r="I110" s="112">
        <v>0</v>
      </c>
      <c r="J110" s="112">
        <v>0</v>
      </c>
      <c r="K110" s="112">
        <v>0</v>
      </c>
      <c r="L110" s="112">
        <v>0</v>
      </c>
      <c r="M110" s="112">
        <v>0</v>
      </c>
      <c r="N110" s="112">
        <v>0</v>
      </c>
      <c r="O110" s="112">
        <v>0</v>
      </c>
      <c r="P110" s="112">
        <v>0</v>
      </c>
      <c r="Q110" s="112">
        <v>0</v>
      </c>
      <c r="R110" s="112">
        <v>0</v>
      </c>
      <c r="S110" s="112">
        <v>0</v>
      </c>
      <c r="T110" s="112">
        <v>0</v>
      </c>
      <c r="U110" s="112">
        <v>0</v>
      </c>
      <c r="V110" s="112">
        <v>0</v>
      </c>
      <c r="W110" s="112">
        <v>0</v>
      </c>
      <c r="X110" s="112">
        <v>0</v>
      </c>
      <c r="Y110" s="112">
        <v>0</v>
      </c>
      <c r="Z110" s="112">
        <v>0</v>
      </c>
      <c r="AA110" s="112">
        <v>0</v>
      </c>
      <c r="AB110" s="112">
        <v>0</v>
      </c>
      <c r="AC110" s="112">
        <v>0</v>
      </c>
      <c r="AD110" s="112">
        <v>0</v>
      </c>
      <c r="AE110" s="112">
        <v>0</v>
      </c>
      <c r="AF110" s="112">
        <v>0</v>
      </c>
      <c r="AG110" s="112">
        <v>0</v>
      </c>
      <c r="AH110" s="112">
        <v>0</v>
      </c>
      <c r="AI110" s="112">
        <v>0</v>
      </c>
      <c r="AJ110" s="112">
        <v>0</v>
      </c>
      <c r="AK110" s="112">
        <v>0</v>
      </c>
      <c r="AL110" s="112">
        <v>0</v>
      </c>
      <c r="AM110" s="112">
        <v>0</v>
      </c>
      <c r="AN110" s="112">
        <v>0</v>
      </c>
      <c r="AO110" s="112">
        <v>0</v>
      </c>
    </row>
    <row r="111" spans="1:41" x14ac:dyDescent="0.3">
      <c r="A111" s="35" t="str">
        <f t="shared" si="31"/>
        <v>cvehi</v>
      </c>
      <c r="B111" s="35" t="str">
        <f t="shared" si="30"/>
        <v>Con_NB-UCE</v>
      </c>
      <c r="C111" s="112">
        <v>0</v>
      </c>
      <c r="D111" s="112">
        <v>0</v>
      </c>
      <c r="E111" s="112">
        <v>0</v>
      </c>
      <c r="F111" s="112">
        <v>0</v>
      </c>
      <c r="G111" s="112">
        <v>0</v>
      </c>
      <c r="H111" s="112">
        <v>0</v>
      </c>
      <c r="I111" s="112">
        <v>0</v>
      </c>
      <c r="J111" s="112">
        <v>0</v>
      </c>
      <c r="K111" s="112">
        <v>0</v>
      </c>
      <c r="L111" s="112">
        <v>0</v>
      </c>
      <c r="M111" s="112">
        <v>0</v>
      </c>
      <c r="N111" s="112">
        <v>0</v>
      </c>
      <c r="O111" s="112">
        <v>0</v>
      </c>
      <c r="P111" s="112">
        <v>0</v>
      </c>
      <c r="Q111" s="112">
        <v>0</v>
      </c>
      <c r="R111" s="112">
        <v>0</v>
      </c>
      <c r="S111" s="112">
        <v>0</v>
      </c>
      <c r="T111" s="112">
        <v>0</v>
      </c>
      <c r="U111" s="112">
        <v>0</v>
      </c>
      <c r="V111" s="112">
        <v>0</v>
      </c>
      <c r="W111" s="112">
        <v>0</v>
      </c>
      <c r="X111" s="112">
        <v>0</v>
      </c>
      <c r="Y111" s="112">
        <v>0</v>
      </c>
      <c r="Z111" s="112">
        <v>0</v>
      </c>
      <c r="AA111" s="112">
        <v>0</v>
      </c>
      <c r="AB111" s="112">
        <v>0</v>
      </c>
      <c r="AC111" s="112">
        <v>0</v>
      </c>
      <c r="AD111" s="112">
        <v>0</v>
      </c>
      <c r="AE111" s="112">
        <v>0</v>
      </c>
      <c r="AF111" s="112">
        <v>0</v>
      </c>
      <c r="AG111" s="112">
        <v>0</v>
      </c>
      <c r="AH111" s="112">
        <v>0</v>
      </c>
      <c r="AI111" s="112">
        <v>0</v>
      </c>
      <c r="AJ111" s="112">
        <v>0</v>
      </c>
      <c r="AK111" s="112">
        <v>0</v>
      </c>
      <c r="AL111" s="112">
        <v>0</v>
      </c>
      <c r="AM111" s="112">
        <v>0</v>
      </c>
      <c r="AN111" s="112">
        <v>0</v>
      </c>
      <c r="AO111" s="112">
        <v>0</v>
      </c>
    </row>
    <row r="112" spans="1:41" x14ac:dyDescent="0.3">
      <c r="A112" s="35" t="str">
        <f t="shared" si="31"/>
        <v>cvehi</v>
      </c>
      <c r="B112" s="35" t="str">
        <f t="shared" si="30"/>
        <v>Ucon_NB9-5</v>
      </c>
      <c r="C112" s="112">
        <v>0</v>
      </c>
      <c r="D112" s="112">
        <v>0</v>
      </c>
      <c r="E112" s="112">
        <v>0</v>
      </c>
      <c r="F112" s="112">
        <v>0</v>
      </c>
      <c r="G112" s="112">
        <v>0</v>
      </c>
      <c r="H112" s="112">
        <v>0</v>
      </c>
      <c r="I112" s="112">
        <v>0</v>
      </c>
      <c r="J112" s="112">
        <v>0</v>
      </c>
      <c r="K112" s="112">
        <v>0</v>
      </c>
      <c r="L112" s="112">
        <v>0</v>
      </c>
      <c r="M112" s="112">
        <v>0</v>
      </c>
      <c r="N112" s="112">
        <v>0</v>
      </c>
      <c r="O112" s="112">
        <v>0</v>
      </c>
      <c r="P112" s="112">
        <v>0</v>
      </c>
      <c r="Q112" s="112">
        <v>0</v>
      </c>
      <c r="R112" s="112">
        <v>0</v>
      </c>
      <c r="S112" s="112">
        <v>0</v>
      </c>
      <c r="T112" s="112">
        <v>0</v>
      </c>
      <c r="U112" s="112">
        <v>0</v>
      </c>
      <c r="V112" s="112">
        <v>0</v>
      </c>
      <c r="W112" s="112">
        <v>0</v>
      </c>
      <c r="X112" s="112">
        <v>0</v>
      </c>
      <c r="Y112" s="112">
        <v>0</v>
      </c>
      <c r="Z112" s="112">
        <v>0</v>
      </c>
      <c r="AA112" s="112">
        <v>0</v>
      </c>
      <c r="AB112" s="112">
        <v>0</v>
      </c>
      <c r="AC112" s="112">
        <v>0</v>
      </c>
      <c r="AD112" s="112">
        <v>0</v>
      </c>
      <c r="AE112" s="112">
        <v>0</v>
      </c>
      <c r="AF112" s="112">
        <v>0</v>
      </c>
      <c r="AG112" s="112">
        <v>0</v>
      </c>
      <c r="AH112" s="112">
        <v>0</v>
      </c>
      <c r="AI112" s="112">
        <v>0</v>
      </c>
      <c r="AJ112" s="112">
        <v>0</v>
      </c>
      <c r="AK112" s="112">
        <v>0</v>
      </c>
      <c r="AL112" s="112">
        <v>0</v>
      </c>
      <c r="AM112" s="112">
        <v>0</v>
      </c>
      <c r="AN112" s="112">
        <v>0</v>
      </c>
      <c r="AO112" s="112">
        <v>0</v>
      </c>
    </row>
    <row r="113" spans="1:41" x14ac:dyDescent="0.3">
      <c r="A113" s="35" t="str">
        <f t="shared" si="31"/>
        <v>cvehi</v>
      </c>
      <c r="B113" s="35" t="str">
        <f t="shared" si="30"/>
        <v>RE_CON-UCE-L</v>
      </c>
      <c r="C113" s="112">
        <v>0</v>
      </c>
      <c r="D113" s="112">
        <v>0</v>
      </c>
      <c r="E113" s="112">
        <v>0</v>
      </c>
      <c r="F113" s="112">
        <v>0</v>
      </c>
      <c r="G113" s="112">
        <v>0</v>
      </c>
      <c r="H113" s="112">
        <v>0</v>
      </c>
      <c r="I113" s="112">
        <v>0</v>
      </c>
      <c r="J113" s="112">
        <v>0</v>
      </c>
      <c r="K113" s="112">
        <v>0</v>
      </c>
      <c r="L113" s="112">
        <v>0</v>
      </c>
      <c r="M113" s="112">
        <v>0</v>
      </c>
      <c r="N113" s="112">
        <v>0</v>
      </c>
      <c r="O113" s="112">
        <v>0</v>
      </c>
      <c r="P113" s="112">
        <v>0</v>
      </c>
      <c r="Q113" s="112">
        <v>0</v>
      </c>
      <c r="R113" s="112">
        <v>0</v>
      </c>
      <c r="S113" s="112">
        <v>0</v>
      </c>
      <c r="T113" s="112">
        <v>0</v>
      </c>
      <c r="U113" s="112">
        <v>0</v>
      </c>
      <c r="V113" s="112">
        <v>0</v>
      </c>
      <c r="W113" s="112">
        <v>0</v>
      </c>
      <c r="X113" s="112">
        <v>0</v>
      </c>
      <c r="Y113" s="112">
        <v>0</v>
      </c>
      <c r="Z113" s="112">
        <v>0</v>
      </c>
      <c r="AA113" s="112">
        <v>0</v>
      </c>
      <c r="AB113" s="112">
        <v>0</v>
      </c>
      <c r="AC113" s="112">
        <v>0</v>
      </c>
      <c r="AD113" s="112">
        <v>0</v>
      </c>
      <c r="AE113" s="112">
        <v>0</v>
      </c>
      <c r="AF113" s="112">
        <v>0</v>
      </c>
      <c r="AG113" s="112">
        <v>0</v>
      </c>
      <c r="AH113" s="112">
        <v>0</v>
      </c>
      <c r="AI113" s="112">
        <v>0</v>
      </c>
      <c r="AJ113" s="112">
        <v>0</v>
      </c>
      <c r="AK113" s="112">
        <v>0</v>
      </c>
      <c r="AL113" s="112">
        <v>0</v>
      </c>
      <c r="AM113" s="112">
        <v>0</v>
      </c>
      <c r="AN113" s="112">
        <v>0</v>
      </c>
      <c r="AO113" s="112">
        <v>0</v>
      </c>
    </row>
    <row r="114" spans="1:41" x14ac:dyDescent="0.3">
      <c r="A114" s="35" t="str">
        <f t="shared" si="31"/>
        <v>cvehi</v>
      </c>
      <c r="B114" s="35" t="str">
        <f t="shared" si="30"/>
        <v>TRAPES-UCE-L</v>
      </c>
      <c r="C114" s="112">
        <v>0</v>
      </c>
      <c r="D114" s="112">
        <v>0</v>
      </c>
      <c r="E114" s="112">
        <v>0</v>
      </c>
      <c r="F114" s="112">
        <v>0</v>
      </c>
      <c r="G114" s="112">
        <v>0</v>
      </c>
      <c r="H114" s="112">
        <v>0</v>
      </c>
      <c r="I114" s="112">
        <v>0</v>
      </c>
      <c r="J114" s="112">
        <v>0</v>
      </c>
      <c r="K114" s="112">
        <v>0</v>
      </c>
      <c r="L114" s="112">
        <v>0</v>
      </c>
      <c r="M114" s="112">
        <v>0</v>
      </c>
      <c r="N114" s="112">
        <v>0</v>
      </c>
      <c r="O114" s="112">
        <v>0</v>
      </c>
      <c r="P114" s="112">
        <v>0</v>
      </c>
      <c r="Q114" s="112">
        <v>0</v>
      </c>
      <c r="R114" s="112">
        <v>0</v>
      </c>
      <c r="S114" s="112">
        <v>0</v>
      </c>
      <c r="T114" s="112">
        <v>0</v>
      </c>
      <c r="U114" s="112">
        <v>0</v>
      </c>
      <c r="V114" s="112">
        <v>0</v>
      </c>
      <c r="W114" s="112">
        <v>0</v>
      </c>
      <c r="X114" s="112">
        <v>0</v>
      </c>
      <c r="Y114" s="112">
        <v>0</v>
      </c>
      <c r="Z114" s="112">
        <v>0</v>
      </c>
      <c r="AA114" s="112">
        <v>0</v>
      </c>
      <c r="AB114" s="112">
        <v>0</v>
      </c>
      <c r="AC114" s="112">
        <v>0</v>
      </c>
      <c r="AD114" s="112">
        <v>0</v>
      </c>
      <c r="AE114" s="112">
        <v>0</v>
      </c>
      <c r="AF114" s="112">
        <v>0</v>
      </c>
      <c r="AG114" s="112">
        <v>0</v>
      </c>
      <c r="AH114" s="112">
        <v>0</v>
      </c>
      <c r="AI114" s="112">
        <v>0</v>
      </c>
      <c r="AJ114" s="112">
        <v>0</v>
      </c>
      <c r="AK114" s="112">
        <v>0</v>
      </c>
      <c r="AL114" s="112">
        <v>0</v>
      </c>
      <c r="AM114" s="112">
        <v>0</v>
      </c>
      <c r="AN114" s="112">
        <v>0</v>
      </c>
      <c r="AO114" s="112">
        <v>0</v>
      </c>
    </row>
    <row r="115" spans="1:41" x14ac:dyDescent="0.3">
      <c r="A115" s="35" t="str">
        <f t="shared" si="31"/>
        <v>cvehi</v>
      </c>
      <c r="B115" s="35" t="str">
        <f t="shared" si="30"/>
        <v>REF2019-UCE-L</v>
      </c>
      <c r="C115" s="112">
        <v>0</v>
      </c>
      <c r="D115" s="112">
        <v>0</v>
      </c>
      <c r="E115" s="112">
        <v>0</v>
      </c>
      <c r="F115" s="112">
        <v>0</v>
      </c>
      <c r="G115" s="112">
        <v>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2">
        <v>0</v>
      </c>
      <c r="N115" s="112">
        <v>0</v>
      </c>
      <c r="O115" s="112">
        <v>0</v>
      </c>
      <c r="P115" s="112">
        <v>0</v>
      </c>
      <c r="Q115" s="112">
        <v>0</v>
      </c>
      <c r="R115" s="112">
        <v>0</v>
      </c>
      <c r="S115" s="112">
        <v>0</v>
      </c>
      <c r="T115" s="112">
        <v>0</v>
      </c>
      <c r="U115" s="112">
        <v>0</v>
      </c>
      <c r="V115" s="112">
        <v>0</v>
      </c>
      <c r="W115" s="112">
        <v>0</v>
      </c>
      <c r="X115" s="112">
        <v>0</v>
      </c>
      <c r="Y115" s="112">
        <v>0</v>
      </c>
      <c r="Z115" s="112">
        <v>0</v>
      </c>
      <c r="AA115" s="112">
        <v>0</v>
      </c>
      <c r="AB115" s="112">
        <v>0</v>
      </c>
      <c r="AC115" s="112">
        <v>0</v>
      </c>
      <c r="AD115" s="112">
        <v>0</v>
      </c>
      <c r="AE115" s="112">
        <v>0</v>
      </c>
      <c r="AF115" s="112">
        <v>0</v>
      </c>
      <c r="AG115" s="112">
        <v>0</v>
      </c>
      <c r="AH115" s="112">
        <v>0</v>
      </c>
      <c r="AI115" s="112">
        <v>0</v>
      </c>
      <c r="AJ115" s="112">
        <v>0</v>
      </c>
      <c r="AK115" s="112">
        <v>0</v>
      </c>
      <c r="AL115" s="112">
        <v>0</v>
      </c>
      <c r="AM115" s="112">
        <v>0</v>
      </c>
      <c r="AN115" s="112">
        <v>0</v>
      </c>
      <c r="AO115" s="112">
        <v>0</v>
      </c>
    </row>
    <row r="116" spans="1:41" x14ac:dyDescent="0.3">
      <c r="A116" s="35" t="str">
        <f t="shared" si="31"/>
        <v>cvehi</v>
      </c>
      <c r="B116" s="35" t="str">
        <f t="shared" si="30"/>
        <v>REF20195-L</v>
      </c>
      <c r="C116" s="112">
        <v>0</v>
      </c>
      <c r="D116" s="112">
        <v>0</v>
      </c>
      <c r="E116" s="112">
        <v>0</v>
      </c>
      <c r="F116" s="112">
        <v>0</v>
      </c>
      <c r="G116" s="112">
        <v>0</v>
      </c>
      <c r="H116" s="112">
        <v>0</v>
      </c>
      <c r="I116" s="112">
        <v>0</v>
      </c>
      <c r="J116" s="112">
        <v>0</v>
      </c>
      <c r="K116" s="112">
        <v>0</v>
      </c>
      <c r="L116" s="112">
        <v>0</v>
      </c>
      <c r="M116" s="112">
        <v>0</v>
      </c>
      <c r="N116" s="112">
        <v>0</v>
      </c>
      <c r="O116" s="112">
        <v>0</v>
      </c>
      <c r="P116" s="112">
        <v>0</v>
      </c>
      <c r="Q116" s="112">
        <v>0</v>
      </c>
      <c r="R116" s="112">
        <v>0</v>
      </c>
      <c r="S116" s="112">
        <v>0</v>
      </c>
      <c r="T116" s="112">
        <v>0</v>
      </c>
      <c r="U116" s="112">
        <v>0</v>
      </c>
      <c r="V116" s="112">
        <v>0</v>
      </c>
      <c r="W116" s="112">
        <v>0</v>
      </c>
      <c r="X116" s="112">
        <v>0</v>
      </c>
      <c r="Y116" s="112">
        <v>0</v>
      </c>
      <c r="Z116" s="112">
        <v>0</v>
      </c>
      <c r="AA116" s="112">
        <v>0</v>
      </c>
      <c r="AB116" s="112">
        <v>0</v>
      </c>
      <c r="AC116" s="112">
        <v>0</v>
      </c>
      <c r="AD116" s="112">
        <v>0</v>
      </c>
      <c r="AE116" s="112">
        <v>0</v>
      </c>
      <c r="AF116" s="112">
        <v>0</v>
      </c>
      <c r="AG116" s="112">
        <v>0</v>
      </c>
      <c r="AH116" s="112">
        <v>0</v>
      </c>
      <c r="AI116" s="112">
        <v>0</v>
      </c>
      <c r="AJ116" s="112">
        <v>0</v>
      </c>
      <c r="AK116" s="112">
        <v>0</v>
      </c>
      <c r="AL116" s="112">
        <v>0</v>
      </c>
      <c r="AM116" s="112">
        <v>0</v>
      </c>
      <c r="AN116" s="112">
        <v>0</v>
      </c>
      <c r="AO116" s="112">
        <v>0</v>
      </c>
    </row>
    <row r="117" spans="1:41" s="3" customFormat="1" x14ac:dyDescent="0.3">
      <c r="A117" s="3" t="str">
        <f t="shared" si="31"/>
        <v>cvehi</v>
      </c>
      <c r="B117" s="3" t="str">
        <f t="shared" si="30"/>
        <v>T3P2S8RL-UCE</v>
      </c>
      <c r="C117" s="113">
        <v>0</v>
      </c>
      <c r="D117" s="113">
        <v>0</v>
      </c>
      <c r="E117" s="113">
        <v>0</v>
      </c>
      <c r="F117" s="113">
        <v>0</v>
      </c>
      <c r="G117" s="113">
        <v>0</v>
      </c>
      <c r="H117" s="113">
        <v>0</v>
      </c>
      <c r="I117" s="113">
        <v>0</v>
      </c>
      <c r="J117" s="113">
        <v>0</v>
      </c>
      <c r="K117" s="113">
        <v>0</v>
      </c>
      <c r="L117" s="113">
        <v>0</v>
      </c>
      <c r="M117" s="113">
        <v>0</v>
      </c>
      <c r="N117" s="113">
        <v>0</v>
      </c>
      <c r="O117" s="113">
        <v>0</v>
      </c>
      <c r="P117" s="113">
        <v>0</v>
      </c>
      <c r="Q117" s="113">
        <v>0</v>
      </c>
      <c r="R117" s="113">
        <v>0</v>
      </c>
      <c r="S117" s="113">
        <v>0</v>
      </c>
      <c r="T117" s="113">
        <v>0</v>
      </c>
      <c r="U117" s="113">
        <v>0</v>
      </c>
      <c r="V117" s="113">
        <v>0</v>
      </c>
      <c r="W117" s="113">
        <v>0</v>
      </c>
      <c r="X117" s="113">
        <v>0</v>
      </c>
      <c r="Y117" s="113">
        <v>0</v>
      </c>
      <c r="Z117" s="113">
        <v>0</v>
      </c>
      <c r="AA117" s="113">
        <v>0</v>
      </c>
      <c r="AB117" s="113">
        <v>0</v>
      </c>
      <c r="AC117" s="113">
        <v>0</v>
      </c>
      <c r="AD117" s="113">
        <v>0</v>
      </c>
      <c r="AE117" s="113">
        <v>0</v>
      </c>
      <c r="AF117" s="113">
        <v>0</v>
      </c>
      <c r="AG117" s="113">
        <v>0</v>
      </c>
      <c r="AH117" s="113">
        <v>0</v>
      </c>
      <c r="AI117" s="113">
        <v>0</v>
      </c>
      <c r="AJ117" s="113">
        <v>0</v>
      </c>
      <c r="AK117" s="113">
        <v>0</v>
      </c>
      <c r="AL117" s="113">
        <v>0</v>
      </c>
      <c r="AM117" s="113">
        <v>0</v>
      </c>
      <c r="AN117" s="113">
        <v>0</v>
      </c>
      <c r="AO117" s="113">
        <v>0</v>
      </c>
    </row>
    <row r="118" spans="1:4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3">
      <c r="C127" s="12"/>
      <c r="D127" s="12"/>
      <c r="E127" s="12"/>
      <c r="F127" s="12"/>
      <c r="G127" s="12"/>
      <c r="H127" s="12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3">
      <c r="C128" s="12"/>
      <c r="D128" s="12"/>
      <c r="E128" s="12"/>
      <c r="F128" s="12"/>
      <c r="G128" s="12"/>
      <c r="H128" s="12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3">
      <c r="H157" s="121"/>
    </row>
    <row r="158" spans="3:36" x14ac:dyDescent="0.3">
      <c r="H158" s="121"/>
    </row>
    <row r="159" spans="3:36" x14ac:dyDescent="0.3">
      <c r="H159" s="121"/>
    </row>
    <row r="160" spans="3:36" x14ac:dyDescent="0.3">
      <c r="H160" s="121"/>
    </row>
    <row r="161" spans="8:8" x14ac:dyDescent="0.3">
      <c r="H161" s="121"/>
    </row>
    <row r="162" spans="8:8" x14ac:dyDescent="0.3">
      <c r="H162" s="121"/>
    </row>
    <row r="163" spans="8:8" x14ac:dyDescent="0.3">
      <c r="H163" s="121"/>
    </row>
    <row r="164" spans="8:8" x14ac:dyDescent="0.3">
      <c r="H164" s="121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09375" defaultRowHeight="14.4" x14ac:dyDescent="0.3"/>
  <cols>
    <col min="1" max="2" width="9.109375" style="76"/>
    <col min="3" max="3" width="22.44140625" style="76" bestFit="1" customWidth="1"/>
    <col min="4" max="16384" width="9.109375" style="76"/>
  </cols>
  <sheetData>
    <row r="1" spans="1:42" x14ac:dyDescent="0.3">
      <c r="A1" s="76" t="s">
        <v>374</v>
      </c>
    </row>
    <row r="7" spans="1:42" x14ac:dyDescent="0.3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3">
      <c r="A8" s="76" t="s">
        <v>375</v>
      </c>
      <c r="B8" s="76" t="s">
        <v>376</v>
      </c>
      <c r="C8" s="76" t="str">
        <f>[3]Scenarios!$B8</f>
        <v>Ucon7-75-L</v>
      </c>
      <c r="D8" s="103">
        <v>1</v>
      </c>
      <c r="E8" s="103">
        <v>1</v>
      </c>
      <c r="F8" s="103">
        <v>1</v>
      </c>
      <c r="G8" s="103">
        <v>1</v>
      </c>
      <c r="H8" s="103">
        <v>1</v>
      </c>
      <c r="I8" s="103">
        <v>1</v>
      </c>
      <c r="J8" s="103">
        <v>1</v>
      </c>
      <c r="K8" s="103">
        <v>1</v>
      </c>
      <c r="L8" s="103">
        <v>1</v>
      </c>
      <c r="M8" s="103">
        <v>1</v>
      </c>
      <c r="N8" s="103">
        <v>1</v>
      </c>
      <c r="O8" s="103">
        <v>1</v>
      </c>
      <c r="P8" s="103">
        <v>1</v>
      </c>
      <c r="Q8" s="103">
        <v>1</v>
      </c>
      <c r="R8" s="103">
        <v>1</v>
      </c>
      <c r="S8" s="103">
        <v>1</v>
      </c>
      <c r="T8" s="103">
        <v>1</v>
      </c>
      <c r="U8" s="103">
        <v>1</v>
      </c>
      <c r="V8" s="103">
        <v>1</v>
      </c>
      <c r="W8" s="103">
        <v>1</v>
      </c>
      <c r="X8" s="103">
        <v>1</v>
      </c>
      <c r="Y8" s="103">
        <v>1</v>
      </c>
      <c r="Z8" s="103">
        <v>1</v>
      </c>
      <c r="AA8" s="103">
        <v>1</v>
      </c>
      <c r="AB8" s="103">
        <v>1</v>
      </c>
      <c r="AC8" s="103">
        <v>1</v>
      </c>
      <c r="AD8" s="103">
        <v>1</v>
      </c>
      <c r="AE8" s="103">
        <v>1</v>
      </c>
      <c r="AF8" s="103">
        <v>1</v>
      </c>
      <c r="AG8" s="103">
        <v>1</v>
      </c>
      <c r="AH8" s="103">
        <v>1</v>
      </c>
      <c r="AI8" s="103">
        <v>1</v>
      </c>
      <c r="AJ8" s="103">
        <v>1</v>
      </c>
      <c r="AK8" s="103">
        <v>1</v>
      </c>
      <c r="AL8" s="103">
        <v>1</v>
      </c>
      <c r="AM8" s="103">
        <v>1</v>
      </c>
      <c r="AN8" s="103">
        <v>1</v>
      </c>
      <c r="AO8" s="103">
        <v>1</v>
      </c>
      <c r="AP8" s="103">
        <v>1</v>
      </c>
    </row>
    <row r="9" spans="1:42" x14ac:dyDescent="0.3">
      <c r="A9" s="76" t="s">
        <v>375</v>
      </c>
      <c r="B9" s="76" t="s">
        <v>376</v>
      </c>
      <c r="C9" s="76" t="str">
        <f>[3]Scenarios!$B9</f>
        <v>Con7-75-L</v>
      </c>
      <c r="D9" s="103">
        <v>1</v>
      </c>
      <c r="E9" s="103">
        <v>1</v>
      </c>
      <c r="F9" s="103">
        <v>1</v>
      </c>
      <c r="G9" s="103">
        <v>1</v>
      </c>
      <c r="H9" s="103">
        <v>1</v>
      </c>
      <c r="I9" s="103">
        <v>1</v>
      </c>
      <c r="J9" s="103">
        <v>1</v>
      </c>
      <c r="K9" s="103">
        <v>1</v>
      </c>
      <c r="L9" s="103">
        <v>1</v>
      </c>
      <c r="M9" s="103">
        <v>1</v>
      </c>
      <c r="N9" s="103">
        <v>1</v>
      </c>
      <c r="O9" s="103">
        <v>1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1</v>
      </c>
      <c r="V9" s="103">
        <v>1</v>
      </c>
      <c r="W9" s="103">
        <v>1</v>
      </c>
      <c r="X9" s="103">
        <v>1</v>
      </c>
      <c r="Y9" s="103">
        <v>1</v>
      </c>
      <c r="Z9" s="103">
        <v>1</v>
      </c>
      <c r="AA9" s="103">
        <v>1</v>
      </c>
      <c r="AB9" s="103">
        <v>1</v>
      </c>
      <c r="AC9" s="103">
        <v>1</v>
      </c>
      <c r="AD9" s="103">
        <v>1</v>
      </c>
      <c r="AE9" s="103">
        <v>1</v>
      </c>
      <c r="AF9" s="103">
        <v>1</v>
      </c>
      <c r="AG9" s="103">
        <v>1</v>
      </c>
      <c r="AH9" s="103">
        <v>1</v>
      </c>
      <c r="AI9" s="103">
        <v>1</v>
      </c>
      <c r="AJ9" s="103">
        <v>1</v>
      </c>
      <c r="AK9" s="103">
        <v>1</v>
      </c>
      <c r="AL9" s="103">
        <v>1</v>
      </c>
      <c r="AM9" s="103">
        <v>1</v>
      </c>
      <c r="AN9" s="103">
        <v>1</v>
      </c>
      <c r="AO9" s="103">
        <v>1</v>
      </c>
      <c r="AP9" s="103">
        <v>1</v>
      </c>
    </row>
    <row r="10" spans="1:42" x14ac:dyDescent="0.3">
      <c r="A10" s="76" t="s">
        <v>375</v>
      </c>
      <c r="B10" s="76" t="s">
        <v>376</v>
      </c>
      <c r="C10" s="76" t="str">
        <f>[3]Scenarios!$B10</f>
        <v>Ucon_NB-UCE-L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  <c r="I10" s="103">
        <v>1</v>
      </c>
      <c r="J10" s="103">
        <v>1</v>
      </c>
      <c r="K10" s="103">
        <v>1</v>
      </c>
      <c r="L10" s="103">
        <v>1</v>
      </c>
      <c r="M10" s="103">
        <v>1</v>
      </c>
      <c r="N10" s="103">
        <v>1</v>
      </c>
      <c r="O10" s="103">
        <v>1</v>
      </c>
      <c r="P10" s="103">
        <v>1</v>
      </c>
      <c r="Q10" s="103">
        <v>1</v>
      </c>
      <c r="R10" s="103">
        <v>1</v>
      </c>
      <c r="S10" s="103">
        <v>1</v>
      </c>
      <c r="T10" s="103">
        <v>1</v>
      </c>
      <c r="U10" s="103">
        <v>1</v>
      </c>
      <c r="V10" s="103">
        <v>1</v>
      </c>
      <c r="W10" s="103">
        <v>1</v>
      </c>
      <c r="X10" s="103">
        <v>1</v>
      </c>
      <c r="Y10" s="103">
        <v>1</v>
      </c>
      <c r="Z10" s="103">
        <v>1</v>
      </c>
      <c r="AA10" s="103">
        <v>1</v>
      </c>
      <c r="AB10" s="103">
        <v>1</v>
      </c>
      <c r="AC10" s="103">
        <v>1</v>
      </c>
      <c r="AD10" s="103">
        <v>1</v>
      </c>
      <c r="AE10" s="103">
        <v>1</v>
      </c>
      <c r="AF10" s="103">
        <v>1</v>
      </c>
      <c r="AG10" s="103">
        <v>1</v>
      </c>
      <c r="AH10" s="103">
        <v>1</v>
      </c>
      <c r="AI10" s="103">
        <v>1</v>
      </c>
      <c r="AJ10" s="103">
        <v>1</v>
      </c>
      <c r="AK10" s="103">
        <v>1</v>
      </c>
      <c r="AL10" s="103">
        <v>1</v>
      </c>
      <c r="AM10" s="103">
        <v>1</v>
      </c>
      <c r="AN10" s="103">
        <v>1</v>
      </c>
      <c r="AO10" s="103">
        <v>1</v>
      </c>
      <c r="AP10" s="103">
        <v>1</v>
      </c>
    </row>
    <row r="11" spans="1:42" x14ac:dyDescent="0.3">
      <c r="A11" s="76" t="s">
        <v>375</v>
      </c>
      <c r="B11" s="76" t="s">
        <v>376</v>
      </c>
      <c r="C11" s="76" t="str">
        <f>[3]Scenarios!$B11</f>
        <v>Con_NB-UCE</v>
      </c>
      <c r="D11" s="103">
        <v>1</v>
      </c>
      <c r="E11" s="103">
        <v>1</v>
      </c>
      <c r="F11" s="103">
        <v>1</v>
      </c>
      <c r="G11" s="103">
        <v>1</v>
      </c>
      <c r="H11" s="103">
        <v>1</v>
      </c>
      <c r="I11" s="103">
        <v>1</v>
      </c>
      <c r="J11" s="103">
        <v>1</v>
      </c>
      <c r="K11" s="103">
        <v>1</v>
      </c>
      <c r="L11" s="103">
        <v>1</v>
      </c>
      <c r="M11" s="103">
        <v>1</v>
      </c>
      <c r="N11" s="103">
        <v>1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1</v>
      </c>
      <c r="W11" s="103">
        <v>1</v>
      </c>
      <c r="X11" s="103">
        <v>1</v>
      </c>
      <c r="Y11" s="103">
        <v>1</v>
      </c>
      <c r="Z11" s="103">
        <v>1</v>
      </c>
      <c r="AA11" s="103">
        <v>1</v>
      </c>
      <c r="AB11" s="103">
        <v>1</v>
      </c>
      <c r="AC11" s="103">
        <v>1</v>
      </c>
      <c r="AD11" s="103">
        <v>1</v>
      </c>
      <c r="AE11" s="103">
        <v>1</v>
      </c>
      <c r="AF11" s="103">
        <v>1</v>
      </c>
      <c r="AG11" s="103">
        <v>1</v>
      </c>
      <c r="AH11" s="103">
        <v>1</v>
      </c>
      <c r="AI11" s="103">
        <v>1</v>
      </c>
      <c r="AJ11" s="103">
        <v>1</v>
      </c>
      <c r="AK11" s="103">
        <v>1</v>
      </c>
      <c r="AL11" s="103">
        <v>1</v>
      </c>
      <c r="AM11" s="103">
        <v>1</v>
      </c>
      <c r="AN11" s="103">
        <v>1</v>
      </c>
      <c r="AO11" s="103">
        <v>1</v>
      </c>
      <c r="AP11" s="103">
        <v>1</v>
      </c>
    </row>
    <row r="12" spans="1:42" x14ac:dyDescent="0.3">
      <c r="A12" s="76" t="s">
        <v>375</v>
      </c>
      <c r="B12" s="76" t="s">
        <v>376</v>
      </c>
      <c r="C12" s="76" t="str">
        <f>[3]Scenarios!$B12</f>
        <v>Ucon_NB9-5</v>
      </c>
      <c r="D12" s="103">
        <v>1</v>
      </c>
      <c r="E12" s="103">
        <v>1</v>
      </c>
      <c r="F12" s="103">
        <v>1</v>
      </c>
      <c r="G12" s="103">
        <v>1</v>
      </c>
      <c r="H12" s="103">
        <v>1</v>
      </c>
      <c r="I12" s="103">
        <v>1</v>
      </c>
      <c r="J12" s="103">
        <v>1</v>
      </c>
      <c r="K12" s="103">
        <v>1</v>
      </c>
      <c r="L12" s="103">
        <v>1</v>
      </c>
      <c r="M12" s="103">
        <v>1</v>
      </c>
      <c r="N12" s="103">
        <v>1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1</v>
      </c>
      <c r="W12" s="103">
        <v>1</v>
      </c>
      <c r="X12" s="103">
        <v>1</v>
      </c>
      <c r="Y12" s="103">
        <v>1</v>
      </c>
      <c r="Z12" s="103">
        <v>1</v>
      </c>
      <c r="AA12" s="103">
        <v>1</v>
      </c>
      <c r="AB12" s="103">
        <v>1</v>
      </c>
      <c r="AC12" s="103">
        <v>1</v>
      </c>
      <c r="AD12" s="103">
        <v>1</v>
      </c>
      <c r="AE12" s="103">
        <v>1</v>
      </c>
      <c r="AF12" s="103">
        <v>1</v>
      </c>
      <c r="AG12" s="103">
        <v>1</v>
      </c>
      <c r="AH12" s="103">
        <v>1</v>
      </c>
      <c r="AI12" s="103">
        <v>1</v>
      </c>
      <c r="AJ12" s="103">
        <v>1</v>
      </c>
      <c r="AK12" s="103">
        <v>1</v>
      </c>
      <c r="AL12" s="103">
        <v>1</v>
      </c>
      <c r="AM12" s="103">
        <v>1</v>
      </c>
      <c r="AN12" s="103">
        <v>1</v>
      </c>
      <c r="AO12" s="103">
        <v>1</v>
      </c>
      <c r="AP12" s="103">
        <v>1</v>
      </c>
    </row>
    <row r="13" spans="1:42" x14ac:dyDescent="0.3">
      <c r="A13" s="76" t="s">
        <v>375</v>
      </c>
      <c r="B13" s="76" t="s">
        <v>376</v>
      </c>
      <c r="C13" s="76" t="str">
        <f>[3]Scenarios!$B13</f>
        <v>RE_CON-UCE-L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  <c r="I13" s="103">
        <v>1</v>
      </c>
      <c r="J13" s="103">
        <v>1</v>
      </c>
      <c r="K13" s="103">
        <v>1</v>
      </c>
      <c r="L13" s="103">
        <v>1</v>
      </c>
      <c r="M13" s="103">
        <v>1</v>
      </c>
      <c r="N13" s="103">
        <v>1</v>
      </c>
      <c r="O13" s="103">
        <v>1</v>
      </c>
      <c r="P13" s="103">
        <v>1</v>
      </c>
      <c r="Q13" s="103">
        <v>1</v>
      </c>
      <c r="R13" s="103">
        <v>1</v>
      </c>
      <c r="S13" s="103">
        <v>1</v>
      </c>
      <c r="T13" s="103">
        <v>1</v>
      </c>
      <c r="U13" s="103">
        <v>1</v>
      </c>
      <c r="V13" s="103">
        <v>1</v>
      </c>
      <c r="W13" s="103">
        <v>1</v>
      </c>
      <c r="X13" s="103">
        <v>1</v>
      </c>
      <c r="Y13" s="103">
        <v>1</v>
      </c>
      <c r="Z13" s="103">
        <v>1</v>
      </c>
      <c r="AA13" s="103">
        <v>1</v>
      </c>
      <c r="AB13" s="103">
        <v>1</v>
      </c>
      <c r="AC13" s="103">
        <v>1</v>
      </c>
      <c r="AD13" s="103">
        <v>1</v>
      </c>
      <c r="AE13" s="103">
        <v>1</v>
      </c>
      <c r="AF13" s="103">
        <v>1</v>
      </c>
      <c r="AG13" s="103">
        <v>1</v>
      </c>
      <c r="AH13" s="103">
        <v>1</v>
      </c>
      <c r="AI13" s="103">
        <v>1</v>
      </c>
      <c r="AJ13" s="103">
        <v>1</v>
      </c>
      <c r="AK13" s="103">
        <v>1</v>
      </c>
      <c r="AL13" s="103">
        <v>1</v>
      </c>
      <c r="AM13" s="103">
        <v>1</v>
      </c>
      <c r="AN13" s="103">
        <v>1</v>
      </c>
      <c r="AO13" s="103">
        <v>1</v>
      </c>
      <c r="AP13" s="103">
        <v>1</v>
      </c>
    </row>
    <row r="14" spans="1:42" x14ac:dyDescent="0.3">
      <c r="A14" s="76" t="s">
        <v>375</v>
      </c>
      <c r="B14" s="76" t="s">
        <v>376</v>
      </c>
      <c r="C14" s="76" t="str">
        <f>[3]Scenarios!$B14</f>
        <v>TRAPES-UCE-L</v>
      </c>
      <c r="D14" s="103">
        <v>1</v>
      </c>
      <c r="E14" s="103">
        <v>1</v>
      </c>
      <c r="F14" s="103">
        <v>1</v>
      </c>
      <c r="G14" s="103">
        <v>1</v>
      </c>
      <c r="H14" s="103">
        <v>1</v>
      </c>
      <c r="I14" s="103">
        <v>1</v>
      </c>
      <c r="J14" s="103">
        <v>1</v>
      </c>
      <c r="K14" s="103">
        <v>1</v>
      </c>
      <c r="L14" s="103">
        <v>1</v>
      </c>
      <c r="M14" s="103">
        <v>1</v>
      </c>
      <c r="N14" s="103">
        <v>1</v>
      </c>
      <c r="O14" s="103">
        <v>1</v>
      </c>
      <c r="P14" s="103">
        <v>1</v>
      </c>
      <c r="Q14" s="103">
        <v>1</v>
      </c>
      <c r="R14" s="103">
        <v>1</v>
      </c>
      <c r="S14" s="103">
        <v>1</v>
      </c>
      <c r="T14" s="103">
        <v>1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1</v>
      </c>
      <c r="AA14" s="103">
        <v>1</v>
      </c>
      <c r="AB14" s="103">
        <v>1</v>
      </c>
      <c r="AC14" s="103">
        <v>1</v>
      </c>
      <c r="AD14" s="103">
        <v>1</v>
      </c>
      <c r="AE14" s="103">
        <v>1</v>
      </c>
      <c r="AF14" s="103">
        <v>1</v>
      </c>
      <c r="AG14" s="103">
        <v>1</v>
      </c>
      <c r="AH14" s="103">
        <v>1</v>
      </c>
      <c r="AI14" s="103">
        <v>1</v>
      </c>
      <c r="AJ14" s="103">
        <v>1</v>
      </c>
      <c r="AK14" s="103">
        <v>1</v>
      </c>
      <c r="AL14" s="103">
        <v>1</v>
      </c>
      <c r="AM14" s="103">
        <v>1</v>
      </c>
      <c r="AN14" s="103">
        <v>1</v>
      </c>
      <c r="AO14" s="103">
        <v>1</v>
      </c>
      <c r="AP14" s="103">
        <v>1</v>
      </c>
    </row>
    <row r="15" spans="1:42" x14ac:dyDescent="0.3">
      <c r="A15" s="76" t="s">
        <v>375</v>
      </c>
      <c r="B15" s="76" t="s">
        <v>376</v>
      </c>
      <c r="C15" s="76" t="str">
        <f>[3]Scenarios!$B15</f>
        <v>REF2019-UCE-L</v>
      </c>
      <c r="D15" s="103">
        <v>1</v>
      </c>
      <c r="E15" s="103">
        <v>1</v>
      </c>
      <c r="F15" s="103">
        <v>1</v>
      </c>
      <c r="G15" s="103">
        <v>1</v>
      </c>
      <c r="H15" s="103">
        <v>1</v>
      </c>
      <c r="I15" s="103">
        <v>1</v>
      </c>
      <c r="J15" s="103">
        <v>1</v>
      </c>
      <c r="K15" s="103">
        <v>1</v>
      </c>
      <c r="L15" s="103">
        <v>1</v>
      </c>
      <c r="M15" s="103">
        <v>1</v>
      </c>
      <c r="N15" s="103">
        <v>1</v>
      </c>
      <c r="O15" s="103">
        <v>1</v>
      </c>
      <c r="P15" s="103">
        <v>1</v>
      </c>
      <c r="Q15" s="103">
        <v>1</v>
      </c>
      <c r="R15" s="103">
        <v>1</v>
      </c>
      <c r="S15" s="103">
        <v>1</v>
      </c>
      <c r="T15" s="103">
        <v>1</v>
      </c>
      <c r="U15" s="103">
        <v>1</v>
      </c>
      <c r="V15" s="103">
        <v>1</v>
      </c>
      <c r="W15" s="103">
        <v>1</v>
      </c>
      <c r="X15" s="103">
        <v>1</v>
      </c>
      <c r="Y15" s="103">
        <v>1</v>
      </c>
      <c r="Z15" s="103">
        <v>1</v>
      </c>
      <c r="AA15" s="103">
        <v>1</v>
      </c>
      <c r="AB15" s="103">
        <v>1</v>
      </c>
      <c r="AC15" s="103">
        <v>1</v>
      </c>
      <c r="AD15" s="103">
        <v>1</v>
      </c>
      <c r="AE15" s="103">
        <v>1</v>
      </c>
      <c r="AF15" s="103">
        <v>1</v>
      </c>
      <c r="AG15" s="103">
        <v>1</v>
      </c>
      <c r="AH15" s="103">
        <v>1</v>
      </c>
      <c r="AI15" s="103">
        <v>1</v>
      </c>
      <c r="AJ15" s="103">
        <v>1</v>
      </c>
      <c r="AK15" s="103">
        <v>1</v>
      </c>
      <c r="AL15" s="103">
        <v>1</v>
      </c>
      <c r="AM15" s="103">
        <v>1</v>
      </c>
      <c r="AN15" s="103">
        <v>1</v>
      </c>
      <c r="AO15" s="103">
        <v>1</v>
      </c>
      <c r="AP15" s="103">
        <v>1</v>
      </c>
    </row>
    <row r="16" spans="1:42" x14ac:dyDescent="0.3">
      <c r="A16" s="76" t="s">
        <v>375</v>
      </c>
      <c r="B16" s="76" t="s">
        <v>376</v>
      </c>
      <c r="C16" s="76" t="str">
        <f>[3]Scenarios!$B16</f>
        <v>REF20195-L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  <c r="I16" s="103">
        <v>1</v>
      </c>
      <c r="J16" s="103">
        <v>1</v>
      </c>
      <c r="K16" s="103">
        <v>1</v>
      </c>
      <c r="L16" s="103">
        <v>1</v>
      </c>
      <c r="M16" s="103">
        <v>1</v>
      </c>
      <c r="N16" s="103">
        <v>1</v>
      </c>
      <c r="O16" s="103">
        <v>1</v>
      </c>
      <c r="P16" s="103">
        <v>1</v>
      </c>
      <c r="Q16" s="103">
        <v>1</v>
      </c>
      <c r="R16" s="103">
        <v>1</v>
      </c>
      <c r="S16" s="103">
        <v>1</v>
      </c>
      <c r="T16" s="103">
        <v>1</v>
      </c>
      <c r="U16" s="103">
        <v>1</v>
      </c>
      <c r="V16" s="103">
        <v>1</v>
      </c>
      <c r="W16" s="103">
        <v>1</v>
      </c>
      <c r="X16" s="103">
        <v>1</v>
      </c>
      <c r="Y16" s="103">
        <v>1</v>
      </c>
      <c r="Z16" s="103">
        <v>1</v>
      </c>
      <c r="AA16" s="103">
        <v>1</v>
      </c>
      <c r="AB16" s="103">
        <v>1</v>
      </c>
      <c r="AC16" s="103">
        <v>1</v>
      </c>
      <c r="AD16" s="103">
        <v>1</v>
      </c>
      <c r="AE16" s="103">
        <v>1</v>
      </c>
      <c r="AF16" s="103">
        <v>1</v>
      </c>
      <c r="AG16" s="103">
        <v>1</v>
      </c>
      <c r="AH16" s="103">
        <v>1</v>
      </c>
      <c r="AI16" s="103">
        <v>1</v>
      </c>
      <c r="AJ16" s="103">
        <v>1</v>
      </c>
      <c r="AK16" s="103">
        <v>1</v>
      </c>
      <c r="AL16" s="103">
        <v>1</v>
      </c>
      <c r="AM16" s="103">
        <v>1</v>
      </c>
      <c r="AN16" s="103">
        <v>1</v>
      </c>
      <c r="AO16" s="103">
        <v>1</v>
      </c>
      <c r="AP16" s="103">
        <v>1</v>
      </c>
    </row>
    <row r="17" spans="1:42" x14ac:dyDescent="0.3">
      <c r="A17" s="76" t="s">
        <v>375</v>
      </c>
      <c r="B17" s="76" t="s">
        <v>376</v>
      </c>
      <c r="C17" s="76" t="str">
        <f>[3]Scenarios!$B17</f>
        <v>T3P2S8RL-UCE</v>
      </c>
      <c r="D17" s="103">
        <v>1</v>
      </c>
      <c r="E17" s="103">
        <v>1</v>
      </c>
      <c r="F17" s="103">
        <v>1</v>
      </c>
      <c r="G17" s="103">
        <v>1</v>
      </c>
      <c r="H17" s="103">
        <v>1</v>
      </c>
      <c r="I17" s="103">
        <v>1</v>
      </c>
      <c r="J17" s="103">
        <v>1</v>
      </c>
      <c r="K17" s="103">
        <v>1</v>
      </c>
      <c r="L17" s="103">
        <v>1</v>
      </c>
      <c r="M17" s="103">
        <v>1</v>
      </c>
      <c r="N17" s="103">
        <v>1</v>
      </c>
      <c r="O17" s="103">
        <v>1</v>
      </c>
      <c r="P17" s="103">
        <v>1</v>
      </c>
      <c r="Q17" s="103">
        <v>1</v>
      </c>
      <c r="R17" s="103">
        <v>1</v>
      </c>
      <c r="S17" s="103">
        <v>1</v>
      </c>
      <c r="T17" s="103">
        <v>1</v>
      </c>
      <c r="U17" s="103">
        <v>1</v>
      </c>
      <c r="V17" s="103">
        <v>1</v>
      </c>
      <c r="W17" s="103">
        <v>1</v>
      </c>
      <c r="X17" s="103">
        <v>1</v>
      </c>
      <c r="Y17" s="103">
        <v>1</v>
      </c>
      <c r="Z17" s="103">
        <v>1</v>
      </c>
      <c r="AA17" s="103">
        <v>1</v>
      </c>
      <c r="AB17" s="103">
        <v>1</v>
      </c>
      <c r="AC17" s="103">
        <v>1</v>
      </c>
      <c r="AD17" s="103">
        <v>1</v>
      </c>
      <c r="AE17" s="103">
        <v>1</v>
      </c>
      <c r="AF17" s="103">
        <v>1</v>
      </c>
      <c r="AG17" s="103">
        <v>1</v>
      </c>
      <c r="AH17" s="103">
        <v>1</v>
      </c>
      <c r="AI17" s="103">
        <v>1</v>
      </c>
      <c r="AJ17" s="103">
        <v>1</v>
      </c>
      <c r="AK17" s="103">
        <v>1</v>
      </c>
      <c r="AL17" s="103">
        <v>1</v>
      </c>
      <c r="AM17" s="103">
        <v>1</v>
      </c>
      <c r="AN17" s="103">
        <v>1</v>
      </c>
      <c r="AO17" s="103">
        <v>1</v>
      </c>
      <c r="AP17" s="103">
        <v>1</v>
      </c>
    </row>
    <row r="19" spans="1:42" x14ac:dyDescent="0.3"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</row>
    <row r="20" spans="1:42" x14ac:dyDescent="0.3">
      <c r="C20" s="46"/>
    </row>
    <row r="21" spans="1:42" x14ac:dyDescent="0.3">
      <c r="C21" s="46"/>
    </row>
    <row r="22" spans="1:42" x14ac:dyDescent="0.3">
      <c r="C22" s="46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</row>
    <row r="23" spans="1:42" x14ac:dyDescent="0.3">
      <c r="C23" s="46"/>
    </row>
    <row r="24" spans="1:42" x14ac:dyDescent="0.3">
      <c r="C24" s="46"/>
    </row>
    <row r="25" spans="1:42" x14ac:dyDescent="0.3">
      <c r="C25" s="46"/>
    </row>
    <row r="26" spans="1:42" x14ac:dyDescent="0.3">
      <c r="C26" s="118"/>
    </row>
    <row r="27" spans="1:42" x14ac:dyDescent="0.3">
      <c r="C27" s="118"/>
    </row>
    <row r="28" spans="1:42" x14ac:dyDescent="0.3">
      <c r="C28" s="118"/>
    </row>
    <row r="29" spans="1:42" x14ac:dyDescent="0.3">
      <c r="C29" s="118"/>
    </row>
    <row r="30" spans="1:42" x14ac:dyDescent="0.3">
      <c r="C30" s="118"/>
    </row>
    <row r="31" spans="1:42" x14ac:dyDescent="0.3">
      <c r="C31" s="118"/>
    </row>
    <row r="32" spans="1:42" x14ac:dyDescent="0.3">
      <c r="C32" s="118"/>
    </row>
    <row r="33" spans="3:52" x14ac:dyDescent="0.3">
      <c r="C33" s="118"/>
    </row>
    <row r="34" spans="3:52" x14ac:dyDescent="0.3">
      <c r="C34" s="118"/>
      <c r="AZ34" s="104"/>
    </row>
    <row r="35" spans="3:52" x14ac:dyDescent="0.3">
      <c r="C35" s="118"/>
      <c r="AZ35" s="104"/>
    </row>
    <row r="36" spans="3:52" x14ac:dyDescent="0.3">
      <c r="C36" s="118"/>
      <c r="AZ36" s="104"/>
    </row>
    <row r="37" spans="3:52" x14ac:dyDescent="0.3">
      <c r="C37" s="118"/>
      <c r="AZ37" s="104"/>
    </row>
    <row r="38" spans="3:52" x14ac:dyDescent="0.3">
      <c r="C38" s="118"/>
      <c r="AZ38" s="104"/>
    </row>
    <row r="39" spans="3:52" x14ac:dyDescent="0.3">
      <c r="C39" s="118"/>
    </row>
    <row r="40" spans="3:52" x14ac:dyDescent="0.3">
      <c r="C40" s="118"/>
    </row>
    <row r="41" spans="3:52" x14ac:dyDescent="0.3">
      <c r="C41" s="118"/>
    </row>
    <row r="42" spans="3:52" x14ac:dyDescent="0.3">
      <c r="C42" s="118"/>
    </row>
    <row r="43" spans="3:52" x14ac:dyDescent="0.3">
      <c r="C43" s="118"/>
    </row>
    <row r="44" spans="3:52" x14ac:dyDescent="0.3">
      <c r="C44" s="118"/>
    </row>
    <row r="45" spans="3:52" x14ac:dyDescent="0.3">
      <c r="C45" s="118"/>
    </row>
    <row r="46" spans="3:52" x14ac:dyDescent="0.3">
      <c r="C46" s="118"/>
    </row>
    <row r="47" spans="3:52" x14ac:dyDescent="0.3">
      <c r="C47" s="118"/>
    </row>
    <row r="48" spans="3:52" x14ac:dyDescent="0.3">
      <c r="C48" s="118"/>
    </row>
    <row r="49" spans="3:3" x14ac:dyDescent="0.3">
      <c r="C49" s="118"/>
    </row>
    <row r="50" spans="3:3" x14ac:dyDescent="0.3">
      <c r="C50" s="118"/>
    </row>
    <row r="51" spans="3:3" x14ac:dyDescent="0.3">
      <c r="C51" s="118"/>
    </row>
    <row r="52" spans="3:3" x14ac:dyDescent="0.3">
      <c r="C52" s="118"/>
    </row>
    <row r="53" spans="3:3" x14ac:dyDescent="0.3">
      <c r="C53" s="118"/>
    </row>
    <row r="54" spans="3:3" x14ac:dyDescent="0.3">
      <c r="C54" s="118"/>
    </row>
    <row r="55" spans="3:3" x14ac:dyDescent="0.3">
      <c r="C55" s="118"/>
    </row>
    <row r="56" spans="3:3" x14ac:dyDescent="0.3">
      <c r="C56" s="118"/>
    </row>
    <row r="57" spans="3:3" x14ac:dyDescent="0.3">
      <c r="C57" s="118"/>
    </row>
    <row r="58" spans="3:3" x14ac:dyDescent="0.3">
      <c r="C58" s="118"/>
    </row>
    <row r="59" spans="3:3" x14ac:dyDescent="0.3">
      <c r="C59" s="118"/>
    </row>
    <row r="60" spans="3:3" x14ac:dyDescent="0.3">
      <c r="C60" s="118"/>
    </row>
    <row r="61" spans="3:3" x14ac:dyDescent="0.3">
      <c r="C61" s="118"/>
    </row>
    <row r="62" spans="3:3" x14ac:dyDescent="0.3">
      <c r="C62" s="118"/>
    </row>
    <row r="63" spans="3:3" x14ac:dyDescent="0.3">
      <c r="C63" s="118"/>
    </row>
    <row r="64" spans="3:3" x14ac:dyDescent="0.3">
      <c r="C64" s="118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09375" defaultRowHeight="14.4" x14ac:dyDescent="0.3"/>
  <cols>
    <col min="1" max="2" width="9.109375" style="76"/>
    <col min="3" max="3" width="25.33203125" style="76" customWidth="1"/>
    <col min="4" max="12" width="9.109375" style="36"/>
    <col min="13" max="16384" width="9.109375" style="76"/>
  </cols>
  <sheetData>
    <row r="1" spans="1:51" x14ac:dyDescent="0.3">
      <c r="A1" s="76" t="s">
        <v>374</v>
      </c>
    </row>
    <row r="7" spans="1:51" x14ac:dyDescent="0.3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3">
      <c r="A8" s="76" t="s">
        <v>375</v>
      </c>
      <c r="B8" s="76" t="s">
        <v>376</v>
      </c>
      <c r="C8" s="76" t="str">
        <f>[3]Scenarios!$B8</f>
        <v>Ucon7-75-L</v>
      </c>
      <c r="D8" s="117">
        <v>1</v>
      </c>
      <c r="E8" s="117">
        <v>1</v>
      </c>
      <c r="F8" s="117">
        <v>1</v>
      </c>
      <c r="G8" s="117">
        <v>1</v>
      </c>
      <c r="H8" s="117">
        <v>1</v>
      </c>
      <c r="I8" s="117">
        <v>1</v>
      </c>
      <c r="J8" s="117">
        <v>1</v>
      </c>
      <c r="K8" s="117">
        <v>1</v>
      </c>
      <c r="L8" s="117">
        <v>1</v>
      </c>
      <c r="M8" s="103">
        <v>1</v>
      </c>
      <c r="N8" s="103">
        <v>1</v>
      </c>
      <c r="O8" s="103">
        <v>1</v>
      </c>
      <c r="P8" s="103">
        <v>1</v>
      </c>
      <c r="Q8" s="103">
        <v>1</v>
      </c>
      <c r="R8" s="103">
        <v>1</v>
      </c>
      <c r="S8" s="103">
        <v>1</v>
      </c>
      <c r="T8" s="103">
        <v>1</v>
      </c>
      <c r="U8" s="103">
        <v>1</v>
      </c>
      <c r="V8" s="103">
        <v>1</v>
      </c>
      <c r="W8" s="103">
        <v>1</v>
      </c>
      <c r="X8" s="103">
        <v>1</v>
      </c>
      <c r="Y8" s="103">
        <v>1</v>
      </c>
      <c r="Z8" s="103">
        <v>1</v>
      </c>
      <c r="AA8" s="103">
        <v>1</v>
      </c>
      <c r="AB8" s="103">
        <v>1</v>
      </c>
      <c r="AC8" s="103">
        <v>1</v>
      </c>
      <c r="AD8" s="103">
        <v>1</v>
      </c>
      <c r="AE8" s="103">
        <v>1</v>
      </c>
      <c r="AF8" s="103">
        <v>1</v>
      </c>
      <c r="AG8" s="103">
        <v>1</v>
      </c>
      <c r="AH8" s="103">
        <v>1</v>
      </c>
      <c r="AI8" s="103">
        <v>1</v>
      </c>
      <c r="AJ8" s="103">
        <v>1</v>
      </c>
      <c r="AK8" s="103">
        <v>1</v>
      </c>
      <c r="AL8" s="103">
        <v>1</v>
      </c>
      <c r="AM8" s="103">
        <v>1</v>
      </c>
      <c r="AN8" s="103">
        <v>1</v>
      </c>
      <c r="AO8" s="103">
        <v>1</v>
      </c>
      <c r="AP8" s="103">
        <v>1</v>
      </c>
      <c r="AX8" s="105"/>
      <c r="AY8" s="55"/>
    </row>
    <row r="9" spans="1:51" x14ac:dyDescent="0.3">
      <c r="A9" s="76" t="s">
        <v>375</v>
      </c>
      <c r="B9" s="76" t="s">
        <v>376</v>
      </c>
      <c r="C9" s="76" t="str">
        <f>[3]Scenarios!$B9</f>
        <v>Con7-75-L</v>
      </c>
      <c r="D9" s="117">
        <v>1</v>
      </c>
      <c r="E9" s="117">
        <v>1</v>
      </c>
      <c r="F9" s="117">
        <v>1</v>
      </c>
      <c r="G9" s="117">
        <v>1</v>
      </c>
      <c r="H9" s="117">
        <v>1</v>
      </c>
      <c r="I9" s="117">
        <v>1</v>
      </c>
      <c r="J9" s="117">
        <v>1</v>
      </c>
      <c r="K9" s="117">
        <v>1</v>
      </c>
      <c r="L9" s="117">
        <v>1</v>
      </c>
      <c r="M9" s="103">
        <v>1</v>
      </c>
      <c r="N9" s="103">
        <v>1</v>
      </c>
      <c r="O9" s="103">
        <v>1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1</v>
      </c>
      <c r="V9" s="103">
        <v>1</v>
      </c>
      <c r="W9" s="103">
        <v>1</v>
      </c>
      <c r="X9" s="103">
        <v>1</v>
      </c>
      <c r="Y9" s="103">
        <v>1</v>
      </c>
      <c r="Z9" s="103">
        <v>1</v>
      </c>
      <c r="AA9" s="103">
        <v>1</v>
      </c>
      <c r="AB9" s="103">
        <v>1</v>
      </c>
      <c r="AC9" s="103">
        <v>1</v>
      </c>
      <c r="AD9" s="103">
        <v>1</v>
      </c>
      <c r="AE9" s="103">
        <v>1</v>
      </c>
      <c r="AF9" s="103">
        <v>1</v>
      </c>
      <c r="AG9" s="103">
        <v>1</v>
      </c>
      <c r="AH9" s="103">
        <v>1</v>
      </c>
      <c r="AI9" s="103">
        <v>1</v>
      </c>
      <c r="AJ9" s="103">
        <v>1</v>
      </c>
      <c r="AK9" s="103">
        <v>1</v>
      </c>
      <c r="AL9" s="103">
        <v>1</v>
      </c>
      <c r="AM9" s="103">
        <v>1</v>
      </c>
      <c r="AN9" s="103">
        <v>1</v>
      </c>
      <c r="AO9" s="103">
        <v>1</v>
      </c>
      <c r="AP9" s="103">
        <v>1</v>
      </c>
      <c r="AX9" s="105"/>
      <c r="AY9" s="55"/>
    </row>
    <row r="10" spans="1:51" x14ac:dyDescent="0.3">
      <c r="A10" s="76" t="s">
        <v>375</v>
      </c>
      <c r="B10" s="76" t="s">
        <v>376</v>
      </c>
      <c r="C10" s="76" t="str">
        <f>[3]Scenarios!$B10</f>
        <v>Ucon_NB-UCE-L</v>
      </c>
      <c r="D10" s="117">
        <v>1</v>
      </c>
      <c r="E10" s="117">
        <v>1</v>
      </c>
      <c r="F10" s="117">
        <v>1</v>
      </c>
      <c r="G10" s="117">
        <v>1</v>
      </c>
      <c r="H10" s="117">
        <v>1</v>
      </c>
      <c r="I10" s="117">
        <v>1</v>
      </c>
      <c r="J10" s="117">
        <v>1</v>
      </c>
      <c r="K10" s="117">
        <v>1</v>
      </c>
      <c r="L10" s="117">
        <v>1</v>
      </c>
      <c r="M10" s="103">
        <v>1</v>
      </c>
      <c r="N10" s="103">
        <v>1</v>
      </c>
      <c r="O10" s="103">
        <v>1</v>
      </c>
      <c r="P10" s="103">
        <v>1</v>
      </c>
      <c r="Q10" s="103">
        <v>1</v>
      </c>
      <c r="R10" s="103">
        <v>1</v>
      </c>
      <c r="S10" s="103">
        <v>1</v>
      </c>
      <c r="T10" s="103">
        <v>1</v>
      </c>
      <c r="U10" s="103">
        <v>1</v>
      </c>
      <c r="V10" s="103">
        <v>1</v>
      </c>
      <c r="W10" s="103">
        <v>1</v>
      </c>
      <c r="X10" s="103">
        <v>1</v>
      </c>
      <c r="Y10" s="103">
        <v>1</v>
      </c>
      <c r="Z10" s="103">
        <v>1</v>
      </c>
      <c r="AA10" s="103">
        <v>1</v>
      </c>
      <c r="AB10" s="103">
        <v>1</v>
      </c>
      <c r="AC10" s="103">
        <v>1</v>
      </c>
      <c r="AD10" s="103">
        <v>1</v>
      </c>
      <c r="AE10" s="103">
        <v>1</v>
      </c>
      <c r="AF10" s="103">
        <v>1</v>
      </c>
      <c r="AG10" s="103">
        <v>1</v>
      </c>
      <c r="AH10" s="103">
        <v>1</v>
      </c>
      <c r="AI10" s="103">
        <v>1</v>
      </c>
      <c r="AJ10" s="103">
        <v>1</v>
      </c>
      <c r="AK10" s="103">
        <v>1</v>
      </c>
      <c r="AL10" s="103">
        <v>1</v>
      </c>
      <c r="AM10" s="103">
        <v>1</v>
      </c>
      <c r="AN10" s="103">
        <v>1</v>
      </c>
      <c r="AO10" s="103">
        <v>1</v>
      </c>
      <c r="AP10" s="103">
        <v>1</v>
      </c>
      <c r="AX10" s="105"/>
      <c r="AY10" s="55"/>
    </row>
    <row r="11" spans="1:51" x14ac:dyDescent="0.3">
      <c r="A11" s="76" t="s">
        <v>375</v>
      </c>
      <c r="B11" s="76" t="s">
        <v>376</v>
      </c>
      <c r="C11" s="76" t="str">
        <f>[3]Scenarios!$B11</f>
        <v>Con_NB-UCE</v>
      </c>
      <c r="D11" s="117">
        <v>1</v>
      </c>
      <c r="E11" s="117">
        <v>1</v>
      </c>
      <c r="F11" s="117">
        <v>1</v>
      </c>
      <c r="G11" s="117">
        <v>1</v>
      </c>
      <c r="H11" s="117">
        <v>1</v>
      </c>
      <c r="I11" s="117">
        <v>1</v>
      </c>
      <c r="J11" s="117">
        <v>1</v>
      </c>
      <c r="K11" s="117">
        <v>1</v>
      </c>
      <c r="L11" s="117">
        <v>1</v>
      </c>
      <c r="M11" s="103">
        <v>1</v>
      </c>
      <c r="N11" s="103">
        <v>1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1</v>
      </c>
      <c r="W11" s="103">
        <v>1</v>
      </c>
      <c r="X11" s="103">
        <v>1</v>
      </c>
      <c r="Y11" s="103">
        <v>1</v>
      </c>
      <c r="Z11" s="103">
        <v>1</v>
      </c>
      <c r="AA11" s="103">
        <v>1</v>
      </c>
      <c r="AB11" s="103">
        <v>1</v>
      </c>
      <c r="AC11" s="103">
        <v>1</v>
      </c>
      <c r="AD11" s="103">
        <v>1</v>
      </c>
      <c r="AE11" s="103">
        <v>1</v>
      </c>
      <c r="AF11" s="103">
        <v>1</v>
      </c>
      <c r="AG11" s="103">
        <v>1</v>
      </c>
      <c r="AH11" s="103">
        <v>1</v>
      </c>
      <c r="AI11" s="103">
        <v>1</v>
      </c>
      <c r="AJ11" s="103">
        <v>1</v>
      </c>
      <c r="AK11" s="103">
        <v>1</v>
      </c>
      <c r="AL11" s="103">
        <v>1</v>
      </c>
      <c r="AM11" s="103">
        <v>1</v>
      </c>
      <c r="AN11" s="103">
        <v>1</v>
      </c>
      <c r="AO11" s="103">
        <v>1</v>
      </c>
      <c r="AP11" s="103">
        <v>1</v>
      </c>
      <c r="AX11" s="105"/>
      <c r="AY11" s="55"/>
    </row>
    <row r="12" spans="1:51" x14ac:dyDescent="0.3">
      <c r="A12" s="76" t="s">
        <v>375</v>
      </c>
      <c r="B12" s="76" t="s">
        <v>376</v>
      </c>
      <c r="C12" s="76" t="str">
        <f>[3]Scenarios!$B12</f>
        <v>Ucon_NB9-5</v>
      </c>
      <c r="D12" s="117">
        <v>1</v>
      </c>
      <c r="E12" s="117">
        <v>1</v>
      </c>
      <c r="F12" s="117">
        <v>1</v>
      </c>
      <c r="G12" s="117">
        <v>1</v>
      </c>
      <c r="H12" s="117">
        <v>1</v>
      </c>
      <c r="I12" s="117">
        <v>1</v>
      </c>
      <c r="J12" s="117">
        <v>1</v>
      </c>
      <c r="K12" s="117">
        <v>1</v>
      </c>
      <c r="L12" s="117">
        <v>1</v>
      </c>
      <c r="M12" s="103">
        <v>1</v>
      </c>
      <c r="N12" s="103">
        <v>1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1</v>
      </c>
      <c r="W12" s="103">
        <v>1</v>
      </c>
      <c r="X12" s="103">
        <v>1</v>
      </c>
      <c r="Y12" s="103">
        <v>1</v>
      </c>
      <c r="Z12" s="103">
        <v>1</v>
      </c>
      <c r="AA12" s="103">
        <v>1</v>
      </c>
      <c r="AB12" s="103">
        <v>1</v>
      </c>
      <c r="AC12" s="103">
        <v>1</v>
      </c>
      <c r="AD12" s="103">
        <v>1</v>
      </c>
      <c r="AE12" s="103">
        <v>1</v>
      </c>
      <c r="AF12" s="103">
        <v>1</v>
      </c>
      <c r="AG12" s="103">
        <v>1</v>
      </c>
      <c r="AH12" s="103">
        <v>1</v>
      </c>
      <c r="AI12" s="103">
        <v>1</v>
      </c>
      <c r="AJ12" s="103">
        <v>1</v>
      </c>
      <c r="AK12" s="103">
        <v>1</v>
      </c>
      <c r="AL12" s="103">
        <v>1</v>
      </c>
      <c r="AM12" s="103">
        <v>1</v>
      </c>
      <c r="AN12" s="103">
        <v>1</v>
      </c>
      <c r="AO12" s="103">
        <v>1</v>
      </c>
      <c r="AP12" s="103">
        <v>1</v>
      </c>
      <c r="AX12" s="105"/>
      <c r="AY12" s="55"/>
    </row>
    <row r="13" spans="1:51" x14ac:dyDescent="0.3">
      <c r="A13" s="76" t="s">
        <v>375</v>
      </c>
      <c r="B13" s="76" t="s">
        <v>376</v>
      </c>
      <c r="C13" s="76" t="str">
        <f>[3]Scenarios!$B13</f>
        <v>RE_CON-UCE-L</v>
      </c>
      <c r="D13" s="117">
        <v>1</v>
      </c>
      <c r="E13" s="115">
        <v>1</v>
      </c>
      <c r="F13" s="115">
        <v>1</v>
      </c>
      <c r="G13" s="115">
        <v>1</v>
      </c>
      <c r="H13" s="115">
        <v>1</v>
      </c>
      <c r="I13" s="115">
        <v>1</v>
      </c>
      <c r="J13" s="115">
        <v>1</v>
      </c>
      <c r="K13" s="115">
        <v>1</v>
      </c>
      <c r="L13" s="115">
        <v>1</v>
      </c>
      <c r="M13" s="106">
        <v>1</v>
      </c>
      <c r="N13" s="106">
        <v>1</v>
      </c>
      <c r="O13" s="106">
        <v>1</v>
      </c>
      <c r="P13" s="106">
        <v>1</v>
      </c>
      <c r="Q13" s="106">
        <v>1</v>
      </c>
      <c r="R13" s="106">
        <v>1</v>
      </c>
      <c r="S13" s="106">
        <v>1</v>
      </c>
      <c r="T13" s="106">
        <v>1</v>
      </c>
      <c r="U13" s="106">
        <v>1</v>
      </c>
      <c r="V13" s="106">
        <v>1</v>
      </c>
      <c r="W13" s="106">
        <v>1</v>
      </c>
      <c r="X13" s="106">
        <v>1</v>
      </c>
      <c r="Y13" s="106">
        <v>1</v>
      </c>
      <c r="Z13" s="106">
        <v>1</v>
      </c>
      <c r="AA13" s="106">
        <v>1</v>
      </c>
      <c r="AB13" s="106">
        <v>1</v>
      </c>
      <c r="AC13" s="106">
        <v>1</v>
      </c>
      <c r="AD13" s="106">
        <v>1</v>
      </c>
      <c r="AE13" s="106">
        <v>1</v>
      </c>
      <c r="AF13" s="106">
        <v>1</v>
      </c>
      <c r="AG13" s="106">
        <v>1</v>
      </c>
      <c r="AH13" s="106">
        <v>1</v>
      </c>
      <c r="AI13" s="106">
        <v>1</v>
      </c>
      <c r="AJ13" s="106">
        <v>1</v>
      </c>
      <c r="AK13" s="106">
        <v>1</v>
      </c>
      <c r="AL13" s="106">
        <v>1</v>
      </c>
      <c r="AM13" s="106">
        <v>1</v>
      </c>
      <c r="AN13" s="106">
        <v>1</v>
      </c>
      <c r="AO13" s="106">
        <v>1</v>
      </c>
      <c r="AP13" s="106">
        <v>1</v>
      </c>
      <c r="AX13" s="105"/>
      <c r="AY13" s="55"/>
    </row>
    <row r="14" spans="1:51" x14ac:dyDescent="0.3">
      <c r="A14" s="76" t="s">
        <v>375</v>
      </c>
      <c r="B14" s="76" t="s">
        <v>376</v>
      </c>
      <c r="C14" s="76" t="str">
        <f>[3]Scenarios!$B14</f>
        <v>TRAPES-UCE-L</v>
      </c>
      <c r="D14" s="117">
        <v>1</v>
      </c>
      <c r="E14" s="117">
        <v>1</v>
      </c>
      <c r="F14" s="117">
        <v>1</v>
      </c>
      <c r="G14" s="117">
        <v>1</v>
      </c>
      <c r="H14" s="117">
        <v>1</v>
      </c>
      <c r="I14" s="117">
        <v>1</v>
      </c>
      <c r="J14" s="117">
        <v>1</v>
      </c>
      <c r="K14" s="117">
        <v>1</v>
      </c>
      <c r="L14" s="117">
        <v>1</v>
      </c>
      <c r="M14" s="103">
        <v>1</v>
      </c>
      <c r="N14" s="103">
        <v>1</v>
      </c>
      <c r="O14" s="103">
        <v>1</v>
      </c>
      <c r="P14" s="103">
        <v>1</v>
      </c>
      <c r="Q14" s="103">
        <v>1</v>
      </c>
      <c r="R14" s="103">
        <v>1</v>
      </c>
      <c r="S14" s="103">
        <v>1</v>
      </c>
      <c r="T14" s="103">
        <v>1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1</v>
      </c>
      <c r="AA14" s="103">
        <v>1</v>
      </c>
      <c r="AB14" s="103">
        <v>1</v>
      </c>
      <c r="AC14" s="103">
        <v>1</v>
      </c>
      <c r="AD14" s="103">
        <v>1</v>
      </c>
      <c r="AE14" s="103">
        <v>1</v>
      </c>
      <c r="AF14" s="103">
        <v>1</v>
      </c>
      <c r="AG14" s="103">
        <v>1</v>
      </c>
      <c r="AH14" s="103">
        <v>1</v>
      </c>
      <c r="AI14" s="103">
        <v>1</v>
      </c>
      <c r="AJ14" s="103">
        <v>1</v>
      </c>
      <c r="AK14" s="103">
        <v>1</v>
      </c>
      <c r="AL14" s="103">
        <v>1</v>
      </c>
      <c r="AM14" s="103">
        <v>1</v>
      </c>
      <c r="AN14" s="103">
        <v>1</v>
      </c>
      <c r="AO14" s="103">
        <v>1</v>
      </c>
      <c r="AP14" s="103">
        <v>1</v>
      </c>
      <c r="AX14" s="105"/>
      <c r="AY14" s="55"/>
    </row>
    <row r="15" spans="1:51" x14ac:dyDescent="0.3">
      <c r="A15" s="76" t="s">
        <v>375</v>
      </c>
      <c r="B15" s="76" t="s">
        <v>376</v>
      </c>
      <c r="C15" s="76" t="str">
        <f>[3]Scenarios!$B15</f>
        <v>REF2019-UCE-L</v>
      </c>
      <c r="D15" s="117">
        <v>1</v>
      </c>
      <c r="E15" s="117">
        <v>1</v>
      </c>
      <c r="F15" s="117">
        <v>1</v>
      </c>
      <c r="G15" s="117">
        <v>1</v>
      </c>
      <c r="H15" s="117">
        <v>1</v>
      </c>
      <c r="I15" s="117">
        <v>1</v>
      </c>
      <c r="J15" s="117">
        <v>1</v>
      </c>
      <c r="K15" s="117">
        <v>1</v>
      </c>
      <c r="L15" s="117">
        <v>1</v>
      </c>
      <c r="M15" s="103">
        <v>1</v>
      </c>
      <c r="N15" s="103">
        <v>1</v>
      </c>
      <c r="O15" s="103">
        <v>1</v>
      </c>
      <c r="P15" s="103">
        <v>1</v>
      </c>
      <c r="Q15" s="103">
        <v>1</v>
      </c>
      <c r="R15" s="103">
        <v>1</v>
      </c>
      <c r="S15" s="103">
        <v>1</v>
      </c>
      <c r="T15" s="103">
        <v>1</v>
      </c>
      <c r="U15" s="103">
        <v>1</v>
      </c>
      <c r="V15" s="103">
        <v>1</v>
      </c>
      <c r="W15" s="103">
        <v>1</v>
      </c>
      <c r="X15" s="103">
        <v>1</v>
      </c>
      <c r="Y15" s="103">
        <v>1</v>
      </c>
      <c r="Z15" s="103">
        <v>1</v>
      </c>
      <c r="AA15" s="103">
        <v>1</v>
      </c>
      <c r="AB15" s="103">
        <v>1</v>
      </c>
      <c r="AC15" s="103">
        <v>1</v>
      </c>
      <c r="AD15" s="103">
        <v>1</v>
      </c>
      <c r="AE15" s="103">
        <v>1</v>
      </c>
      <c r="AF15" s="103">
        <v>1</v>
      </c>
      <c r="AG15" s="103">
        <v>1</v>
      </c>
      <c r="AH15" s="103">
        <v>1</v>
      </c>
      <c r="AI15" s="103">
        <v>1</v>
      </c>
      <c r="AJ15" s="103">
        <v>1</v>
      </c>
      <c r="AK15" s="103">
        <v>1</v>
      </c>
      <c r="AL15" s="103">
        <v>1</v>
      </c>
      <c r="AM15" s="103">
        <v>1</v>
      </c>
      <c r="AN15" s="103">
        <v>1</v>
      </c>
      <c r="AO15" s="103">
        <v>1</v>
      </c>
      <c r="AP15" s="103">
        <v>1</v>
      </c>
      <c r="AX15" s="105"/>
      <c r="AY15" s="55"/>
    </row>
    <row r="16" spans="1:51" x14ac:dyDescent="0.3">
      <c r="A16" s="76" t="s">
        <v>375</v>
      </c>
      <c r="B16" s="76" t="s">
        <v>376</v>
      </c>
      <c r="C16" s="76" t="str">
        <f>[3]Scenarios!$B16</f>
        <v>REF20195-L</v>
      </c>
      <c r="D16" s="117">
        <v>1</v>
      </c>
      <c r="E16" s="117">
        <v>1</v>
      </c>
      <c r="F16" s="117">
        <v>1</v>
      </c>
      <c r="G16" s="117">
        <v>1</v>
      </c>
      <c r="H16" s="117">
        <v>1</v>
      </c>
      <c r="I16" s="117">
        <v>1</v>
      </c>
      <c r="J16" s="117">
        <v>1</v>
      </c>
      <c r="K16" s="117">
        <v>1</v>
      </c>
      <c r="L16" s="117">
        <v>1</v>
      </c>
      <c r="M16" s="103">
        <v>1</v>
      </c>
      <c r="N16" s="103">
        <v>1</v>
      </c>
      <c r="O16" s="103">
        <v>1</v>
      </c>
      <c r="P16" s="103">
        <v>1</v>
      </c>
      <c r="Q16" s="103">
        <v>1</v>
      </c>
      <c r="R16" s="103">
        <v>1</v>
      </c>
      <c r="S16" s="103">
        <v>1</v>
      </c>
      <c r="T16" s="103">
        <v>1</v>
      </c>
      <c r="U16" s="103">
        <v>1</v>
      </c>
      <c r="V16" s="103">
        <v>1</v>
      </c>
      <c r="W16" s="103">
        <v>1</v>
      </c>
      <c r="X16" s="103">
        <v>1</v>
      </c>
      <c r="Y16" s="103">
        <v>1</v>
      </c>
      <c r="Z16" s="103">
        <v>1</v>
      </c>
      <c r="AA16" s="103">
        <v>1</v>
      </c>
      <c r="AB16" s="103">
        <v>1</v>
      </c>
      <c r="AC16" s="103">
        <v>1</v>
      </c>
      <c r="AD16" s="103">
        <v>1</v>
      </c>
      <c r="AE16" s="103">
        <v>1</v>
      </c>
      <c r="AF16" s="103">
        <v>1</v>
      </c>
      <c r="AG16" s="103">
        <v>1</v>
      </c>
      <c r="AH16" s="103">
        <v>1</v>
      </c>
      <c r="AI16" s="103">
        <v>1</v>
      </c>
      <c r="AJ16" s="103">
        <v>1</v>
      </c>
      <c r="AK16" s="103">
        <v>1</v>
      </c>
      <c r="AL16" s="103">
        <v>1</v>
      </c>
      <c r="AM16" s="103">
        <v>1</v>
      </c>
      <c r="AN16" s="103">
        <v>1</v>
      </c>
      <c r="AO16" s="103">
        <v>1</v>
      </c>
      <c r="AP16" s="103">
        <v>1</v>
      </c>
      <c r="AX16" s="105"/>
      <c r="AY16" s="55"/>
    </row>
    <row r="17" spans="1:51" x14ac:dyDescent="0.3">
      <c r="A17" s="76" t="s">
        <v>375</v>
      </c>
      <c r="B17" s="76" t="s">
        <v>376</v>
      </c>
      <c r="C17" s="76" t="str">
        <f>[3]Scenarios!$B17</f>
        <v>T3P2S8RL-UCE</v>
      </c>
      <c r="D17" s="117">
        <v>1</v>
      </c>
      <c r="E17" s="117">
        <v>1</v>
      </c>
      <c r="F17" s="117">
        <v>1</v>
      </c>
      <c r="G17" s="117">
        <v>1</v>
      </c>
      <c r="H17" s="117">
        <v>1</v>
      </c>
      <c r="I17" s="117">
        <v>1</v>
      </c>
      <c r="J17" s="117">
        <v>1</v>
      </c>
      <c r="K17" s="117">
        <v>1</v>
      </c>
      <c r="L17" s="117">
        <v>1</v>
      </c>
      <c r="M17" s="103">
        <v>1</v>
      </c>
      <c r="N17" s="103">
        <v>1</v>
      </c>
      <c r="O17" s="103">
        <v>1</v>
      </c>
      <c r="P17" s="103">
        <v>1</v>
      </c>
      <c r="Q17" s="103">
        <v>1</v>
      </c>
      <c r="R17" s="103">
        <v>1</v>
      </c>
      <c r="S17" s="103">
        <v>1</v>
      </c>
      <c r="T17" s="103">
        <v>1</v>
      </c>
      <c r="U17" s="103">
        <v>1</v>
      </c>
      <c r="V17" s="103">
        <v>1</v>
      </c>
      <c r="W17" s="103">
        <v>1</v>
      </c>
      <c r="X17" s="103">
        <v>1</v>
      </c>
      <c r="Y17" s="103">
        <v>1</v>
      </c>
      <c r="Z17" s="103">
        <v>1</v>
      </c>
      <c r="AA17" s="103">
        <v>1</v>
      </c>
      <c r="AB17" s="103">
        <v>1</v>
      </c>
      <c r="AC17" s="103">
        <v>1</v>
      </c>
      <c r="AD17" s="103">
        <v>1</v>
      </c>
      <c r="AE17" s="103">
        <v>1</v>
      </c>
      <c r="AF17" s="103">
        <v>1</v>
      </c>
      <c r="AG17" s="103">
        <v>1</v>
      </c>
      <c r="AH17" s="103">
        <v>1</v>
      </c>
      <c r="AI17" s="103">
        <v>1</v>
      </c>
      <c r="AJ17" s="103">
        <v>1</v>
      </c>
      <c r="AK17" s="103">
        <v>1</v>
      </c>
      <c r="AL17" s="103">
        <v>1</v>
      </c>
      <c r="AM17" s="103">
        <v>1</v>
      </c>
      <c r="AN17" s="103">
        <v>1</v>
      </c>
      <c r="AO17" s="103">
        <v>1</v>
      </c>
      <c r="AP17" s="103">
        <v>1</v>
      </c>
      <c r="AX17" s="105"/>
      <c r="AY17" s="55"/>
    </row>
    <row r="18" spans="1:51" x14ac:dyDescent="0.3">
      <c r="AX18" s="105"/>
      <c r="AY18" s="55"/>
    </row>
    <row r="19" spans="1:51" x14ac:dyDescent="0.3"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X19" s="105"/>
      <c r="AY19" s="55"/>
    </row>
    <row r="20" spans="1:51" x14ac:dyDescent="0.3">
      <c r="AX20" s="105"/>
      <c r="AY20" s="55"/>
    </row>
    <row r="21" spans="1:51" x14ac:dyDescent="0.3">
      <c r="S21" s="120"/>
      <c r="AX21" s="105"/>
      <c r="AY21" s="55"/>
    </row>
    <row r="22" spans="1:51" x14ac:dyDescent="0.3">
      <c r="M22" s="104"/>
      <c r="N22" s="104"/>
      <c r="O22" s="104"/>
      <c r="P22" s="104"/>
      <c r="Q22" s="104"/>
      <c r="R22" s="104"/>
      <c r="S22" s="120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X22" s="105"/>
      <c r="AY22" s="55"/>
    </row>
    <row r="23" spans="1:51" x14ac:dyDescent="0.3">
      <c r="S23" s="120"/>
      <c r="AX23" s="105"/>
      <c r="AY23" s="55"/>
    </row>
    <row r="24" spans="1:51" x14ac:dyDescent="0.3">
      <c r="C24" s="116"/>
      <c r="S24" s="120"/>
      <c r="AX24" s="105"/>
      <c r="AY24" s="55"/>
    </row>
    <row r="25" spans="1:51" x14ac:dyDescent="0.3">
      <c r="C25" s="116"/>
      <c r="S25" s="120"/>
      <c r="AX25" s="105"/>
      <c r="AY25" s="55"/>
    </row>
    <row r="26" spans="1:51" x14ac:dyDescent="0.3">
      <c r="C26" s="116"/>
      <c r="S26" s="120"/>
      <c r="AX26" s="105"/>
      <c r="AY26" s="55"/>
    </row>
    <row r="27" spans="1:51" x14ac:dyDescent="0.3">
      <c r="C27" s="116"/>
      <c r="S27" s="120"/>
      <c r="T27" s="119"/>
      <c r="AX27" s="105"/>
      <c r="AY27" s="55"/>
    </row>
    <row r="28" spans="1:51" x14ac:dyDescent="0.3">
      <c r="C28" s="116"/>
      <c r="S28" s="120"/>
      <c r="T28" s="119"/>
      <c r="AX28" s="105"/>
      <c r="AY28" s="55"/>
    </row>
    <row r="29" spans="1:51" x14ac:dyDescent="0.3">
      <c r="C29" s="116"/>
      <c r="S29" s="120"/>
      <c r="T29" s="119"/>
      <c r="AX29" s="105"/>
      <c r="AY29" s="55"/>
    </row>
    <row r="30" spans="1:51" x14ac:dyDescent="0.3">
      <c r="C30" s="116"/>
      <c r="S30" s="120"/>
      <c r="T30" s="119"/>
      <c r="AX30" s="105"/>
      <c r="AY30" s="55"/>
    </row>
    <row r="31" spans="1:51" x14ac:dyDescent="0.3">
      <c r="C31" s="116"/>
      <c r="S31" s="120"/>
      <c r="T31" s="119"/>
      <c r="AX31" s="105"/>
      <c r="AY31" s="55"/>
    </row>
    <row r="32" spans="1:51" x14ac:dyDescent="0.3">
      <c r="C32" s="116"/>
      <c r="S32" s="120"/>
      <c r="T32" s="119"/>
      <c r="AX32" s="105"/>
      <c r="AY32" s="55"/>
    </row>
    <row r="33" spans="3:51" x14ac:dyDescent="0.3">
      <c r="C33" s="116"/>
      <c r="S33" s="120"/>
      <c r="T33" s="119"/>
      <c r="AX33" s="105"/>
      <c r="AY33" s="55"/>
    </row>
    <row r="34" spans="3:51" x14ac:dyDescent="0.3">
      <c r="C34" s="116"/>
      <c r="S34" s="120"/>
      <c r="T34" s="119"/>
      <c r="AX34" s="105"/>
      <c r="AY34" s="55"/>
    </row>
    <row r="35" spans="3:51" x14ac:dyDescent="0.3">
      <c r="C35" s="116"/>
      <c r="S35" s="120"/>
      <c r="T35" s="119"/>
      <c r="AX35" s="105"/>
      <c r="AY35" s="55"/>
    </row>
    <row r="36" spans="3:51" x14ac:dyDescent="0.3">
      <c r="C36" s="116"/>
      <c r="S36" s="120"/>
      <c r="T36" s="119"/>
      <c r="AX36" s="105"/>
      <c r="AY36" s="55"/>
    </row>
    <row r="37" spans="3:51" x14ac:dyDescent="0.3">
      <c r="C37" s="116"/>
      <c r="S37" s="120"/>
      <c r="T37" s="119"/>
      <c r="AX37" s="105"/>
      <c r="AY37" s="55"/>
    </row>
    <row r="38" spans="3:51" x14ac:dyDescent="0.3">
      <c r="C38" s="116"/>
      <c r="S38" s="120"/>
      <c r="T38" s="119"/>
      <c r="AX38" s="105"/>
      <c r="AY38" s="55"/>
    </row>
    <row r="39" spans="3:51" x14ac:dyDescent="0.3">
      <c r="C39" s="116"/>
      <c r="S39" s="120"/>
      <c r="T39" s="119"/>
      <c r="AX39" s="105"/>
      <c r="AY39" s="55"/>
    </row>
    <row r="40" spans="3:51" x14ac:dyDescent="0.3">
      <c r="C40" s="116"/>
      <c r="S40" s="120"/>
      <c r="T40" s="119"/>
      <c r="AX40" s="105"/>
      <c r="AY40" s="55"/>
    </row>
    <row r="41" spans="3:51" x14ac:dyDescent="0.3">
      <c r="C41" s="116"/>
      <c r="S41" s="120"/>
      <c r="T41" s="119"/>
      <c r="AX41" s="105"/>
      <c r="AY41" s="55"/>
    </row>
    <row r="42" spans="3:51" x14ac:dyDescent="0.3">
      <c r="C42" s="116"/>
      <c r="S42" s="120"/>
      <c r="T42" s="119"/>
      <c r="AX42" s="105"/>
      <c r="AY42" s="55"/>
    </row>
    <row r="43" spans="3:51" x14ac:dyDescent="0.3">
      <c r="C43" s="116"/>
      <c r="S43" s="120"/>
      <c r="T43" s="119"/>
      <c r="AX43" s="105"/>
      <c r="AY43" s="55"/>
    </row>
    <row r="44" spans="3:51" x14ac:dyDescent="0.3">
      <c r="C44" s="116"/>
      <c r="S44" s="120"/>
      <c r="T44" s="119"/>
      <c r="AX44" s="105"/>
      <c r="AY44" s="55"/>
    </row>
    <row r="45" spans="3:51" x14ac:dyDescent="0.3">
      <c r="C45" s="116"/>
      <c r="S45" s="120"/>
      <c r="T45" s="119"/>
      <c r="AX45" s="105"/>
      <c r="AY45" s="55"/>
    </row>
    <row r="46" spans="3:51" x14ac:dyDescent="0.3">
      <c r="C46" s="116"/>
      <c r="S46" s="120"/>
      <c r="T46" s="119"/>
      <c r="AX46" s="105"/>
      <c r="AY46" s="55"/>
    </row>
    <row r="47" spans="3:51" x14ac:dyDescent="0.3">
      <c r="C47" s="116"/>
      <c r="S47" s="120"/>
      <c r="T47" s="119"/>
    </row>
    <row r="48" spans="3:51" x14ac:dyDescent="0.3">
      <c r="C48" s="116"/>
      <c r="S48" s="120"/>
      <c r="T48" s="119"/>
    </row>
    <row r="49" spans="3:20" x14ac:dyDescent="0.3">
      <c r="C49" s="116"/>
      <c r="S49" s="120"/>
      <c r="T49" s="119"/>
    </row>
    <row r="50" spans="3:20" x14ac:dyDescent="0.3">
      <c r="C50" s="116"/>
      <c r="S50" s="120"/>
      <c r="T50" s="119"/>
    </row>
    <row r="51" spans="3:20" x14ac:dyDescent="0.3">
      <c r="C51" s="116"/>
      <c r="S51" s="120"/>
      <c r="T51" s="119"/>
    </row>
    <row r="52" spans="3:20" x14ac:dyDescent="0.3">
      <c r="C52" s="116"/>
      <c r="S52" s="120"/>
      <c r="T52" s="119"/>
    </row>
    <row r="53" spans="3:20" x14ac:dyDescent="0.3">
      <c r="C53" s="116"/>
      <c r="S53" s="120"/>
      <c r="T53" s="119"/>
    </row>
    <row r="54" spans="3:20" x14ac:dyDescent="0.3">
      <c r="C54" s="116"/>
      <c r="S54" s="120"/>
      <c r="T54" s="119"/>
    </row>
    <row r="55" spans="3:20" x14ac:dyDescent="0.3">
      <c r="C55" s="116"/>
      <c r="S55" s="120"/>
      <c r="T55" s="119"/>
    </row>
    <row r="56" spans="3:20" x14ac:dyDescent="0.3">
      <c r="C56" s="116"/>
      <c r="S56" s="120"/>
      <c r="T56" s="119"/>
    </row>
    <row r="57" spans="3:20" x14ac:dyDescent="0.3">
      <c r="C57" s="116"/>
      <c r="S57" s="120"/>
      <c r="T57" s="119"/>
    </row>
    <row r="58" spans="3:20" x14ac:dyDescent="0.3">
      <c r="C58" s="116"/>
      <c r="S58" s="120"/>
      <c r="T58" s="119"/>
    </row>
    <row r="59" spans="3:20" x14ac:dyDescent="0.3">
      <c r="C59" s="116"/>
      <c r="T59" s="119"/>
    </row>
    <row r="60" spans="3:20" x14ac:dyDescent="0.3">
      <c r="C60" s="116"/>
      <c r="T60" s="119"/>
    </row>
    <row r="61" spans="3:20" x14ac:dyDescent="0.3">
      <c r="C61" s="116"/>
      <c r="T61" s="119"/>
    </row>
    <row r="62" spans="3:20" x14ac:dyDescent="0.3">
      <c r="C62" s="116"/>
      <c r="T62" s="119"/>
    </row>
    <row r="63" spans="3:20" x14ac:dyDescent="0.3">
      <c r="T63" s="119"/>
    </row>
    <row r="64" spans="3:20" x14ac:dyDescent="0.3">
      <c r="T64" s="11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6640625" defaultRowHeight="14.4" x14ac:dyDescent="0.3"/>
  <cols>
    <col min="1" max="16384" width="9.6640625" style="15"/>
  </cols>
  <sheetData>
    <row r="1" spans="1:45" ht="18" x14ac:dyDescent="0.35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3">
      <c r="A2" s="4" t="s">
        <v>346</v>
      </c>
      <c r="G2" s="15">
        <v>30</v>
      </c>
    </row>
    <row r="3" spans="1:45" x14ac:dyDescent="0.3">
      <c r="G3" s="15">
        <f>G2*7</f>
        <v>210</v>
      </c>
      <c r="H3" s="15">
        <f>G3/10</f>
        <v>21</v>
      </c>
    </row>
    <row r="5" spans="1:45" x14ac:dyDescent="0.3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3">
      <c r="A6" s="2" t="s">
        <v>347</v>
      </c>
    </row>
    <row r="7" spans="1:45" x14ac:dyDescent="0.3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3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3">
      <c r="A9" s="15" t="str">
        <f>Sets!F9</f>
        <v>lowcoal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3">
      <c r="A10" s="15" t="str">
        <f>Sets!F10</f>
        <v>capinten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3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3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3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3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3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3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3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3">
      <c r="A22" s="2" t="s">
        <v>348</v>
      </c>
    </row>
    <row r="23" spans="1:45" x14ac:dyDescent="0.3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3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3">
      <c r="A25" s="15" t="str">
        <f t="shared" si="3"/>
        <v>lowcoal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3">
      <c r="A26" s="15" t="str">
        <f t="shared" si="3"/>
        <v>capinten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3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3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3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3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3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3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3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33203125" defaultRowHeight="14.4" x14ac:dyDescent="0.3"/>
  <cols>
    <col min="1" max="16384" width="9.33203125" style="15"/>
  </cols>
  <sheetData>
    <row r="1" spans="1:28" ht="15.6" x14ac:dyDescent="0.3">
      <c r="A1" s="45" t="s">
        <v>297</v>
      </c>
    </row>
    <row r="4" spans="1:28" x14ac:dyDescent="0.3">
      <c r="A4" s="2" t="s">
        <v>298</v>
      </c>
      <c r="Y4" s="15" t="s">
        <v>299</v>
      </c>
    </row>
    <row r="5" spans="1:28" x14ac:dyDescent="0.3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3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3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3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3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3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3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3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3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3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3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3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3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3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3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3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3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3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3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3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3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3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3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3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3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3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3">
      <c r="O32" s="51"/>
      <c r="P32" s="51"/>
    </row>
    <row r="33" spans="2:17" x14ac:dyDescent="0.3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3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3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3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3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3">
      <c r="O38" s="53"/>
      <c r="P38" s="53"/>
      <c r="Q38" s="36"/>
    </row>
    <row r="39" spans="2:17" x14ac:dyDescent="0.3">
      <c r="B39" s="15" t="s">
        <v>7</v>
      </c>
      <c r="O39" s="53"/>
      <c r="P39" s="53"/>
      <c r="Q39" s="36"/>
    </row>
    <row r="40" spans="2:17" x14ac:dyDescent="0.3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3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3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3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3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3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3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3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3">
      <c r="O48" s="53"/>
      <c r="P48" s="53"/>
      <c r="Q48" s="36"/>
    </row>
    <row r="49" spans="2:17" x14ac:dyDescent="0.3">
      <c r="B49" s="15" t="s">
        <v>317</v>
      </c>
      <c r="O49" s="53"/>
      <c r="P49" s="53"/>
      <c r="Q49" s="36"/>
    </row>
    <row r="50" spans="2:17" x14ac:dyDescent="0.3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3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3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3">
      <c r="B54" s="15" t="s">
        <v>318</v>
      </c>
    </row>
    <row r="55" spans="2:17" x14ac:dyDescent="0.3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3">
      <c r="B56" s="15">
        <v>182</v>
      </c>
      <c r="C56" s="15">
        <v>5124</v>
      </c>
      <c r="D56" s="15">
        <v>162218</v>
      </c>
    </row>
    <row r="57" spans="2:17" x14ac:dyDescent="0.3">
      <c r="B57" s="15">
        <v>5124</v>
      </c>
      <c r="C57" s="15">
        <v>162218</v>
      </c>
      <c r="D57" s="15">
        <v>5484276</v>
      </c>
    </row>
    <row r="59" spans="2:17" x14ac:dyDescent="0.3">
      <c r="B59" s="54" t="s">
        <v>319</v>
      </c>
    </row>
    <row r="60" spans="2:17" x14ac:dyDescent="0.3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3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3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3">
      <c r="B64" s="15" t="s">
        <v>320</v>
      </c>
    </row>
    <row r="65" spans="1:28" x14ac:dyDescent="0.3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3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3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3">
      <c r="A70" s="2" t="s">
        <v>321</v>
      </c>
    </row>
    <row r="71" spans="1:28" x14ac:dyDescent="0.3">
      <c r="A71" s="2" t="s">
        <v>322</v>
      </c>
    </row>
    <row r="72" spans="1:28" x14ac:dyDescent="0.3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3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3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3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3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3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3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3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3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3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3">
      <c r="A84" s="15" t="s">
        <v>323</v>
      </c>
    </row>
    <row r="85" spans="1:28" x14ac:dyDescent="0.3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3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3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3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3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3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3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3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3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3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3">
      <c r="A96" s="15" t="s">
        <v>324</v>
      </c>
    </row>
    <row r="97" spans="1:28" x14ac:dyDescent="0.3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3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3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3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3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3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3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3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3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3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3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3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3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3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3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3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3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3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3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3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3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3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3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3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3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3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3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3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3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3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3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3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3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3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3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3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3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3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3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3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3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3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3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3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3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3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3">
      <c r="B144" s="55"/>
      <c r="C144" s="55"/>
      <c r="D144" s="55"/>
      <c r="E144" s="55"/>
    </row>
    <row r="145" spans="1:28" x14ac:dyDescent="0.3">
      <c r="A145" s="15" t="s">
        <v>326</v>
      </c>
      <c r="AB145" s="15" t="s">
        <v>327</v>
      </c>
    </row>
    <row r="146" spans="1:28" x14ac:dyDescent="0.3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3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3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3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3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3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3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3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3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3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3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3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3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3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3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3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3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3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3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3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3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3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3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3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3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3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3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3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3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3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3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3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3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3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3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3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3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3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3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3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3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3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3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3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3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3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3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3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3">
      <c r="A194" s="15" t="s">
        <v>331</v>
      </c>
      <c r="AB194" s="15" t="s">
        <v>327</v>
      </c>
    </row>
    <row r="195" spans="1:28" x14ac:dyDescent="0.3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3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3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3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3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3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3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3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3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3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3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3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3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3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3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3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3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3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3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3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3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3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3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3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3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3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8.9581006366226384E-3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3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3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3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3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3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3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3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3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3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3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3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3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3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3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3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3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3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3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3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3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3">
      <c r="A242" s="15" t="s">
        <v>333</v>
      </c>
    </row>
    <row r="243" spans="1:3" x14ac:dyDescent="0.3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3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3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3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3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3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3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3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3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3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3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3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3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3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3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3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3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3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3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3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3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3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3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3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3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3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3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3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3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3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3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3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3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3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3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3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3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3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3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3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3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3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3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3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2" sqref="D12"/>
    </sheetView>
  </sheetViews>
  <sheetFormatPr defaultColWidth="9.33203125" defaultRowHeight="13.8" x14ac:dyDescent="0.3"/>
  <cols>
    <col min="1" max="1" width="8.6640625" style="77" bestFit="1" customWidth="1"/>
    <col min="2" max="3" width="8.33203125" style="77" bestFit="1" customWidth="1"/>
    <col min="4" max="4" width="9.44140625" style="77" bestFit="1" customWidth="1"/>
    <col min="5" max="9" width="8.33203125" style="77" bestFit="1" customWidth="1"/>
    <col min="10" max="10" width="8" style="77" bestFit="1" customWidth="1"/>
    <col min="11" max="11" width="8.33203125" style="77" bestFit="1" customWidth="1"/>
    <col min="12" max="12" width="7.33203125" style="77" bestFit="1" customWidth="1"/>
    <col min="13" max="17" width="8.33203125" style="77" bestFit="1" customWidth="1"/>
    <col min="18" max="18" width="7.33203125" style="77" bestFit="1" customWidth="1"/>
    <col min="19" max="20" width="8.33203125" style="77" bestFit="1" customWidth="1"/>
    <col min="21" max="28" width="7.332031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33203125" style="77" bestFit="1" customWidth="1"/>
    <col min="35" max="35" width="8.33203125" style="77" bestFit="1" customWidth="1"/>
    <col min="36" max="38" width="6.88671875" style="77" bestFit="1" customWidth="1"/>
    <col min="39" max="39" width="7.33203125" style="77" bestFit="1" customWidth="1"/>
    <col min="40" max="40" width="6.88671875" style="77" bestFit="1" customWidth="1"/>
    <col min="41" max="45" width="3" style="77" bestFit="1" customWidth="1"/>
    <col min="46" max="61" width="9.33203125" style="77"/>
    <col min="62" max="62" width="9.5546875" style="77" bestFit="1" customWidth="1"/>
    <col min="63" max="16384" width="9.33203125" style="77"/>
  </cols>
  <sheetData>
    <row r="1" spans="1:69" x14ac:dyDescent="0.3">
      <c r="C1" s="79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69" x14ac:dyDescent="0.3">
      <c r="A2" s="21"/>
      <c r="C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spans="1:69" x14ac:dyDescent="0.3">
      <c r="C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</row>
    <row r="4" spans="1:69" x14ac:dyDescent="0.3">
      <c r="C4" s="79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</row>
    <row r="5" spans="1:69" x14ac:dyDescent="0.3">
      <c r="C5" s="81"/>
    </row>
    <row r="7" spans="1:69" x14ac:dyDescent="0.3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3"/>
      <c r="BB7" s="93" t="s">
        <v>90</v>
      </c>
      <c r="BC7" s="93"/>
      <c r="BD7" s="93"/>
      <c r="BE7" s="93"/>
      <c r="BF7" s="93"/>
      <c r="BG7" s="93"/>
      <c r="BH7" s="93"/>
      <c r="BI7" s="93"/>
      <c r="BJ7" s="93" t="s">
        <v>366</v>
      </c>
    </row>
    <row r="8" spans="1:69" x14ac:dyDescent="0.3">
      <c r="A8" s="82" t="s">
        <v>372</v>
      </c>
      <c r="B8" s="83">
        <f t="array" ref="B8:AN8">TRANSPOSE(BF9:BF47)</f>
        <v>0</v>
      </c>
      <c r="C8" s="83">
        <v>0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>
        <v>0</v>
      </c>
      <c r="K8" s="83">
        <v>3.069779218360793</v>
      </c>
      <c r="L8" s="83">
        <v>3.069779218360793</v>
      </c>
      <c r="M8" s="83">
        <v>3.069779218360793</v>
      </c>
      <c r="N8" s="83">
        <v>3.069779218360793</v>
      </c>
      <c r="O8" s="83">
        <v>3.069779218360793</v>
      </c>
      <c r="P8" s="83">
        <v>3.0697792183608072</v>
      </c>
      <c r="Q8" s="83">
        <v>3.0697792183608072</v>
      </c>
      <c r="R8" s="83">
        <v>3.0697792183608072</v>
      </c>
      <c r="S8" s="83">
        <v>3.0697792183608072</v>
      </c>
      <c r="T8" s="83">
        <v>3.0697792183608072</v>
      </c>
      <c r="U8" s="83">
        <v>3.0697792183608001</v>
      </c>
      <c r="V8" s="83">
        <v>3.0697792183608001</v>
      </c>
      <c r="W8" s="83">
        <v>3.0697792183608001</v>
      </c>
      <c r="X8" s="83">
        <v>3.0697792183608037</v>
      </c>
      <c r="Y8" s="83">
        <v>3.0697792183608037</v>
      </c>
      <c r="Z8" s="83">
        <v>3.0697792183608019</v>
      </c>
      <c r="AA8" s="83">
        <v>3.0697792183608019</v>
      </c>
      <c r="AB8" s="83">
        <v>3.0697792183608037</v>
      </c>
      <c r="AC8" s="83">
        <v>3.0697792183608019</v>
      </c>
      <c r="AD8" s="83">
        <v>3.0697792183608028</v>
      </c>
      <c r="AE8" s="83">
        <v>3.0697792183608028</v>
      </c>
      <c r="AF8" s="83">
        <v>3.0697792183608028</v>
      </c>
      <c r="AG8" s="83">
        <v>3.0697792183608028</v>
      </c>
      <c r="AH8" s="83">
        <v>3.0697792183608028</v>
      </c>
      <c r="AI8" s="83">
        <v>3.0697792183608028</v>
      </c>
      <c r="AJ8" s="84">
        <v>3.0697792183608028</v>
      </c>
      <c r="AK8" s="84">
        <v>3.0697792183608028</v>
      </c>
      <c r="AL8" s="84">
        <v>3.0697792183608028</v>
      </c>
      <c r="AM8" s="84">
        <v>3.0697792183608028</v>
      </c>
      <c r="AN8" s="84">
        <v>3.0697792183608028</v>
      </c>
      <c r="AO8" s="85"/>
      <c r="AP8" s="85"/>
      <c r="AQ8" s="85"/>
      <c r="AR8" s="85"/>
      <c r="AS8" s="85"/>
      <c r="BA8" s="93"/>
      <c r="BB8" s="93" t="s">
        <v>367</v>
      </c>
      <c r="BC8" s="93">
        <v>7.75</v>
      </c>
      <c r="BD8" s="93" t="s">
        <v>368</v>
      </c>
      <c r="BE8" s="93" t="s">
        <v>369</v>
      </c>
      <c r="BF8" s="93"/>
      <c r="BG8" s="93"/>
      <c r="BH8" s="93"/>
      <c r="BJ8" s="77" t="s">
        <v>367</v>
      </c>
      <c r="BK8" s="93">
        <v>7.75</v>
      </c>
      <c r="BQ8" s="89"/>
    </row>
    <row r="9" spans="1:69" x14ac:dyDescent="0.3">
      <c r="A9" s="82" t="s">
        <v>373</v>
      </c>
      <c r="B9" s="83">
        <f t="array" ref="B9:AN9">TRANSPOSE(BG9:BG47)</f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6.1395584367216145</v>
      </c>
      <c r="L9" s="83">
        <v>6.1395584367216145</v>
      </c>
      <c r="M9" s="83">
        <v>6.1395584367216145</v>
      </c>
      <c r="N9" s="83">
        <v>6.1395584367216145</v>
      </c>
      <c r="O9" s="83">
        <v>6.1395584367216145</v>
      </c>
      <c r="P9" s="83">
        <v>6.1395584367216003</v>
      </c>
      <c r="Q9" s="83">
        <v>6.1395584367216003</v>
      </c>
      <c r="R9" s="83">
        <v>6.1395584367216003</v>
      </c>
      <c r="S9" s="83">
        <v>6.1395584367216003</v>
      </c>
      <c r="T9" s="83">
        <v>6.1395584367216003</v>
      </c>
      <c r="U9" s="83">
        <v>6.1395584367216074</v>
      </c>
      <c r="V9" s="83">
        <v>6.1395584367216074</v>
      </c>
      <c r="W9" s="83">
        <v>6.1395584367216074</v>
      </c>
      <c r="X9" s="83">
        <v>6.1395584367216074</v>
      </c>
      <c r="Y9" s="83">
        <v>6.1395584367216038</v>
      </c>
      <c r="Z9" s="83">
        <v>6.1395584367216056</v>
      </c>
      <c r="AA9" s="83">
        <v>6.1395584367216056</v>
      </c>
      <c r="AB9" s="83">
        <v>6.1395584367216056</v>
      </c>
      <c r="AC9" s="83">
        <v>6.1395584367216056</v>
      </c>
      <c r="AD9" s="83">
        <v>6.1395584367216056</v>
      </c>
      <c r="AE9" s="83">
        <v>6.1395584367216056</v>
      </c>
      <c r="AF9" s="83">
        <v>6.1395584367216056</v>
      </c>
      <c r="AG9" s="83">
        <v>6.1395584367216056</v>
      </c>
      <c r="AH9" s="83">
        <v>6.1395584367216056</v>
      </c>
      <c r="AI9" s="83">
        <v>6.1395584367216056</v>
      </c>
      <c r="AJ9" s="84">
        <v>6.1395584367216056</v>
      </c>
      <c r="AK9" s="84">
        <v>6.1395584367216056</v>
      </c>
      <c r="AL9" s="84">
        <v>6.1395584367216056</v>
      </c>
      <c r="AM9" s="84">
        <v>6.1395584367216056</v>
      </c>
      <c r="AN9" s="84">
        <v>6.1395584367216056</v>
      </c>
      <c r="AO9" s="85"/>
      <c r="AP9" s="85"/>
      <c r="AQ9" s="85"/>
      <c r="AR9" s="85"/>
      <c r="AS9" s="85"/>
      <c r="BA9" s="93">
        <v>2012</v>
      </c>
      <c r="BB9" s="86">
        <v>163.892</v>
      </c>
      <c r="BC9" s="94"/>
      <c r="BD9" s="94">
        <f>BB9</f>
        <v>163.892</v>
      </c>
      <c r="BE9" s="94">
        <f>BB9</f>
        <v>163.892</v>
      </c>
      <c r="BF9" s="95">
        <f>BD9-$BB9</f>
        <v>0</v>
      </c>
      <c r="BG9" s="95">
        <f>BE9-$BB9</f>
        <v>0</v>
      </c>
      <c r="BH9" s="96"/>
      <c r="BI9" s="93">
        <v>2012</v>
      </c>
      <c r="BJ9" s="97">
        <v>25.271930378333298</v>
      </c>
      <c r="BK9" s="89">
        <v>25.271930378333298</v>
      </c>
      <c r="BL9" s="102"/>
      <c r="BQ9" s="89"/>
    </row>
    <row r="10" spans="1:69" x14ac:dyDescent="0.3"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BA10" s="93">
        <v>2013</v>
      </c>
      <c r="BB10" s="86">
        <v>168.809</v>
      </c>
      <c r="BC10" s="94"/>
      <c r="BD10" s="94">
        <f t="shared" ref="BD10:BD17" si="1">BB10</f>
        <v>168.809</v>
      </c>
      <c r="BE10" s="94">
        <f t="shared" ref="BE10:BE17" si="2">BB10</f>
        <v>168.809</v>
      </c>
      <c r="BF10" s="95">
        <f t="shared" ref="BF10:BF46" si="3">BD10-$BB10</f>
        <v>0</v>
      </c>
      <c r="BG10" s="95">
        <f t="shared" ref="BG10:BG46" si="4">BE10-$BB10</f>
        <v>0</v>
      </c>
      <c r="BH10" s="96"/>
      <c r="BI10" s="93">
        <v>2013</v>
      </c>
      <c r="BJ10" s="97">
        <v>53.223472726112497</v>
      </c>
      <c r="BK10" s="89">
        <v>53.201341686601999</v>
      </c>
      <c r="BL10" s="102"/>
      <c r="BQ10" s="89"/>
    </row>
    <row r="11" spans="1:69" x14ac:dyDescent="0.3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5"/>
      <c r="AP11" s="85"/>
      <c r="AQ11" s="85"/>
      <c r="AR11" s="85"/>
      <c r="AS11" s="85"/>
      <c r="BA11" s="93">
        <v>2014</v>
      </c>
      <c r="BB11" s="86">
        <v>173.87299999999999</v>
      </c>
      <c r="BC11" s="94"/>
      <c r="BD11" s="94">
        <f t="shared" si="1"/>
        <v>173.87299999999999</v>
      </c>
      <c r="BE11" s="94">
        <f t="shared" si="2"/>
        <v>173.87299999999999</v>
      </c>
      <c r="BF11" s="95">
        <f t="shared" si="3"/>
        <v>0</v>
      </c>
      <c r="BG11" s="95">
        <f t="shared" si="4"/>
        <v>0</v>
      </c>
      <c r="BH11" s="96"/>
      <c r="BI11" s="93">
        <v>2014</v>
      </c>
      <c r="BJ11" s="97">
        <v>47.354702552307998</v>
      </c>
      <c r="BK11" s="89">
        <v>47.369976330848999</v>
      </c>
      <c r="BL11" s="102"/>
      <c r="BQ11" s="89"/>
    </row>
    <row r="12" spans="1:69" x14ac:dyDescent="0.3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BA12" s="93">
        <v>2015</v>
      </c>
      <c r="BB12" s="86">
        <v>179.089</v>
      </c>
      <c r="BC12" s="94"/>
      <c r="BD12" s="94">
        <f t="shared" si="1"/>
        <v>179.089</v>
      </c>
      <c r="BE12" s="94">
        <f t="shared" si="2"/>
        <v>179.089</v>
      </c>
      <c r="BF12" s="95">
        <f t="shared" si="3"/>
        <v>0</v>
      </c>
      <c r="BG12" s="95">
        <f t="shared" si="4"/>
        <v>0</v>
      </c>
      <c r="BH12" s="96"/>
      <c r="BI12" s="93">
        <v>2015</v>
      </c>
      <c r="BJ12" s="97">
        <v>63.375280881785798</v>
      </c>
      <c r="BK12" s="89">
        <v>63.382528798265703</v>
      </c>
      <c r="BL12" s="102"/>
      <c r="BQ12" s="89"/>
    </row>
    <row r="13" spans="1:69" x14ac:dyDescent="0.3"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BA13" s="93">
        <v>2016</v>
      </c>
      <c r="BB13" s="86">
        <v>184.46199999999999</v>
      </c>
      <c r="BC13" s="94"/>
      <c r="BD13" s="94">
        <f t="shared" si="1"/>
        <v>184.46199999999999</v>
      </c>
      <c r="BE13" s="94">
        <f t="shared" si="2"/>
        <v>184.46199999999999</v>
      </c>
      <c r="BF13" s="95">
        <f t="shared" si="3"/>
        <v>0</v>
      </c>
      <c r="BG13" s="95">
        <f t="shared" si="4"/>
        <v>0</v>
      </c>
      <c r="BH13" s="96"/>
      <c r="BI13" s="93">
        <v>2016</v>
      </c>
      <c r="BJ13" s="97">
        <v>66.827942673889495</v>
      </c>
      <c r="BK13" s="89">
        <v>66.891686713642898</v>
      </c>
      <c r="BL13" s="102"/>
      <c r="BQ13" s="89"/>
    </row>
    <row r="14" spans="1:69" x14ac:dyDescent="0.3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BA14" s="93">
        <v>2017</v>
      </c>
      <c r="BB14" s="86">
        <v>189.99600000000001</v>
      </c>
      <c r="BC14" s="94"/>
      <c r="BD14" s="94">
        <f t="shared" si="1"/>
        <v>189.99600000000001</v>
      </c>
      <c r="BE14" s="94">
        <f t="shared" si="2"/>
        <v>189.99600000000001</v>
      </c>
      <c r="BF14" s="95">
        <f t="shared" si="3"/>
        <v>0</v>
      </c>
      <c r="BG14" s="95">
        <f t="shared" si="4"/>
        <v>0</v>
      </c>
      <c r="BH14" s="96"/>
      <c r="BI14" s="93">
        <v>2017</v>
      </c>
      <c r="BJ14" s="97">
        <v>63.720040999233703</v>
      </c>
      <c r="BK14" s="89">
        <v>63.735140890763297</v>
      </c>
      <c r="BL14" s="102"/>
      <c r="BQ14" s="89"/>
    </row>
    <row r="15" spans="1:69" x14ac:dyDescent="0.3"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BA15" s="93">
        <v>2018</v>
      </c>
      <c r="BB15" s="86">
        <v>192.846</v>
      </c>
      <c r="BC15" s="94"/>
      <c r="BD15" s="94">
        <f t="shared" si="1"/>
        <v>192.846</v>
      </c>
      <c r="BE15" s="94">
        <f t="shared" si="2"/>
        <v>192.846</v>
      </c>
      <c r="BF15" s="95">
        <f t="shared" si="3"/>
        <v>0</v>
      </c>
      <c r="BG15" s="95">
        <f t="shared" si="4"/>
        <v>0</v>
      </c>
      <c r="BH15" s="96"/>
      <c r="BI15" s="93">
        <v>2018</v>
      </c>
      <c r="BJ15" s="97">
        <v>66.344640295329299</v>
      </c>
      <c r="BK15" s="89">
        <v>66.265839245533996</v>
      </c>
      <c r="BL15" s="102"/>
      <c r="BQ15" s="89"/>
    </row>
    <row r="16" spans="1:69" x14ac:dyDescent="0.3"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BA16" s="93">
        <v>2019</v>
      </c>
      <c r="BB16" s="86">
        <v>192.846</v>
      </c>
      <c r="BC16" s="94"/>
      <c r="BD16" s="94">
        <f t="shared" si="1"/>
        <v>192.846</v>
      </c>
      <c r="BE16" s="94">
        <f t="shared" si="2"/>
        <v>192.846</v>
      </c>
      <c r="BF16" s="95">
        <f t="shared" si="3"/>
        <v>0</v>
      </c>
      <c r="BG16" s="95">
        <f t="shared" si="4"/>
        <v>0</v>
      </c>
      <c r="BH16" s="96"/>
      <c r="BI16" s="93">
        <v>2019</v>
      </c>
      <c r="BJ16" s="97">
        <v>57.655342734250098</v>
      </c>
      <c r="BK16" s="89">
        <v>57.2233379134572</v>
      </c>
      <c r="BL16" s="102"/>
      <c r="BQ16" s="89"/>
    </row>
    <row r="17" spans="2:69" x14ac:dyDescent="0.3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BA17" s="93">
        <v>2020</v>
      </c>
      <c r="BB17" s="86">
        <v>189.953</v>
      </c>
      <c r="BC17" s="94"/>
      <c r="BD17" s="94">
        <f t="shared" si="1"/>
        <v>189.953</v>
      </c>
      <c r="BE17" s="94">
        <f t="shared" si="2"/>
        <v>189.953</v>
      </c>
      <c r="BF17" s="95">
        <f t="shared" si="3"/>
        <v>0</v>
      </c>
      <c r="BG17" s="95">
        <f t="shared" si="4"/>
        <v>0</v>
      </c>
      <c r="BH17" s="96"/>
      <c r="BI17" s="93">
        <v>2020</v>
      </c>
      <c r="BJ17" s="97">
        <v>69.636466675047103</v>
      </c>
      <c r="BK17" s="89">
        <v>72.189907540463807</v>
      </c>
      <c r="BL17" s="88">
        <f>$BL$47/29</f>
        <v>6.1395584367216056</v>
      </c>
      <c r="BQ17" s="89"/>
    </row>
    <row r="18" spans="2:69" x14ac:dyDescent="0.3"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BA18" s="93">
        <v>2021</v>
      </c>
      <c r="BB18" s="86">
        <v>184.255</v>
      </c>
      <c r="BC18" s="94"/>
      <c r="BD18" s="94">
        <f>BB18+BL18*0.5</f>
        <v>187.32477921836079</v>
      </c>
      <c r="BE18" s="94">
        <f>BB18+BL18</f>
        <v>190.39455843672161</v>
      </c>
      <c r="BF18" s="95">
        <f t="shared" si="3"/>
        <v>3.069779218360793</v>
      </c>
      <c r="BG18" s="95">
        <f t="shared" si="4"/>
        <v>6.1395584367216145</v>
      </c>
      <c r="BH18" s="96"/>
      <c r="BI18" s="93">
        <v>2021</v>
      </c>
      <c r="BJ18" s="97">
        <v>59.904673429759697</v>
      </c>
      <c r="BK18" s="89">
        <v>87.128416624831701</v>
      </c>
      <c r="BL18" s="88">
        <f t="shared" ref="BL18:BL46" si="5">$BL$47/29</f>
        <v>6.1395584367216056</v>
      </c>
      <c r="BN18" s="89"/>
      <c r="BO18" s="89"/>
      <c r="BQ18" s="89"/>
    </row>
    <row r="19" spans="2:69" x14ac:dyDescent="0.3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BA19" s="93">
        <v>2022</v>
      </c>
      <c r="BB19" s="86">
        <v>175.96299999999999</v>
      </c>
      <c r="BC19" s="94"/>
      <c r="BD19" s="94">
        <f t="shared" ref="BD19:BD46" si="6">BB19+BL19*0.5</f>
        <v>179.03277921836079</v>
      </c>
      <c r="BE19" s="94">
        <f t="shared" ref="BE19:BE46" si="7">BB19+BL19</f>
        <v>182.10255843672161</v>
      </c>
      <c r="BF19" s="95">
        <f t="shared" si="3"/>
        <v>3.069779218360793</v>
      </c>
      <c r="BG19" s="95">
        <f t="shared" si="4"/>
        <v>6.1395584367216145</v>
      </c>
      <c r="BH19" s="96"/>
      <c r="BI19" s="93">
        <v>2022</v>
      </c>
      <c r="BJ19" s="97">
        <v>90.122561556110696</v>
      </c>
      <c r="BK19" s="89">
        <v>89.960289682312293</v>
      </c>
      <c r="BL19" s="88">
        <f t="shared" si="5"/>
        <v>6.1395584367216056</v>
      </c>
      <c r="BN19" s="89"/>
      <c r="BQ19" s="89"/>
    </row>
    <row r="20" spans="2:69" x14ac:dyDescent="0.3"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BA20" s="93">
        <v>2023</v>
      </c>
      <c r="BB20" s="86">
        <v>165.405</v>
      </c>
      <c r="BC20" s="94"/>
      <c r="BD20" s="94">
        <f t="shared" si="6"/>
        <v>168.47477921836079</v>
      </c>
      <c r="BE20" s="94">
        <f t="shared" si="7"/>
        <v>171.54455843672162</v>
      </c>
      <c r="BF20" s="95">
        <f t="shared" si="3"/>
        <v>3.069779218360793</v>
      </c>
      <c r="BG20" s="95">
        <f t="shared" si="4"/>
        <v>6.1395584367216145</v>
      </c>
      <c r="BH20" s="96"/>
      <c r="BI20" s="93">
        <v>2023</v>
      </c>
      <c r="BJ20" s="97">
        <v>70.843780039579599</v>
      </c>
      <c r="BK20" s="89">
        <v>101.86779238199099</v>
      </c>
      <c r="BL20" s="88">
        <f t="shared" si="5"/>
        <v>6.1395584367216056</v>
      </c>
      <c r="BN20" s="89"/>
      <c r="BQ20" s="89"/>
    </row>
    <row r="21" spans="2:69" x14ac:dyDescent="0.3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BA21" s="93">
        <v>2024</v>
      </c>
      <c r="BB21" s="86">
        <v>153</v>
      </c>
      <c r="BC21" s="94"/>
      <c r="BD21" s="94">
        <f t="shared" si="6"/>
        <v>156.06977921836079</v>
      </c>
      <c r="BE21" s="94">
        <f t="shared" si="7"/>
        <v>159.13955843672161</v>
      </c>
      <c r="BF21" s="95">
        <f t="shared" si="3"/>
        <v>3.069779218360793</v>
      </c>
      <c r="BG21" s="95">
        <f t="shared" si="4"/>
        <v>6.1395584367216145</v>
      </c>
      <c r="BH21" s="96"/>
      <c r="BI21" s="93">
        <v>2024</v>
      </c>
      <c r="BJ21" s="97">
        <v>54.152553226745098</v>
      </c>
      <c r="BK21" s="89">
        <v>82.075394308569301</v>
      </c>
      <c r="BL21" s="88">
        <f t="shared" si="5"/>
        <v>6.1395584367216056</v>
      </c>
      <c r="BN21" s="89"/>
      <c r="BQ21" s="89"/>
    </row>
    <row r="22" spans="2:69" x14ac:dyDescent="0.3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BA22" s="93">
        <v>2025</v>
      </c>
      <c r="BB22" s="86">
        <v>139.22999999999999</v>
      </c>
      <c r="BC22" s="94"/>
      <c r="BD22" s="94">
        <f t="shared" si="6"/>
        <v>142.29977921836078</v>
      </c>
      <c r="BE22" s="94">
        <f t="shared" si="7"/>
        <v>145.3695584367216</v>
      </c>
      <c r="BF22" s="95">
        <f t="shared" si="3"/>
        <v>3.069779218360793</v>
      </c>
      <c r="BG22" s="95">
        <f t="shared" si="4"/>
        <v>6.1395584367216145</v>
      </c>
      <c r="BH22" s="96"/>
      <c r="BK22" s="89">
        <v>27.9262013293257</v>
      </c>
      <c r="BL22" s="88">
        <f t="shared" si="5"/>
        <v>6.1395584367216056</v>
      </c>
      <c r="BN22" s="89"/>
      <c r="BQ22" s="89"/>
    </row>
    <row r="23" spans="2:69" x14ac:dyDescent="0.3"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BA23" s="93">
        <v>2026</v>
      </c>
      <c r="BB23" s="86">
        <v>124.611</v>
      </c>
      <c r="BC23" s="94"/>
      <c r="BD23" s="94">
        <f t="shared" si="6"/>
        <v>127.68077921836081</v>
      </c>
      <c r="BE23" s="94">
        <f t="shared" si="7"/>
        <v>130.7505584367216</v>
      </c>
      <c r="BF23" s="95">
        <f t="shared" si="3"/>
        <v>3.0697792183608072</v>
      </c>
      <c r="BG23" s="95">
        <f t="shared" si="4"/>
        <v>6.1395584367216003</v>
      </c>
      <c r="BH23" s="96"/>
      <c r="BI23" s="93">
        <v>2026</v>
      </c>
      <c r="BJ23" s="97">
        <v>37.022762187747603</v>
      </c>
      <c r="BK23" s="89">
        <v>38.387764492053201</v>
      </c>
      <c r="BL23" s="88">
        <f t="shared" si="5"/>
        <v>6.1395584367216056</v>
      </c>
      <c r="BN23" s="89"/>
      <c r="BQ23" s="89"/>
    </row>
    <row r="24" spans="2:69" x14ac:dyDescent="0.3"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BA24" s="93">
        <v>2027</v>
      </c>
      <c r="BB24" s="86">
        <v>109.657</v>
      </c>
      <c r="BC24" s="94"/>
      <c r="BD24" s="94">
        <f t="shared" si="6"/>
        <v>112.7267792183608</v>
      </c>
      <c r="BE24" s="94">
        <f t="shared" si="7"/>
        <v>115.7965584367216</v>
      </c>
      <c r="BF24" s="95">
        <f t="shared" si="3"/>
        <v>3.0697792183608072</v>
      </c>
      <c r="BG24" s="95">
        <f t="shared" si="4"/>
        <v>6.1395584367216003</v>
      </c>
      <c r="BH24" s="96"/>
      <c r="BI24" s="93">
        <v>2027</v>
      </c>
      <c r="BJ24" s="97">
        <v>43.621189606416898</v>
      </c>
      <c r="BK24" s="89">
        <v>43.285787999999997</v>
      </c>
      <c r="BL24" s="88">
        <f t="shared" si="5"/>
        <v>6.1395584367216056</v>
      </c>
      <c r="BN24" s="89"/>
      <c r="BQ24" s="89"/>
    </row>
    <row r="25" spans="2:69" x14ac:dyDescent="0.3"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BA25" s="93">
        <v>2028</v>
      </c>
      <c r="BB25" s="86">
        <v>94.853999999999999</v>
      </c>
      <c r="BC25" s="94"/>
      <c r="BD25" s="94">
        <f t="shared" si="6"/>
        <v>97.923779218360806</v>
      </c>
      <c r="BE25" s="94">
        <f t="shared" si="7"/>
        <v>100.9935584367216</v>
      </c>
      <c r="BF25" s="95">
        <f t="shared" si="3"/>
        <v>3.0697792183608072</v>
      </c>
      <c r="BG25" s="95">
        <f t="shared" si="4"/>
        <v>6.1395584367216003</v>
      </c>
      <c r="BH25" s="96"/>
      <c r="BI25" s="93">
        <v>2028</v>
      </c>
      <c r="BJ25" s="97">
        <v>55.578873326992799</v>
      </c>
      <c r="BK25" s="89">
        <v>49.460597446877102</v>
      </c>
      <c r="BL25" s="88">
        <f t="shared" si="5"/>
        <v>6.1395584367216056</v>
      </c>
      <c r="BN25" s="89"/>
      <c r="BQ25" s="89"/>
    </row>
    <row r="26" spans="2:69" x14ac:dyDescent="0.3"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BA26" s="93">
        <v>2029</v>
      </c>
      <c r="BB26" s="86">
        <v>80.626000000000005</v>
      </c>
      <c r="BC26" s="94"/>
      <c r="BD26" s="94">
        <f t="shared" si="6"/>
        <v>83.695779218360812</v>
      </c>
      <c r="BE26" s="94">
        <f t="shared" si="7"/>
        <v>86.765558436721605</v>
      </c>
      <c r="BF26" s="95">
        <f t="shared" si="3"/>
        <v>3.0697792183608072</v>
      </c>
      <c r="BG26" s="95">
        <f t="shared" si="4"/>
        <v>6.1395584367216003</v>
      </c>
      <c r="BH26" s="96"/>
      <c r="BI26" s="93">
        <v>2029</v>
      </c>
      <c r="BJ26" s="97">
        <v>57.9128864835873</v>
      </c>
      <c r="BK26" s="89">
        <v>79.365580919062594</v>
      </c>
      <c r="BL26" s="88">
        <f t="shared" si="5"/>
        <v>6.1395584367216056</v>
      </c>
      <c r="BN26" s="89"/>
      <c r="BQ26" s="89"/>
    </row>
    <row r="27" spans="2:69" x14ac:dyDescent="0.3"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BA27" s="93">
        <v>2030</v>
      </c>
      <c r="BB27" s="86">
        <v>67.322000000000003</v>
      </c>
      <c r="BC27" s="94"/>
      <c r="BD27" s="94">
        <f t="shared" si="6"/>
        <v>70.39177921836081</v>
      </c>
      <c r="BE27" s="94">
        <f t="shared" si="7"/>
        <v>73.461558436721603</v>
      </c>
      <c r="BF27" s="95">
        <f t="shared" si="3"/>
        <v>3.0697792183608072</v>
      </c>
      <c r="BG27" s="95">
        <f t="shared" si="4"/>
        <v>6.1395584367216003</v>
      </c>
      <c r="BH27" s="96"/>
      <c r="BI27" s="93">
        <v>2030</v>
      </c>
      <c r="BJ27" s="97">
        <v>47.396988757039402</v>
      </c>
      <c r="BK27" s="89">
        <v>63.023730764531301</v>
      </c>
      <c r="BL27" s="88">
        <f t="shared" si="5"/>
        <v>6.1395584367216056</v>
      </c>
      <c r="BN27" s="89"/>
      <c r="BQ27" s="89"/>
    </row>
    <row r="28" spans="2:69" x14ac:dyDescent="0.3"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BA28" s="93">
        <v>2031</v>
      </c>
      <c r="BB28" s="86">
        <v>55.204000000000001</v>
      </c>
      <c r="BC28" s="94"/>
      <c r="BD28" s="94">
        <f t="shared" si="6"/>
        <v>58.273779218360801</v>
      </c>
      <c r="BE28" s="94">
        <f t="shared" si="7"/>
        <v>61.343558436721608</v>
      </c>
      <c r="BF28" s="95">
        <f t="shared" si="3"/>
        <v>3.0697792183608001</v>
      </c>
      <c r="BG28" s="95">
        <f t="shared" si="4"/>
        <v>6.1395584367216074</v>
      </c>
      <c r="BH28" s="96"/>
      <c r="BI28" s="93">
        <v>2031</v>
      </c>
      <c r="BJ28" s="97">
        <v>48.156708111136801</v>
      </c>
      <c r="BK28" s="89">
        <v>46.615348532676698</v>
      </c>
      <c r="BL28" s="88">
        <f t="shared" si="5"/>
        <v>6.1395584367216056</v>
      </c>
      <c r="BN28" s="89"/>
      <c r="BO28" s="89"/>
      <c r="BQ28" s="89"/>
    </row>
    <row r="29" spans="2:69" ht="14.4" thickBot="1" x14ac:dyDescent="0.35"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BA29" s="93">
        <v>2032</v>
      </c>
      <c r="BB29" s="86">
        <v>44.44</v>
      </c>
      <c r="BC29" s="94"/>
      <c r="BD29" s="94">
        <f t="shared" si="6"/>
        <v>47.509779218360798</v>
      </c>
      <c r="BE29" s="94">
        <f t="shared" si="7"/>
        <v>50.579558436721605</v>
      </c>
      <c r="BF29" s="95">
        <f t="shared" si="3"/>
        <v>3.0697792183608001</v>
      </c>
      <c r="BG29" s="95">
        <f t="shared" si="4"/>
        <v>6.1395584367216074</v>
      </c>
      <c r="BH29" s="96"/>
      <c r="BI29" s="93">
        <v>2032</v>
      </c>
      <c r="BJ29" s="97">
        <v>72.149870876260707</v>
      </c>
      <c r="BK29" s="89">
        <v>59.6173684612111</v>
      </c>
      <c r="BL29" s="88">
        <f t="shared" si="5"/>
        <v>6.1395584367216056</v>
      </c>
      <c r="BN29" s="89"/>
      <c r="BQ29" s="89"/>
    </row>
    <row r="30" spans="2:69" ht="14.4" thickBot="1" x14ac:dyDescent="0.35"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BA30" s="93">
        <v>2033</v>
      </c>
      <c r="BB30" s="86">
        <v>35.106999999999999</v>
      </c>
      <c r="BC30" s="94"/>
      <c r="BD30" s="94">
        <f t="shared" si="6"/>
        <v>38.176779218360799</v>
      </c>
      <c r="BE30" s="94">
        <f t="shared" si="7"/>
        <v>41.246558436721607</v>
      </c>
      <c r="BF30" s="95">
        <f t="shared" si="3"/>
        <v>3.0697792183608001</v>
      </c>
      <c r="BG30" s="95">
        <f t="shared" si="4"/>
        <v>6.1395584367216074</v>
      </c>
      <c r="BH30" s="96"/>
      <c r="BI30" s="98">
        <v>2033</v>
      </c>
      <c r="BJ30" s="99">
        <v>120.058785315891</v>
      </c>
      <c r="BK30" s="89">
        <v>38.141658962833702</v>
      </c>
      <c r="BL30" s="88">
        <f t="shared" si="5"/>
        <v>6.1395584367216056</v>
      </c>
      <c r="BN30" s="89"/>
      <c r="BQ30" s="89"/>
    </row>
    <row r="31" spans="2:69" ht="14.4" thickBot="1" x14ac:dyDescent="0.35"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BA31" s="93">
        <v>2034</v>
      </c>
      <c r="BB31" s="86">
        <v>27.207999999999998</v>
      </c>
      <c r="BC31" s="94"/>
      <c r="BD31" s="94">
        <f t="shared" si="6"/>
        <v>30.277779218360802</v>
      </c>
      <c r="BE31" s="94">
        <f t="shared" si="7"/>
        <v>33.347558436721606</v>
      </c>
      <c r="BF31" s="95">
        <f t="shared" si="3"/>
        <v>3.0697792183608037</v>
      </c>
      <c r="BG31" s="95">
        <f t="shared" si="4"/>
        <v>6.1395584367216074</v>
      </c>
      <c r="BH31" s="96"/>
      <c r="BI31" s="100">
        <v>2034</v>
      </c>
      <c r="BJ31" s="101">
        <v>14.407313283129501</v>
      </c>
      <c r="BK31" s="89">
        <v>30.396316049598401</v>
      </c>
      <c r="BL31" s="88">
        <f t="shared" si="5"/>
        <v>6.1395584367216056</v>
      </c>
      <c r="BN31" s="89"/>
      <c r="BQ31" s="89"/>
    </row>
    <row r="32" spans="2:69" ht="14.4" thickBot="1" x14ac:dyDescent="0.35"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BA32" s="93">
        <v>2035</v>
      </c>
      <c r="BB32" s="86">
        <v>20.678000000000001</v>
      </c>
      <c r="BC32" s="94"/>
      <c r="BD32" s="94">
        <f t="shared" si="6"/>
        <v>23.747779218360805</v>
      </c>
      <c r="BE32" s="94">
        <f t="shared" si="7"/>
        <v>26.817558436721605</v>
      </c>
      <c r="BF32" s="95">
        <f t="shared" si="3"/>
        <v>3.0697792183608037</v>
      </c>
      <c r="BG32" s="95">
        <f t="shared" si="4"/>
        <v>6.1395584367216038</v>
      </c>
      <c r="BH32" s="96"/>
      <c r="BI32" s="98">
        <v>2035</v>
      </c>
      <c r="BJ32" s="99">
        <v>14.17020163648</v>
      </c>
      <c r="BK32" s="89">
        <v>30.087362110816901</v>
      </c>
      <c r="BL32" s="88">
        <f t="shared" si="5"/>
        <v>6.1395584367216056</v>
      </c>
      <c r="BN32" s="89"/>
      <c r="BQ32" s="89"/>
    </row>
    <row r="33" spans="2:69" ht="14.4" thickBot="1" x14ac:dyDescent="0.35"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BA33" s="93">
        <v>2036</v>
      </c>
      <c r="BB33" s="86">
        <v>15.404999999999999</v>
      </c>
      <c r="BC33" s="94"/>
      <c r="BD33" s="94">
        <f t="shared" si="6"/>
        <v>18.474779218360801</v>
      </c>
      <c r="BE33" s="94">
        <f t="shared" si="7"/>
        <v>21.544558436721605</v>
      </c>
      <c r="BF33" s="95">
        <f t="shared" si="3"/>
        <v>3.0697792183608019</v>
      </c>
      <c r="BG33" s="95">
        <f t="shared" si="4"/>
        <v>6.1395584367216056</v>
      </c>
      <c r="BH33" s="96"/>
      <c r="BI33" s="100">
        <v>2036</v>
      </c>
      <c r="BJ33" s="97">
        <v>13.931662510698199</v>
      </c>
      <c r="BK33" s="89">
        <v>29.777251638147899</v>
      </c>
      <c r="BL33" s="88">
        <f t="shared" si="5"/>
        <v>6.1395584367216056</v>
      </c>
      <c r="BN33" s="89"/>
      <c r="BQ33" s="89"/>
    </row>
    <row r="34" spans="2:69" x14ac:dyDescent="0.3"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BA34" s="93">
        <v>2037</v>
      </c>
      <c r="BB34" s="86">
        <v>11.246</v>
      </c>
      <c r="BC34" s="94"/>
      <c r="BD34" s="94">
        <f t="shared" si="6"/>
        <v>14.315779218360802</v>
      </c>
      <c r="BE34" s="94">
        <f t="shared" si="7"/>
        <v>17.385558436721606</v>
      </c>
      <c r="BF34" s="95">
        <f t="shared" si="3"/>
        <v>3.0697792183608019</v>
      </c>
      <c r="BG34" s="95">
        <f t="shared" si="4"/>
        <v>6.1395584367216056</v>
      </c>
      <c r="BH34" s="96"/>
      <c r="BI34" s="93">
        <v>2037</v>
      </c>
      <c r="BJ34" s="97">
        <v>59.275159486286199</v>
      </c>
      <c r="BK34" s="89">
        <v>53.2815026365245</v>
      </c>
      <c r="BL34" s="88">
        <f t="shared" si="5"/>
        <v>6.1395584367216056</v>
      </c>
      <c r="BN34" s="89"/>
      <c r="BQ34" s="89"/>
    </row>
    <row r="35" spans="2:69" x14ac:dyDescent="0.3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BA35" s="93">
        <v>2038</v>
      </c>
      <c r="BB35" s="86">
        <v>8.0410000000000004</v>
      </c>
      <c r="BC35" s="94"/>
      <c r="BD35" s="94">
        <f t="shared" si="6"/>
        <v>11.110779218360804</v>
      </c>
      <c r="BE35" s="94">
        <f t="shared" si="7"/>
        <v>14.180558436721606</v>
      </c>
      <c r="BF35" s="95">
        <f t="shared" si="3"/>
        <v>3.0697792183608037</v>
      </c>
      <c r="BG35" s="95">
        <f t="shared" si="4"/>
        <v>6.1395584367216056</v>
      </c>
      <c r="BH35" s="96"/>
      <c r="BI35" s="93">
        <v>2038</v>
      </c>
      <c r="BJ35" s="97">
        <v>58.464706246902097</v>
      </c>
      <c r="BK35" s="89">
        <v>52.652408015450703</v>
      </c>
      <c r="BL35" s="88">
        <f t="shared" si="5"/>
        <v>6.1395584367216056</v>
      </c>
      <c r="BN35" s="89"/>
      <c r="BQ35" s="89"/>
    </row>
    <row r="36" spans="2:69" x14ac:dyDescent="0.3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BA36" s="93">
        <v>2039</v>
      </c>
      <c r="BB36" s="86">
        <v>5.6289999999999996</v>
      </c>
      <c r="BC36" s="94"/>
      <c r="BD36" s="94">
        <f t="shared" si="6"/>
        <v>8.6987792183608015</v>
      </c>
      <c r="BE36" s="94">
        <f t="shared" si="7"/>
        <v>11.768558436721605</v>
      </c>
      <c r="BF36" s="95">
        <f t="shared" si="3"/>
        <v>3.0697792183608019</v>
      </c>
      <c r="BG36" s="95">
        <f t="shared" si="4"/>
        <v>6.1395584367216056</v>
      </c>
      <c r="BH36" s="96"/>
      <c r="BI36" s="93">
        <v>2039</v>
      </c>
      <c r="BJ36" s="97">
        <v>57.653245416057302</v>
      </c>
      <c r="BK36" s="89">
        <v>52.023838624604998</v>
      </c>
      <c r="BL36" s="88">
        <f t="shared" si="5"/>
        <v>6.1395584367216056</v>
      </c>
      <c r="BN36" s="89"/>
      <c r="BQ36" s="89"/>
    </row>
    <row r="37" spans="2:69" x14ac:dyDescent="0.3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BA37" s="93">
        <v>2040</v>
      </c>
      <c r="BB37" s="86">
        <v>3.8559999999999999</v>
      </c>
      <c r="BC37" s="94"/>
      <c r="BD37" s="94">
        <f t="shared" si="6"/>
        <v>6.9257792183608027</v>
      </c>
      <c r="BE37" s="94">
        <f t="shared" si="7"/>
        <v>9.9955584367216055</v>
      </c>
      <c r="BF37" s="95">
        <f t="shared" si="3"/>
        <v>3.0697792183608028</v>
      </c>
      <c r="BG37" s="95">
        <f t="shared" si="4"/>
        <v>6.1395584367216056</v>
      </c>
      <c r="BH37" s="96"/>
      <c r="BI37" s="93">
        <v>2040</v>
      </c>
      <c r="BJ37" s="97">
        <v>57.318388284511201</v>
      </c>
      <c r="BK37" s="89">
        <v>51.716675055470901</v>
      </c>
      <c r="BL37" s="88">
        <f t="shared" si="5"/>
        <v>6.1395584367216056</v>
      </c>
      <c r="BN37" s="89"/>
      <c r="BQ37" s="89"/>
    </row>
    <row r="38" spans="2:69" x14ac:dyDescent="0.3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BA38" s="93">
        <v>2041</v>
      </c>
      <c r="BB38" s="86">
        <v>2.5830000000000002</v>
      </c>
      <c r="BC38" s="94"/>
      <c r="BD38" s="94">
        <f t="shared" si="6"/>
        <v>5.652779218360803</v>
      </c>
      <c r="BE38" s="94">
        <f t="shared" si="7"/>
        <v>8.7225584367216058</v>
      </c>
      <c r="BF38" s="95">
        <f t="shared" si="3"/>
        <v>3.0697792183608028</v>
      </c>
      <c r="BG38" s="95">
        <f t="shared" si="4"/>
        <v>6.1395584367216056</v>
      </c>
      <c r="BH38" s="96"/>
      <c r="BI38" s="93">
        <v>2041</v>
      </c>
      <c r="BJ38" s="97">
        <v>57.323757888470297</v>
      </c>
      <c r="BK38" s="89">
        <v>51.748922958438797</v>
      </c>
      <c r="BL38" s="88">
        <f t="shared" si="5"/>
        <v>6.1395584367216056</v>
      </c>
      <c r="BN38" s="89"/>
      <c r="BO38" s="89"/>
      <c r="BQ38" s="89"/>
    </row>
    <row r="39" spans="2:69" x14ac:dyDescent="0.3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BA39" s="93">
        <v>2042</v>
      </c>
      <c r="BB39" s="86">
        <v>1.6919999999999999</v>
      </c>
      <c r="BC39" s="94"/>
      <c r="BD39" s="94">
        <f t="shared" si="6"/>
        <v>4.761779218360803</v>
      </c>
      <c r="BE39" s="94">
        <f t="shared" si="7"/>
        <v>7.8315584367216058</v>
      </c>
      <c r="BF39" s="95">
        <f t="shared" si="3"/>
        <v>3.0697792183608028</v>
      </c>
      <c r="BG39" s="95">
        <f t="shared" si="4"/>
        <v>6.1395584367216056</v>
      </c>
      <c r="BH39" s="96"/>
      <c r="BI39" s="93">
        <v>2042</v>
      </c>
      <c r="BJ39" s="97">
        <v>49.411136295568397</v>
      </c>
      <c r="BK39" s="89">
        <v>69.353111187670805</v>
      </c>
      <c r="BL39" s="88">
        <f t="shared" si="5"/>
        <v>6.1395584367216056</v>
      </c>
      <c r="BN39" s="89"/>
      <c r="BQ39" s="89"/>
    </row>
    <row r="40" spans="2:69" x14ac:dyDescent="0.3"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BA40" s="93">
        <v>2043</v>
      </c>
      <c r="BB40" s="86">
        <v>1.083</v>
      </c>
      <c r="BC40" s="94"/>
      <c r="BD40" s="94">
        <f t="shared" si="6"/>
        <v>4.152779218360803</v>
      </c>
      <c r="BE40" s="94">
        <f t="shared" si="7"/>
        <v>7.2225584367216058</v>
      </c>
      <c r="BF40" s="95">
        <f t="shared" si="3"/>
        <v>3.0697792183608028</v>
      </c>
      <c r="BG40" s="95">
        <f t="shared" si="4"/>
        <v>6.1395584367216056</v>
      </c>
      <c r="BH40" s="96"/>
      <c r="BI40" s="93">
        <v>2043</v>
      </c>
      <c r="BJ40" s="97">
        <v>49.112211814807601</v>
      </c>
      <c r="BK40" s="89">
        <v>68.929494137767705</v>
      </c>
      <c r="BL40" s="88">
        <f t="shared" si="5"/>
        <v>6.1395584367216056</v>
      </c>
      <c r="BN40" s="89"/>
      <c r="BQ40" s="89"/>
    </row>
    <row r="41" spans="2:69" x14ac:dyDescent="0.3"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BA41" s="93">
        <v>2044</v>
      </c>
      <c r="BB41" s="86">
        <v>0.67700000000000005</v>
      </c>
      <c r="BC41" s="94"/>
      <c r="BD41" s="94">
        <f t="shared" si="6"/>
        <v>3.7467792183608029</v>
      </c>
      <c r="BE41" s="94">
        <f t="shared" si="7"/>
        <v>6.8165584367216052</v>
      </c>
      <c r="BF41" s="95">
        <f t="shared" si="3"/>
        <v>3.0697792183608028</v>
      </c>
      <c r="BG41" s="95">
        <f t="shared" si="4"/>
        <v>6.1395584367216056</v>
      </c>
      <c r="BH41" s="96"/>
      <c r="BI41" s="77">
        <v>2044</v>
      </c>
      <c r="BJ41" s="89">
        <v>48.813287334046898</v>
      </c>
      <c r="BK41" s="89">
        <v>68.505877087864604</v>
      </c>
      <c r="BL41" s="88">
        <f t="shared" si="5"/>
        <v>6.1395584367216056</v>
      </c>
      <c r="BN41" s="89"/>
      <c r="BQ41" s="89"/>
    </row>
    <row r="42" spans="2:69" x14ac:dyDescent="0.3"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BA42" s="93">
        <v>2045</v>
      </c>
      <c r="BB42" s="86">
        <v>0.41299999999999998</v>
      </c>
      <c r="BC42" s="94"/>
      <c r="BD42" s="94">
        <f t="shared" si="6"/>
        <v>3.4827792183608026</v>
      </c>
      <c r="BE42" s="94">
        <f t="shared" si="7"/>
        <v>6.5525584367216059</v>
      </c>
      <c r="BF42" s="95">
        <f t="shared" si="3"/>
        <v>3.0697792183608028</v>
      </c>
      <c r="BG42" s="95">
        <f t="shared" si="4"/>
        <v>6.1395584367216056</v>
      </c>
      <c r="BH42" s="96"/>
      <c r="BI42" s="77">
        <v>2045</v>
      </c>
      <c r="BJ42" s="89">
        <v>48.522294701477797</v>
      </c>
      <c r="BK42" s="89">
        <v>68.094005687756194</v>
      </c>
      <c r="BL42" s="88">
        <f t="shared" si="5"/>
        <v>6.1395584367216056</v>
      </c>
      <c r="BN42" s="89"/>
      <c r="BQ42" s="89"/>
    </row>
    <row r="43" spans="2:69" x14ac:dyDescent="0.3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BA43" s="93">
        <v>2046</v>
      </c>
      <c r="BB43" s="86">
        <v>0.246</v>
      </c>
      <c r="BC43" s="94"/>
      <c r="BD43" s="94">
        <f t="shared" si="6"/>
        <v>3.3157792183608028</v>
      </c>
      <c r="BE43" s="94">
        <f t="shared" si="7"/>
        <v>6.3855584367216061</v>
      </c>
      <c r="BF43" s="95">
        <f t="shared" si="3"/>
        <v>3.0697792183608028</v>
      </c>
      <c r="BG43" s="95">
        <f t="shared" si="4"/>
        <v>6.1395584367216056</v>
      </c>
      <c r="BH43" s="96"/>
      <c r="BI43" s="77">
        <v>2046</v>
      </c>
      <c r="BJ43" s="89">
        <v>48.485164295316899</v>
      </c>
      <c r="BK43" s="89">
        <v>67.940512227358894</v>
      </c>
      <c r="BL43" s="88">
        <f t="shared" si="5"/>
        <v>6.1395584367216056</v>
      </c>
      <c r="BN43" s="89"/>
      <c r="BQ43" s="89"/>
    </row>
    <row r="44" spans="2:69" x14ac:dyDescent="0.3"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BA44" s="93">
        <v>2047</v>
      </c>
      <c r="BB44" s="86">
        <v>0.14199999999999999</v>
      </c>
      <c r="BC44" s="94"/>
      <c r="BD44" s="94">
        <f t="shared" si="6"/>
        <v>3.2117792183608027</v>
      </c>
      <c r="BE44" s="94">
        <f t="shared" si="7"/>
        <v>6.281558436721606</v>
      </c>
      <c r="BF44" s="95">
        <f t="shared" si="3"/>
        <v>3.0697792183608028</v>
      </c>
      <c r="BG44" s="95">
        <f t="shared" si="4"/>
        <v>6.1395584367216056</v>
      </c>
      <c r="BH44" s="96"/>
      <c r="BI44" s="77">
        <v>2047</v>
      </c>
      <c r="BJ44" s="89">
        <v>35.375486988655503</v>
      </c>
      <c r="BK44" s="89">
        <v>38.039585445839599</v>
      </c>
      <c r="BL44" s="88">
        <f t="shared" si="5"/>
        <v>6.1395584367216056</v>
      </c>
      <c r="BN44" s="89"/>
      <c r="BQ44" s="89"/>
    </row>
    <row r="45" spans="2:69" x14ac:dyDescent="0.3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BA45" s="93">
        <v>2048</v>
      </c>
      <c r="BB45" s="86">
        <v>0.08</v>
      </c>
      <c r="BC45" s="94"/>
      <c r="BD45" s="94">
        <f t="shared" si="6"/>
        <v>3.1497792183608029</v>
      </c>
      <c r="BE45" s="94">
        <f t="shared" si="7"/>
        <v>6.2195584367216057</v>
      </c>
      <c r="BF45" s="95">
        <f t="shared" si="3"/>
        <v>3.0697792183608028</v>
      </c>
      <c r="BG45" s="95">
        <f t="shared" si="4"/>
        <v>6.1395584367216056</v>
      </c>
      <c r="BH45" s="96"/>
      <c r="BI45" s="77">
        <v>2048</v>
      </c>
      <c r="BJ45" s="89">
        <v>35.1718581953685</v>
      </c>
      <c r="BK45" s="89">
        <v>37.819993874262899</v>
      </c>
      <c r="BL45" s="88">
        <f t="shared" si="5"/>
        <v>6.1395584367216056</v>
      </c>
      <c r="BN45" s="89"/>
      <c r="BQ45" s="89"/>
    </row>
    <row r="46" spans="2:69" x14ac:dyDescent="0.3"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BA46" s="77">
        <v>2049</v>
      </c>
      <c r="BB46" s="86">
        <v>4.3999999999999997E-2</v>
      </c>
      <c r="BD46" s="94">
        <f t="shared" si="6"/>
        <v>3.1137792183608028</v>
      </c>
      <c r="BE46" s="94">
        <f t="shared" si="7"/>
        <v>6.1835584367216052</v>
      </c>
      <c r="BF46" s="95">
        <f t="shared" si="3"/>
        <v>3.0697792183608028</v>
      </c>
      <c r="BG46" s="95">
        <f t="shared" si="4"/>
        <v>6.1395584367216056</v>
      </c>
      <c r="BH46" s="96"/>
      <c r="BI46" s="77">
        <v>2049</v>
      </c>
      <c r="BJ46" s="89">
        <v>34.374140440168098</v>
      </c>
      <c r="BK46" s="89">
        <v>37.002612890873003</v>
      </c>
      <c r="BL46" s="88">
        <f t="shared" si="5"/>
        <v>6.1395584367216056</v>
      </c>
      <c r="BN46" s="89"/>
    </row>
    <row r="47" spans="2:69" x14ac:dyDescent="0.3"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BB47" s="86"/>
      <c r="BD47" s="94"/>
      <c r="BE47" s="94"/>
      <c r="BF47" s="95">
        <f>BF46</f>
        <v>3.0697792183608028</v>
      </c>
      <c r="BG47" s="95">
        <f>BG46</f>
        <v>6.1395584367216056</v>
      </c>
      <c r="BJ47" s="89">
        <f>SUM(BJ17:BJ46)</f>
        <v>1508.3681144102593</v>
      </c>
      <c r="BK47" s="89">
        <f>SUM(BK17:BK46)</f>
        <v>1686.4153090751859</v>
      </c>
      <c r="BL47" s="90">
        <f>BK47-BJ47</f>
        <v>178.04719466492656</v>
      </c>
      <c r="BN47" s="89"/>
    </row>
    <row r="48" spans="2:69" x14ac:dyDescent="0.3"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85"/>
      <c r="AP48" s="85"/>
      <c r="AQ48" s="85"/>
      <c r="AR48" s="85"/>
      <c r="AS48" s="85"/>
    </row>
    <row r="49" spans="2:45" x14ac:dyDescent="0.3"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85"/>
      <c r="AP49" s="85"/>
      <c r="AQ49" s="85"/>
      <c r="AR49" s="85"/>
      <c r="AS49" s="85"/>
    </row>
    <row r="50" spans="2:45" x14ac:dyDescent="0.3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85"/>
      <c r="AP50" s="85"/>
      <c r="AQ50" s="85"/>
      <c r="AR50" s="85"/>
      <c r="AS50" s="85"/>
    </row>
    <row r="51" spans="2:45" x14ac:dyDescent="0.3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85"/>
      <c r="AP51" s="85"/>
      <c r="AQ51" s="85"/>
      <c r="AR51" s="85"/>
      <c r="AS51" s="85"/>
    </row>
    <row r="52" spans="2:45" x14ac:dyDescent="0.3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85"/>
      <c r="AP52" s="85"/>
      <c r="AQ52" s="85"/>
      <c r="AR52" s="85"/>
      <c r="AS52" s="85"/>
    </row>
    <row r="53" spans="2:45" x14ac:dyDescent="0.3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85"/>
      <c r="AP53" s="85"/>
      <c r="AQ53" s="85"/>
      <c r="AR53" s="85"/>
      <c r="AS53" s="85"/>
    </row>
    <row r="54" spans="2:45" x14ac:dyDescent="0.3"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85"/>
      <c r="AP54" s="85"/>
      <c r="AQ54" s="85"/>
      <c r="AR54" s="85"/>
      <c r="AS54" s="85"/>
    </row>
    <row r="55" spans="2:45" x14ac:dyDescent="0.3"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85"/>
      <c r="AP55" s="85"/>
      <c r="AQ55" s="85"/>
      <c r="AR55" s="85"/>
      <c r="AS55" s="85"/>
    </row>
    <row r="56" spans="2:45" x14ac:dyDescent="0.3"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85"/>
      <c r="AP56" s="85"/>
      <c r="AQ56" s="85"/>
      <c r="AR56" s="85"/>
      <c r="AS56" s="85"/>
    </row>
    <row r="57" spans="2:45" x14ac:dyDescent="0.3"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85"/>
      <c r="AP57" s="85"/>
      <c r="AQ57" s="85"/>
      <c r="AR57" s="85"/>
      <c r="AS57" s="85"/>
    </row>
    <row r="58" spans="2:45" x14ac:dyDescent="0.3"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85"/>
      <c r="AP58" s="85"/>
      <c r="AQ58" s="85"/>
      <c r="AR58" s="85"/>
      <c r="AS58" s="85"/>
    </row>
    <row r="59" spans="2:45" x14ac:dyDescent="0.3"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85"/>
      <c r="AP59" s="85"/>
      <c r="AQ59" s="85"/>
      <c r="AR59" s="85"/>
      <c r="AS59" s="85"/>
    </row>
    <row r="60" spans="2:45" x14ac:dyDescent="0.3"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85"/>
      <c r="AP60" s="85"/>
      <c r="AQ60" s="85"/>
      <c r="AR60" s="85"/>
      <c r="AS60" s="85"/>
    </row>
    <row r="61" spans="2:45" x14ac:dyDescent="0.3"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85"/>
      <c r="AP61" s="85"/>
      <c r="AQ61" s="85"/>
      <c r="AR61" s="85"/>
      <c r="AS61" s="85"/>
    </row>
    <row r="62" spans="2:45" x14ac:dyDescent="0.3"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85"/>
      <c r="AP62" s="85"/>
      <c r="AQ62" s="85"/>
      <c r="AR62" s="85"/>
      <c r="AS62" s="85"/>
    </row>
    <row r="63" spans="2:45" x14ac:dyDescent="0.3"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85"/>
      <c r="AP63" s="85"/>
      <c r="AQ63" s="85"/>
      <c r="AR63" s="85"/>
      <c r="AS63" s="85"/>
    </row>
    <row r="64" spans="2:45" x14ac:dyDescent="0.3"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85"/>
      <c r="AP64" s="85"/>
      <c r="AQ64" s="85"/>
      <c r="AR64" s="85"/>
      <c r="AS64" s="85"/>
    </row>
    <row r="65" spans="2:45" x14ac:dyDescent="0.3"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85"/>
      <c r="AP65" s="85"/>
      <c r="AQ65" s="85"/>
      <c r="AR65" s="85"/>
      <c r="AS65" s="85"/>
    </row>
    <row r="66" spans="2:45" x14ac:dyDescent="0.3"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85"/>
      <c r="AP66" s="85"/>
      <c r="AQ66" s="85"/>
      <c r="AR66" s="85"/>
      <c r="AS66" s="85"/>
    </row>
    <row r="67" spans="2:45" x14ac:dyDescent="0.3"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85"/>
      <c r="AP67" s="85"/>
      <c r="AQ67" s="85"/>
      <c r="AR67" s="85"/>
      <c r="AS67" s="85"/>
    </row>
    <row r="68" spans="2:45" x14ac:dyDescent="0.3"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85"/>
      <c r="AP68" s="85"/>
      <c r="AQ68" s="85"/>
      <c r="AR68" s="85"/>
      <c r="AS68" s="85"/>
    </row>
    <row r="69" spans="2:45" x14ac:dyDescent="0.3"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85"/>
      <c r="AP69" s="85"/>
      <c r="AQ69" s="85"/>
      <c r="AR69" s="85"/>
      <c r="AS69" s="85"/>
    </row>
    <row r="70" spans="2:45" x14ac:dyDescent="0.3"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85"/>
      <c r="AP70" s="85"/>
      <c r="AQ70" s="85"/>
      <c r="AR70" s="85"/>
      <c r="AS70" s="85"/>
    </row>
    <row r="71" spans="2:45" x14ac:dyDescent="0.3"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85"/>
      <c r="AP71" s="85"/>
      <c r="AQ71" s="85"/>
      <c r="AR71" s="85"/>
      <c r="AS71" s="85"/>
    </row>
    <row r="72" spans="2:45" x14ac:dyDescent="0.3"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85"/>
      <c r="AP72" s="85"/>
      <c r="AQ72" s="85"/>
      <c r="AR72" s="85"/>
      <c r="AS72" s="85"/>
    </row>
    <row r="73" spans="2:45" x14ac:dyDescent="0.3"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85"/>
      <c r="AP73" s="85"/>
      <c r="AQ73" s="85"/>
      <c r="AR73" s="85"/>
      <c r="AS73" s="85"/>
    </row>
    <row r="74" spans="2:45" x14ac:dyDescent="0.3"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85"/>
      <c r="AP74" s="85"/>
      <c r="AQ74" s="85"/>
      <c r="AR74" s="85"/>
      <c r="AS74" s="85"/>
    </row>
    <row r="75" spans="2:45" x14ac:dyDescent="0.3"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85"/>
      <c r="AP75" s="85"/>
      <c r="AQ75" s="85"/>
      <c r="AR75" s="85"/>
      <c r="AS75" s="85"/>
    </row>
    <row r="76" spans="2:45" x14ac:dyDescent="0.3"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85"/>
      <c r="AP76" s="85"/>
      <c r="AQ76" s="85"/>
      <c r="AR76" s="85"/>
      <c r="AS76" s="85"/>
    </row>
    <row r="77" spans="2:45" x14ac:dyDescent="0.3"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85"/>
      <c r="AP77" s="85"/>
      <c r="AQ77" s="85"/>
      <c r="AR77" s="85"/>
      <c r="AS77" s="85"/>
    </row>
    <row r="78" spans="2:45" x14ac:dyDescent="0.3"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</row>
    <row r="79" spans="2:45" x14ac:dyDescent="0.3"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</row>
    <row r="80" spans="2:45" x14ac:dyDescent="0.3"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</row>
    <row r="81" spans="2:35" x14ac:dyDescent="0.3"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</row>
    <row r="82" spans="2:35" x14ac:dyDescent="0.3"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</row>
    <row r="83" spans="2:35" x14ac:dyDescent="0.3"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</row>
    <row r="84" spans="2:35" x14ac:dyDescent="0.3"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</row>
    <row r="85" spans="2:35" x14ac:dyDescent="0.3"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</row>
    <row r="86" spans="2:35" x14ac:dyDescent="0.3"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</row>
    <row r="87" spans="2:35" x14ac:dyDescent="0.3"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</row>
    <row r="88" spans="2:35" x14ac:dyDescent="0.3"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</row>
    <row r="89" spans="2:35" x14ac:dyDescent="0.3"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</row>
    <row r="90" spans="2:35" x14ac:dyDescent="0.3"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</row>
    <row r="91" spans="2:35" x14ac:dyDescent="0.3"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</row>
    <row r="92" spans="2:35" x14ac:dyDescent="0.3"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</row>
    <row r="93" spans="2:35" x14ac:dyDescent="0.3"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</row>
    <row r="94" spans="2:35" x14ac:dyDescent="0.3"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</row>
    <row r="95" spans="2:35" x14ac:dyDescent="0.3"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</row>
    <row r="96" spans="2:35" x14ac:dyDescent="0.3"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</row>
    <row r="97" spans="2:35" x14ac:dyDescent="0.3"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</row>
    <row r="98" spans="2:35" x14ac:dyDescent="0.3"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</row>
    <row r="99" spans="2:35" x14ac:dyDescent="0.3"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</row>
    <row r="100" spans="2:35" x14ac:dyDescent="0.3"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</row>
    <row r="101" spans="2:35" x14ac:dyDescent="0.3"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</row>
    <row r="102" spans="2:35" x14ac:dyDescent="0.3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</row>
    <row r="103" spans="2:35" x14ac:dyDescent="0.3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</row>
    <row r="104" spans="2:35" x14ac:dyDescent="0.3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</row>
    <row r="105" spans="2:35" x14ac:dyDescent="0.3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</row>
    <row r="106" spans="2:35" x14ac:dyDescent="0.3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</row>
    <row r="107" spans="2:35" x14ac:dyDescent="0.3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</row>
    <row r="108" spans="2:35" x14ac:dyDescent="0.3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</row>
    <row r="109" spans="2:35" x14ac:dyDescent="0.3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</row>
    <row r="110" spans="2:35" x14ac:dyDescent="0.3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</row>
    <row r="111" spans="2:35" x14ac:dyDescent="0.3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</row>
    <row r="112" spans="2:35" x14ac:dyDescent="0.3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</row>
    <row r="113" spans="2:35" x14ac:dyDescent="0.3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</row>
    <row r="114" spans="2:35" x14ac:dyDescent="0.3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</row>
    <row r="115" spans="2:35" x14ac:dyDescent="0.3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</row>
    <row r="116" spans="2:35" x14ac:dyDescent="0.3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</row>
    <row r="117" spans="2:35" x14ac:dyDescent="0.3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</row>
    <row r="118" spans="2:35" x14ac:dyDescent="0.3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</row>
    <row r="119" spans="2:35" x14ac:dyDescent="0.3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</row>
    <row r="120" spans="2:35" x14ac:dyDescent="0.3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</row>
    <row r="121" spans="2:35" x14ac:dyDescent="0.3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</row>
    <row r="122" spans="2:35" x14ac:dyDescent="0.3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</row>
    <row r="123" spans="2:35" x14ac:dyDescent="0.3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</row>
    <row r="124" spans="2:35" x14ac:dyDescent="0.3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</row>
    <row r="125" spans="2:35" x14ac:dyDescent="0.3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</row>
    <row r="126" spans="2:35" x14ac:dyDescent="0.3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</row>
    <row r="127" spans="2:35" x14ac:dyDescent="0.3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</row>
    <row r="128" spans="2:35" x14ac:dyDescent="0.3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</row>
    <row r="129" spans="2:35" x14ac:dyDescent="0.3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</row>
    <row r="130" spans="2:35" x14ac:dyDescent="0.3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</row>
    <row r="131" spans="2:35" x14ac:dyDescent="0.3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</row>
    <row r="132" spans="2:35" x14ac:dyDescent="0.3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</row>
    <row r="133" spans="2:35" x14ac:dyDescent="0.3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</row>
    <row r="134" spans="2:35" x14ac:dyDescent="0.3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</row>
    <row r="135" spans="2:35" x14ac:dyDescent="0.3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</row>
    <row r="136" spans="2:35" x14ac:dyDescent="0.3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</row>
    <row r="137" spans="2:35" x14ac:dyDescent="0.3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</row>
    <row r="138" spans="2:35" x14ac:dyDescent="0.3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</row>
    <row r="139" spans="2:35" x14ac:dyDescent="0.3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</row>
    <row r="140" spans="2:35" x14ac:dyDescent="0.3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</row>
    <row r="141" spans="2:35" x14ac:dyDescent="0.3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</row>
    <row r="142" spans="2:35" x14ac:dyDescent="0.3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</row>
    <row r="143" spans="2:35" x14ac:dyDescent="0.3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</row>
    <row r="144" spans="2:35" x14ac:dyDescent="0.3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</row>
    <row r="145" spans="2:35" x14ac:dyDescent="0.3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</row>
    <row r="146" spans="2:35" x14ac:dyDescent="0.3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</row>
    <row r="147" spans="2:35" x14ac:dyDescent="0.3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</row>
    <row r="148" spans="2:35" x14ac:dyDescent="0.3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</row>
    <row r="149" spans="2:35" x14ac:dyDescent="0.3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</row>
    <row r="150" spans="2:35" x14ac:dyDescent="0.3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</row>
    <row r="151" spans="2:35" x14ac:dyDescent="0.3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</row>
    <row r="152" spans="2:35" x14ac:dyDescent="0.3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</row>
    <row r="153" spans="2:35" x14ac:dyDescent="0.3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</row>
    <row r="154" spans="2:35" x14ac:dyDescent="0.3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</row>
    <row r="155" spans="2:35" x14ac:dyDescent="0.3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</row>
    <row r="156" spans="2:35" x14ac:dyDescent="0.3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2020-08-05T13:29:23Z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