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585E59CF-A4DC-40FD-9929-B3FD556B7504}" xr6:coauthVersionLast="47" xr6:coauthVersionMax="47" xr10:uidLastSave="{00000000-0000-0000-0000-000000000000}"/>
  <bookViews>
    <workbookView xWindow="-120" yWindow="-120" windowWidth="29040" windowHeight="15840" firstSheet="4"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2" i="9" l="1"/>
  <c r="K72" i="9" s="1"/>
  <c r="S72" i="9" s="1"/>
  <c r="E72" i="9"/>
  <c r="L72" i="9" s="1"/>
  <c r="T72" i="9"/>
  <c r="A46" i="3"/>
  <c r="A47" i="3" s="1"/>
  <c r="A48" i="3" s="1"/>
  <c r="A49" i="3" s="1"/>
  <c r="E65" i="9"/>
  <c r="L65" i="9" s="1"/>
  <c r="D65" i="9"/>
  <c r="U65" i="9" s="1"/>
  <c r="E52" i="9"/>
  <c r="L52" i="9" s="1"/>
  <c r="D52" i="9"/>
  <c r="U52" i="9" s="1"/>
  <c r="U72" i="9" l="1"/>
  <c r="K65" i="9"/>
  <c r="S65" i="9" s="1"/>
  <c r="K52" i="9"/>
  <c r="S52" i="9" s="1"/>
  <c r="G62" i="5"/>
  <c r="H62" i="5"/>
  <c r="I62" i="5"/>
  <c r="F62" i="5"/>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A44" i="3" l="1"/>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<sst xmlns="http://schemas.openxmlformats.org/spreadsheetml/2006/main" count="2669" uniqueCount="1109">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</sst>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45201.73094212963</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45201.73094212963</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COUNTIF($C$5:$C$48,C5)</f>
        <v>1</v>
      </c>
    </row>
    <row r="73" spans="3:4" x14ac:dyDescent="0.2">
      <c r="C73" s="30">
        <f>COUNTIF($C$5:$C$48,C6)</f>
        <v>1</v>
      </c>
    </row>
    <row r="74" spans="3:4" x14ac:dyDescent="0.2">
      <c r="C74" s="30">
        <f>COUNTIF($C$5:$C$48,C7)</f>
        <v>1</v>
      </c>
    </row>
    <row r="75" spans="3:4" x14ac:dyDescent="0.2">
      <c r="C75" s="30">
        <f>COUNTIF($C$5:$C$48,C8)</f>
        <v>1</v>
      </c>
    </row>
    <row r="76" spans="3:4" x14ac:dyDescent="0.2">
      <c r="C76" s="30">
        <f>COUNTIF($C$5:$C$48,C9)</f>
        <v>1</v>
      </c>
    </row>
    <row r="77" spans="3:4" x14ac:dyDescent="0.2">
      <c r="C77" s="30">
        <f>COUNTIF($C$5:$C$48,C10)</f>
        <v>1</v>
      </c>
    </row>
    <row r="78" spans="3:4" x14ac:dyDescent="0.2">
      <c r="C78" s="30">
        <f>COUNTIF($C$5:$C$48,C11)</f>
        <v>1</v>
      </c>
    </row>
    <row r="79" spans="3:4" x14ac:dyDescent="0.2">
      <c r="C79" s="30">
        <f>COUNTIF($C$5:$C$48,C12)</f>
        <v>1</v>
      </c>
    </row>
    <row r="80" spans="3:4" x14ac:dyDescent="0.2">
      <c r="C80" s="30">
        <f>COUNTIF($C$5:$C$48,C13)</f>
        <v>1</v>
      </c>
    </row>
    <row r="81" spans="1:3" x14ac:dyDescent="0.2">
      <c r="C81" s="30">
        <f>COUNTIF($C$5:$C$48,C14)</f>
        <v>1</v>
      </c>
    </row>
    <row r="82" spans="1:3" x14ac:dyDescent="0.2">
      <c r="C82" s="30">
        <f>COUNTIF($C$5:$C$48,C15)</f>
        <v>1</v>
      </c>
    </row>
    <row r="83" spans="1:3" x14ac:dyDescent="0.2">
      <c r="A83" s="28">
        <v>1</v>
      </c>
      <c r="C83" s="30">
        <f>COUNTIF($C$5:$C$48,C17)</f>
        <v>1</v>
      </c>
    </row>
    <row r="84" spans="1:3" x14ac:dyDescent="0.2">
      <c r="A84" s="28">
        <v>2</v>
      </c>
      <c r="C84" s="30">
        <f>COUNTIF($C$5:$C$48,C18)</f>
        <v>1</v>
      </c>
    </row>
    <row r="85" spans="1:3" x14ac:dyDescent="0.2">
      <c r="A85" s="28">
        <v>3</v>
      </c>
      <c r="C85" s="30">
        <f>COUNTIF($C$5:$C$48,C19)</f>
        <v>1</v>
      </c>
    </row>
    <row r="86" spans="1:3" x14ac:dyDescent="0.2">
      <c r="A86" s="28">
        <v>4</v>
      </c>
      <c r="C86" s="30">
        <f>COUNTIF($C$5:$C$48,C20)</f>
        <v>1</v>
      </c>
    </row>
    <row r="87" spans="1:3" x14ac:dyDescent="0.2">
      <c r="A87" s="28">
        <v>5</v>
      </c>
      <c r="C87" s="30">
        <f>COUNTIF($C$5:$C$48,C21)</f>
        <v>1</v>
      </c>
    </row>
    <row r="88" spans="1:3" x14ac:dyDescent="0.2">
      <c r="A88" s="28">
        <v>6</v>
      </c>
      <c r="C88" s="30">
        <f>COUNTIF($C$5:$C$48,C22)</f>
        <v>1</v>
      </c>
    </row>
    <row r="89" spans="1:3" x14ac:dyDescent="0.2">
      <c r="A89" s="28">
        <v>7</v>
      </c>
      <c r="C89" s="30">
        <f>COUNTIF($C$5:$C$48,C23)</f>
        <v>1</v>
      </c>
    </row>
    <row r="90" spans="1:3" x14ac:dyDescent="0.2">
      <c r="A90" s="28">
        <v>8</v>
      </c>
      <c r="C90" s="30">
        <f>COUNTIF($C$5:$C$48,C24)</f>
        <v>1</v>
      </c>
    </row>
    <row r="91" spans="1:3" x14ac:dyDescent="0.2">
      <c r="A91" s="28">
        <v>9</v>
      </c>
      <c r="C91" s="30">
        <f>COUNTIF($C$5:$C$48,C25)</f>
        <v>1</v>
      </c>
    </row>
    <row r="92" spans="1:3" x14ac:dyDescent="0.2">
      <c r="A92" s="28">
        <v>10</v>
      </c>
      <c r="C92" s="30">
        <f>COUNTIF($C$5:$C$48,C26)</f>
        <v>1</v>
      </c>
    </row>
    <row r="93" spans="1:3" x14ac:dyDescent="0.2">
      <c r="A93" s="28">
        <v>11</v>
      </c>
      <c r="C93" s="30">
        <f>COUNTIF($C$5:$C$48,C27)</f>
        <v>1</v>
      </c>
    </row>
    <row r="94" spans="1:3" x14ac:dyDescent="0.2">
      <c r="A94" s="28">
        <v>12</v>
      </c>
      <c r="C94" s="30">
        <f>COUNTIF($C$5:$C$48,C29)</f>
        <v>1</v>
      </c>
    </row>
    <row r="95" spans="1:3" x14ac:dyDescent="0.2">
      <c r="A95" s="28">
        <v>13</v>
      </c>
      <c r="C95" s="30">
        <f>COUNTIF($C$5:$C$48,C30)</f>
        <v>1</v>
      </c>
    </row>
    <row r="96" spans="1:3" x14ac:dyDescent="0.2">
      <c r="A96" s="28">
        <v>14</v>
      </c>
      <c r="C96" s="30">
        <f>COUNTIF($C$5:$C$48,C31)</f>
        <v>1</v>
      </c>
    </row>
    <row r="97" spans="1:3" x14ac:dyDescent="0.2">
      <c r="A97" s="28">
        <v>15</v>
      </c>
      <c r="C97" s="30">
        <f>COUNTIF($C$5:$C$48,C32)</f>
        <v>1</v>
      </c>
    </row>
    <row r="98" spans="1:3" x14ac:dyDescent="0.2">
      <c r="A98" s="28">
        <v>16</v>
      </c>
      <c r="C98" s="30">
        <f>COUNTIF($C$5:$C$48,C33)</f>
        <v>1</v>
      </c>
    </row>
    <row r="99" spans="1:3" x14ac:dyDescent="0.2">
      <c r="A99" s="28">
        <v>17</v>
      </c>
      <c r="C99" s="30">
        <f>COUNTIF($C$5:$C$48,C34)</f>
        <v>1</v>
      </c>
    </row>
    <row r="100" spans="1:3" x14ac:dyDescent="0.2">
      <c r="A100" s="28">
        <v>18</v>
      </c>
      <c r="C100" s="30">
        <f>COUNTIF($C$5:$C$48,C35)</f>
        <v>1</v>
      </c>
    </row>
    <row r="101" spans="1:3" x14ac:dyDescent="0.2">
      <c r="A101" s="28">
        <v>19</v>
      </c>
      <c r="C101" s="30">
        <f>COUNTIF($C$5:$C$48,C36)</f>
        <v>1</v>
      </c>
    </row>
    <row r="102" spans="1:3" x14ac:dyDescent="0.2">
      <c r="A102" s="28">
        <v>20</v>
      </c>
      <c r="C102" s="30">
        <f>COUNTIF($C$5:$C$48,C37)</f>
        <v>1</v>
      </c>
    </row>
    <row r="103" spans="1:3" x14ac:dyDescent="0.2">
      <c r="A103" s="28">
        <v>21</v>
      </c>
      <c r="C103" s="30">
        <f>COUNTIF($C$5:$C$48,C38)</f>
        <v>1</v>
      </c>
    </row>
    <row r="104" spans="1:3" x14ac:dyDescent="0.2">
      <c r="A104" s="28">
        <v>22</v>
      </c>
      <c r="C104" s="30">
        <f>COUNTIF($C$5:$C$48,C39)</f>
        <v>1</v>
      </c>
    </row>
    <row r="105" spans="1:3" ht="15" x14ac:dyDescent="0.25">
      <c r="B105"/>
      <c r="C105" s="30">
        <f>COUNTIF($C$5:$C$48,C40)</f>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MINWMU</v>
      </c>
      <c r="C25" s="380" t="str">
        <f>IF(A25="*","",SUP!A73)</f>
        <v>Extraction of Waste for material use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39" workbookViewId="0">
      <selection activeCell="B63" sqref="B63"/>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NameConv!C48</f>
        <v>WMU</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55" workbookViewId="0">
      <selection activeCell="F62" sqref="F62:I62"/>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NameConv!$B$42</f>
        <v>Oil Kerosene</v>
      </c>
      <c r="AV7" s="42" t="str">
        <f>NameConv!$B$43</f>
        <v>Oil LPG</v>
      </c>
      <c r="AW7" s="42" t="str">
        <f>NameConv!$B$44</f>
        <v>Oil Other</v>
      </c>
      <c r="AX7" s="42" t="str">
        <f>NameConv!$B$45</f>
        <v>Solar</v>
      </c>
      <c r="AY7" s="42" t="str">
        <f>NameConv!$B$46</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t="str">
        <f t="shared" ref="Q69:Q76" si="27">$Q$60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t="str">
        <f t="shared" si="27"/>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c r="K71" s="82"/>
      <c r="L71" s="82"/>
      <c r="M71"/>
      <c r="N71"/>
      <c r="O71"/>
      <c r="P71"/>
      <c r="Q71" t="str">
        <f t="shared" si="27"/>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c r="K72" s="82"/>
      <c r="L72" s="82"/>
      <c r="M72"/>
      <c r="N72"/>
      <c r="O72"/>
      <c r="P72"/>
      <c r="Q72" t="str">
        <f t="shared" si="27"/>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4"/>
        <v>Extraction of Waste for material use</v>
      </c>
      <c r="B73" s="30" t="str">
        <f>$B$46&amp;D73</f>
        <v>MINWMU</v>
      </c>
      <c r="D73" s="159" t="str">
        <f>NameConv!C48</f>
        <v>WMU</v>
      </c>
      <c r="E73" s="30">
        <v>0</v>
      </c>
      <c r="F73" s="82">
        <v>0</v>
      </c>
      <c r="G73" s="82">
        <f t="shared" si="29"/>
        <v>0</v>
      </c>
      <c r="H73" s="82">
        <f t="shared" si="29"/>
        <v>0</v>
      </c>
      <c r="I73" s="82">
        <f t="shared" si="29"/>
        <v>0</v>
      </c>
      <c r="J73" s="82">
        <v>3</v>
      </c>
      <c r="K73" s="82">
        <v>25</v>
      </c>
      <c r="L73" s="82"/>
      <c r="M73"/>
      <c r="N73"/>
      <c r="O73"/>
      <c r="P73"/>
      <c r="Q73" t="str">
        <f t="shared" si="27"/>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t="str">
        <f t="shared" si="27"/>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4"/>
        <v>Extraction of Solar</v>
      </c>
      <c r="B75" s="30" t="str">
        <f t="shared" si="25"/>
        <v>MINSOL</v>
      </c>
      <c r="D75" s="159" t="str">
        <f>NameConv!C45</f>
        <v>SOL</v>
      </c>
      <c r="E75" s="30">
        <v>0</v>
      </c>
      <c r="F75" s="82"/>
      <c r="G75" s="82"/>
      <c r="H75" s="82"/>
      <c r="I75" s="82"/>
      <c r="J75" s="82"/>
      <c r="K75" s="82"/>
      <c r="L75" s="82"/>
      <c r="M75"/>
      <c r="N75"/>
      <c r="O75"/>
      <c r="P75"/>
      <c r="Q75" t="str">
        <f t="shared" si="27"/>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4"/>
        <v>Extraction of Wind</v>
      </c>
      <c r="B76" s="30" t="str">
        <f>$B$46&amp;D76</f>
        <v>MINWND</v>
      </c>
      <c r="D76" s="159" t="str">
        <f>NameConv!C46</f>
        <v>WND</v>
      </c>
      <c r="E76" s="30">
        <v>0</v>
      </c>
      <c r="F76" s="82"/>
      <c r="G76" s="82"/>
      <c r="H76" s="82"/>
      <c r="I76" s="82"/>
      <c r="J76" s="82"/>
      <c r="K76" s="82"/>
      <c r="L76" s="82"/>
      <c r="M76"/>
      <c r="N76"/>
      <c r="O76"/>
      <c r="P76"/>
      <c r="Q76" t="str">
        <f t="shared" si="27"/>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t="str">
        <f t="shared" ref="Q78:Q92" si="33">$Q$60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v>2027</v>
      </c>
      <c r="Q80" t="str">
        <f t="shared" si="33"/>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v>2027</v>
      </c>
      <c r="Q81" t="str">
        <f t="shared" si="33"/>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SUMIF($C$8:$AZ$8,D83,$C$11:$AZ$11)</f>
        <v>170.374545454545</v>
      </c>
      <c r="L83" s="82"/>
      <c r="M83"/>
      <c r="N83"/>
      <c r="O83"/>
      <c r="P83"/>
      <c r="Q83" t="str">
        <f t="shared" si="33"/>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t="str">
        <f t="shared" si="33"/>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t="str">
        <f t="shared" si="33"/>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t="str">
        <f t="shared" si="33"/>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t="str">
        <f t="shared" si="33"/>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t="str">
        <f t="shared" si="33"/>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30"/>
        <v>Imports of Oil LPG</v>
      </c>
      <c r="B89" s="30" t="str">
        <f t="shared" si="37"/>
        <v>IMPOLP</v>
      </c>
      <c r="D89" s="159" t="str">
        <f>NameConv!C43</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t="str">
        <f t="shared" si="33"/>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30"/>
        <v>Imports of Oil Kerosene</v>
      </c>
      <c r="B90" s="30" t="str">
        <f t="shared" si="37"/>
        <v>IMPOKE</v>
      </c>
      <c r="D90" s="159" t="str">
        <f>NameConv!C42</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t="str">
        <f t="shared" si="33"/>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t="str">
        <f t="shared" si="33"/>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t="str">
        <f t="shared" si="33"/>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5">$Q$60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5"/>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SUMIF($C$8:$AZ$8,C99,$C$12:$AZ$12)</f>
        <v>0.22564281164383562</v>
      </c>
      <c r="L99" s="82"/>
      <c r="M99"/>
      <c r="N99"/>
      <c r="O99"/>
      <c r="P99"/>
      <c r="Q99" t="str">
        <f t="shared" si="45"/>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SUMIF($C$8:$AZ$8,C100,$C$12:$AZ$12)</f>
        <v>20.83803412968</v>
      </c>
      <c r="L100" s="82"/>
      <c r="M100"/>
      <c r="N100"/>
      <c r="O100"/>
      <c r="P100"/>
      <c r="Q100" t="str">
        <f t="shared" si="45"/>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SUMIF($C$8:$AZ$8,C101,$C$12:$AZ$12)</f>
        <v>28.73659252275862</v>
      </c>
      <c r="L101" s="82"/>
      <c r="M101"/>
      <c r="N101"/>
      <c r="O101"/>
      <c r="P101"/>
      <c r="Q101" t="str">
        <f t="shared" si="45"/>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SUMIF($C$8:$AZ$8,C102,$C$12:$AZ$12)</f>
        <v>3.5488458656756761</v>
      </c>
      <c r="L102" s="82"/>
      <c r="M102"/>
      <c r="N102"/>
      <c r="O102"/>
      <c r="P102"/>
      <c r="Q102" t="str">
        <f t="shared" si="45"/>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t="str">
        <f t="shared" si="45"/>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3"/>
        <v>Exports of Oil Kerosene</v>
      </c>
      <c r="B104" s="30" t="str">
        <f t="shared" si="44"/>
        <v>PEXOKE</v>
      </c>
      <c r="C104" s="159" t="str">
        <f>NameConv!C42</f>
        <v>OKE</v>
      </c>
      <c r="E104" s="30">
        <v>0</v>
      </c>
      <c r="F104" s="82">
        <f t="shared" si="47"/>
        <v>-231.28210231970894</v>
      </c>
      <c r="G104" s="82">
        <f t="shared" si="47"/>
        <v>-238.22903293977191</v>
      </c>
      <c r="H104" s="82">
        <f t="shared" si="47"/>
        <v>-219.66343669750759</v>
      </c>
      <c r="I104" s="82">
        <f t="shared" si="47"/>
        <v>-276.45231932090428</v>
      </c>
      <c r="J104" s="82">
        <v>0</v>
      </c>
      <c r="K104" s="393">
        <f>SUMIF($C$8:$AZ$8,C104,$C$12:$AZ$12)</f>
        <v>5.0273560461728382</v>
      </c>
      <c r="L104" s="82"/>
      <c r="M104"/>
      <c r="N104"/>
      <c r="O104"/>
      <c r="P104"/>
      <c r="Q104" t="str">
        <f t="shared" si="45"/>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16" t="s">
        <v>362</v>
      </c>
      <c r="AD6" s="416"/>
      <c r="AE6" s="416"/>
    </row>
    <row r="7" spans="1:31" ht="15.75" customHeight="1" x14ac:dyDescent="0.25">
      <c r="A7" s="417" t="s">
        <v>363</v>
      </c>
      <c r="B7" s="419" t="s">
        <v>364</v>
      </c>
      <c r="C7" s="421" t="s">
        <v>365</v>
      </c>
      <c r="D7" s="422"/>
      <c r="E7" s="423"/>
      <c r="F7" s="426" t="s">
        <v>366</v>
      </c>
      <c r="G7" s="176"/>
      <c r="H7" s="176"/>
      <c r="I7" s="176"/>
      <c r="J7" s="176"/>
      <c r="U7" s="173" t="s">
        <v>367</v>
      </c>
      <c r="V7" s="174">
        <v>18.235131074122162</v>
      </c>
      <c r="W7" s="175" t="s">
        <v>368</v>
      </c>
      <c r="AC7" s="177" t="s">
        <v>369</v>
      </c>
      <c r="AD7" s="178">
        <f>AD8*AD9/10^3</f>
        <v>5.4839199999999998E-2</v>
      </c>
      <c r="AE7" s="179" t="s">
        <v>239</v>
      </c>
    </row>
    <row r="8" spans="1:31" x14ac:dyDescent="0.25">
      <c r="A8" s="418"/>
      <c r="B8" s="420"/>
      <c r="C8" s="424"/>
      <c r="D8" s="425"/>
      <c r="E8" s="425"/>
      <c r="F8" s="427"/>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432</v>
      </c>
      <c r="AD25" s="415"/>
      <c r="AE25" s="415"/>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5"/>
      <c r="I31" s="435"/>
      <c r="R31" t="s">
        <v>370</v>
      </c>
      <c r="S31" t="s">
        <v>370</v>
      </c>
      <c r="T31" t="s">
        <v>370</v>
      </c>
      <c r="U31" t="s">
        <v>371</v>
      </c>
      <c r="V31" t="s">
        <v>371</v>
      </c>
      <c r="W31" t="s">
        <v>371</v>
      </c>
    </row>
    <row r="32" spans="1:31" ht="17.25" customHeight="1" x14ac:dyDescent="0.25">
      <c r="L32" s="428" t="s">
        <v>436</v>
      </c>
      <c r="M32" s="436" t="s">
        <v>437</v>
      </c>
      <c r="N32" s="220" t="s">
        <v>438</v>
      </c>
      <c r="O32" s="221" t="s">
        <v>439</v>
      </c>
      <c r="P32" s="222" t="s">
        <v>438</v>
      </c>
      <c r="Q32" s="223" t="s">
        <v>439</v>
      </c>
      <c r="R32" s="428" t="s">
        <v>389</v>
      </c>
      <c r="S32" s="428" t="s">
        <v>393</v>
      </c>
      <c r="T32" s="428" t="s">
        <v>440</v>
      </c>
      <c r="U32" s="428" t="s">
        <v>389</v>
      </c>
      <c r="V32" s="428" t="s">
        <v>393</v>
      </c>
      <c r="W32" s="428" t="s">
        <v>440</v>
      </c>
    </row>
    <row r="33" spans="1:24" x14ac:dyDescent="0.25">
      <c r="A33" t="s">
        <v>441</v>
      </c>
      <c r="C33" t="s">
        <v>442</v>
      </c>
      <c r="D33" t="s">
        <v>442</v>
      </c>
      <c r="E33" t="s">
        <v>442</v>
      </c>
      <c r="F33" s="142" t="s">
        <v>443</v>
      </c>
      <c r="G33" s="142" t="s">
        <v>444</v>
      </c>
      <c r="H33" s="431" t="s">
        <v>445</v>
      </c>
      <c r="I33" s="431"/>
      <c r="J33" s="142" t="s">
        <v>443</v>
      </c>
      <c r="K33" t="s">
        <v>444</v>
      </c>
      <c r="L33" s="429"/>
      <c r="M33" s="437"/>
      <c r="N33" s="16"/>
      <c r="O33" s="73"/>
      <c r="P33" s="73"/>
      <c r="Q33" s="224"/>
      <c r="R33" s="429"/>
      <c r="S33" s="429"/>
      <c r="T33" s="429"/>
      <c r="U33" s="429"/>
      <c r="V33" s="429"/>
      <c r="W33" s="429"/>
    </row>
    <row r="34" spans="1:24" ht="15.75" thickBot="1" x14ac:dyDescent="0.3">
      <c r="A34" t="s">
        <v>446</v>
      </c>
      <c r="F34" s="142" t="s">
        <v>447</v>
      </c>
      <c r="G34" s="142" t="s">
        <v>448</v>
      </c>
      <c r="H34" s="142"/>
      <c r="I34" s="142"/>
      <c r="J34" s="142" t="s">
        <v>447</v>
      </c>
      <c r="K34" t="s">
        <v>447</v>
      </c>
      <c r="L34" s="430"/>
      <c r="M34" s="438"/>
      <c r="N34" s="225" t="s">
        <v>449</v>
      </c>
      <c r="O34" s="226" t="s">
        <v>449</v>
      </c>
      <c r="P34" s="95" t="s">
        <v>449</v>
      </c>
      <c r="Q34" s="227" t="s">
        <v>449</v>
      </c>
      <c r="R34" s="430"/>
      <c r="S34" s="430"/>
      <c r="T34" s="430"/>
      <c r="U34" s="430"/>
      <c r="V34" s="430"/>
      <c r="W34" s="430"/>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2"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4" t="s">
        <v>498</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39" t="s">
        <v>508</v>
      </c>
      <c r="B103" s="266" t="s">
        <v>509</v>
      </c>
      <c r="C103" s="441" t="s">
        <v>510</v>
      </c>
      <c r="D103" s="266">
        <v>0.77</v>
      </c>
      <c r="E103" s="266">
        <v>18</v>
      </c>
    </row>
    <row r="104" spans="1:11" ht="23.25" thickBot="1" x14ac:dyDescent="0.3">
      <c r="A104" s="440"/>
      <c r="B104" s="266" t="s">
        <v>511</v>
      </c>
      <c r="C104" s="442"/>
      <c r="D104" s="266">
        <v>0.18</v>
      </c>
      <c r="E104" s="266">
        <v>2.5</v>
      </c>
      <c r="K104">
        <f>0.77/0.0243</f>
        <v>31.68724279835391</v>
      </c>
    </row>
    <row r="105" spans="1:11" ht="15.75" thickBot="1" x14ac:dyDescent="0.3">
      <c r="A105" s="439" t="s">
        <v>512</v>
      </c>
      <c r="B105" s="266" t="s">
        <v>513</v>
      </c>
      <c r="C105" s="442"/>
      <c r="D105" s="266">
        <v>0</v>
      </c>
      <c r="E105" s="266">
        <v>1.2</v>
      </c>
    </row>
    <row r="106" spans="1:11" ht="15.75" thickBot="1" x14ac:dyDescent="0.3">
      <c r="A106" s="440"/>
      <c r="B106" s="266" t="s">
        <v>514</v>
      </c>
      <c r="C106" s="443"/>
      <c r="D106" s="266">
        <v>0</v>
      </c>
      <c r="E106" s="266">
        <v>0.1</v>
      </c>
    </row>
    <row r="107" spans="1:11" ht="15.75" thickBot="1" x14ac:dyDescent="0.3">
      <c r="A107" s="439" t="s">
        <v>508</v>
      </c>
      <c r="B107" s="266" t="s">
        <v>513</v>
      </c>
      <c r="C107" s="441" t="s">
        <v>515</v>
      </c>
      <c r="D107" s="266">
        <v>7.6999999999999999E-2</v>
      </c>
      <c r="E107" s="266" t="s">
        <v>516</v>
      </c>
    </row>
    <row r="108" spans="1:11" ht="15.75" thickBot="1" x14ac:dyDescent="0.3">
      <c r="A108" s="440"/>
      <c r="B108" s="266" t="s">
        <v>514</v>
      </c>
      <c r="C108" s="442"/>
      <c r="D108" s="266">
        <v>1.7999999999999999E-2</v>
      </c>
      <c r="E108" s="266" t="s">
        <v>516</v>
      </c>
    </row>
    <row r="109" spans="1:11" ht="15.75" thickBot="1" x14ac:dyDescent="0.3">
      <c r="A109" s="439" t="s">
        <v>512</v>
      </c>
      <c r="B109" s="266" t="s">
        <v>513</v>
      </c>
      <c r="C109" s="442"/>
      <c r="D109" s="266">
        <v>0</v>
      </c>
      <c r="E109" s="266" t="s">
        <v>516</v>
      </c>
    </row>
    <row r="110" spans="1:11" ht="15.75" thickBot="1" x14ac:dyDescent="0.3">
      <c r="A110" s="440"/>
      <c r="B110" s="266" t="s">
        <v>514</v>
      </c>
      <c r="C110" s="443"/>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abSelected="1"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1" t="s">
        <v>762</v>
      </c>
      <c r="DM94" s="431"/>
      <c r="DN94" s="431" t="s">
        <v>763</v>
      </c>
      <c r="DO94" s="431"/>
      <c r="DP94" s="431" t="s">
        <v>761</v>
      </c>
      <c r="DQ94" s="431"/>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2023-10-02T15:32:52Z</dcterms:modified>
</cp:coreProperties>
</file>