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C7C5D08-A4CD-482B-9BAE-533C1B2AAB6A}" xr6:coauthVersionLast="47" xr6:coauthVersionMax="47" xr10:uidLastSave="{00000000-0000-0000-0000-000000000000}"/>
  <bookViews>
    <workbookView xWindow="3960" yWindow="-16950" windowWidth="24630" windowHeight="15330" xr2:uid="{00000000-000D-0000-FFFF-FFFF00000000}"/>
  </bookViews>
  <sheets>
    <sheet name="Define REFIT" sheetId="2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" l="1"/>
  <c r="BD5" i="2"/>
  <c r="AY5" i="2"/>
  <c r="AT5" i="2"/>
  <c r="AO5" i="2"/>
  <c r="AJ5" i="2"/>
  <c r="AE5" i="2"/>
  <c r="Z5" i="2"/>
  <c r="U5" i="2"/>
  <c r="P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45" i="2"/>
  <c r="G46" i="2"/>
  <c r="G28" i="2" s="1"/>
  <c r="H46" i="2"/>
  <c r="H28" i="2" s="1"/>
  <c r="I46" i="2"/>
  <c r="I28" i="2" s="1"/>
  <c r="J46" i="2"/>
  <c r="J28" i="2" s="1"/>
  <c r="K46" i="2"/>
  <c r="K28" i="2" s="1"/>
  <c r="L46" i="2"/>
  <c r="L28" i="2" s="1"/>
  <c r="M46" i="2"/>
  <c r="M28" i="2" s="1"/>
  <c r="N46" i="2"/>
  <c r="N28" i="2" s="1"/>
  <c r="G47" i="2"/>
  <c r="G29" i="2" s="1"/>
  <c r="H47" i="2"/>
  <c r="H29" i="2" s="1"/>
  <c r="I47" i="2"/>
  <c r="I29" i="2" s="1"/>
  <c r="J47" i="2"/>
  <c r="J29" i="2" s="1"/>
  <c r="K47" i="2"/>
  <c r="K29" i="2" s="1"/>
  <c r="L47" i="2"/>
  <c r="L29" i="2" s="1"/>
  <c r="M47" i="2"/>
  <c r="M29" i="2" s="1"/>
  <c r="N47" i="2"/>
  <c r="N29" i="2" s="1"/>
  <c r="G50" i="2"/>
  <c r="G32" i="2" s="1"/>
  <c r="H50" i="2"/>
  <c r="H32" i="2" s="1"/>
  <c r="I50" i="2"/>
  <c r="I32" i="2" s="1"/>
  <c r="J50" i="2"/>
  <c r="J32" i="2" s="1"/>
  <c r="K50" i="2"/>
  <c r="K32" i="2" s="1"/>
  <c r="L50" i="2"/>
  <c r="L32" i="2" s="1"/>
  <c r="M50" i="2"/>
  <c r="M32" i="2" s="1"/>
  <c r="N50" i="2"/>
  <c r="N32" i="2" s="1"/>
  <c r="G51" i="2"/>
  <c r="G33" i="2" s="1"/>
  <c r="H51" i="2"/>
  <c r="H33" i="2" s="1"/>
  <c r="G54" i="2"/>
  <c r="G36" i="2" s="1"/>
  <c r="H54" i="2"/>
  <c r="H36" i="2" s="1"/>
  <c r="I54" i="2"/>
  <c r="I36" i="2" s="1"/>
  <c r="G55" i="2"/>
  <c r="G37" i="2" s="1"/>
  <c r="H55" i="2"/>
  <c r="H37" i="2" s="1"/>
  <c r="I55" i="2"/>
  <c r="I37" i="2" s="1"/>
  <c r="G45" i="2"/>
  <c r="G27" i="2" s="1"/>
  <c r="H45" i="2"/>
  <c r="H27" i="2" s="1"/>
  <c r="I45" i="2"/>
  <c r="I27" i="2" s="1"/>
  <c r="J45" i="2"/>
  <c r="J27" i="2" s="1"/>
  <c r="K45" i="2"/>
  <c r="K27" i="2" s="1"/>
  <c r="L45" i="2"/>
  <c r="L27" i="2" s="1"/>
  <c r="M45" i="2"/>
  <c r="M27" i="2" s="1"/>
  <c r="N45" i="2"/>
  <c r="N27" i="2" s="1"/>
  <c r="F45" i="2"/>
  <c r="F60" i="2" s="1"/>
  <c r="F46" i="2"/>
  <c r="F28" i="2" s="1"/>
  <c r="F47" i="2"/>
  <c r="F62" i="2" s="1"/>
  <c r="F49" i="2"/>
  <c r="F31" i="2" s="1"/>
  <c r="F50" i="2"/>
  <c r="F65" i="2" s="1"/>
  <c r="F51" i="2"/>
  <c r="F66" i="2" s="1"/>
  <c r="F52" i="2"/>
  <c r="F67" i="2" s="1"/>
  <c r="F53" i="2"/>
  <c r="F68" i="2" s="1"/>
  <c r="F54" i="2"/>
  <c r="F36" i="2" s="1"/>
  <c r="F55" i="2"/>
  <c r="F37" i="2" s="1"/>
  <c r="F56" i="2"/>
  <c r="F38" i="2" s="1"/>
  <c r="F58" i="2"/>
  <c r="F40" i="2" s="1"/>
  <c r="F48" i="2"/>
  <c r="F63" i="2" s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60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N7" i="2"/>
  <c r="M7" i="2"/>
  <c r="C8" i="2"/>
  <c r="AT8" i="2" s="1"/>
  <c r="C9" i="2"/>
  <c r="P9" i="2" s="1"/>
  <c r="C10" i="2"/>
  <c r="AO10" i="2" s="1"/>
  <c r="C11" i="2"/>
  <c r="AY11" i="2" s="1"/>
  <c r="C12" i="2"/>
  <c r="U12" i="2" s="1"/>
  <c r="C13" i="2"/>
  <c r="BD13" i="2" s="1"/>
  <c r="C14" i="2"/>
  <c r="BD14" i="2" s="1"/>
  <c r="C15" i="2"/>
  <c r="AY15" i="2" s="1"/>
  <c r="C16" i="2"/>
  <c r="AT16" i="2" s="1"/>
  <c r="C17" i="2"/>
  <c r="AO17" i="2" s="1"/>
  <c r="C18" i="2"/>
  <c r="BD18" i="2" s="1"/>
  <c r="C19" i="2"/>
  <c r="BD19" i="2" s="1"/>
  <c r="C20" i="2"/>
  <c r="AT20" i="2" s="1"/>
  <c r="C7" i="2"/>
  <c r="P7" i="2" s="1"/>
  <c r="F57" i="2"/>
  <c r="F72" i="2" s="1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53" i="2" s="1"/>
  <c r="G35" i="2" s="1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L7" i="2"/>
  <c r="K7" i="2"/>
  <c r="J7" i="2"/>
  <c r="I7" i="2"/>
  <c r="H7" i="2"/>
  <c r="G7" i="2"/>
  <c r="F7" i="2"/>
  <c r="W8" i="2"/>
  <c r="AB8" i="2" s="1"/>
  <c r="AG8" i="2" s="1"/>
  <c r="AL8" i="2" s="1"/>
  <c r="AQ8" i="2" s="1"/>
  <c r="AV8" i="2" s="1"/>
  <c r="BA8" i="2" s="1"/>
  <c r="BF8" i="2" s="1"/>
  <c r="W9" i="2"/>
  <c r="AB9" i="2" s="1"/>
  <c r="AG9" i="2" s="1"/>
  <c r="AL9" i="2" s="1"/>
  <c r="AQ9" i="2" s="1"/>
  <c r="AV9" i="2" s="1"/>
  <c r="BA9" i="2" s="1"/>
  <c r="BF9" i="2" s="1"/>
  <c r="W10" i="2"/>
  <c r="AB10" i="2" s="1"/>
  <c r="AG10" i="2" s="1"/>
  <c r="AL10" i="2" s="1"/>
  <c r="AQ10" i="2" s="1"/>
  <c r="AV10" i="2" s="1"/>
  <c r="BA10" i="2" s="1"/>
  <c r="BF10" i="2" s="1"/>
  <c r="W11" i="2"/>
  <c r="AB11" i="2" s="1"/>
  <c r="AG11" i="2" s="1"/>
  <c r="AL11" i="2" s="1"/>
  <c r="AQ11" i="2" s="1"/>
  <c r="AV11" i="2" s="1"/>
  <c r="BA11" i="2" s="1"/>
  <c r="BF11" i="2" s="1"/>
  <c r="W12" i="2"/>
  <c r="AB12" i="2" s="1"/>
  <c r="AG12" i="2" s="1"/>
  <c r="AL12" i="2" s="1"/>
  <c r="AQ12" i="2" s="1"/>
  <c r="AV12" i="2" s="1"/>
  <c r="BA12" i="2" s="1"/>
  <c r="BF12" i="2" s="1"/>
  <c r="W13" i="2"/>
  <c r="AB13" i="2" s="1"/>
  <c r="AG13" i="2" s="1"/>
  <c r="AL13" i="2" s="1"/>
  <c r="AQ13" i="2" s="1"/>
  <c r="AV13" i="2" s="1"/>
  <c r="BA13" i="2" s="1"/>
  <c r="BF13" i="2" s="1"/>
  <c r="W14" i="2"/>
  <c r="AB14" i="2" s="1"/>
  <c r="AG14" i="2" s="1"/>
  <c r="AL14" i="2" s="1"/>
  <c r="AQ14" i="2" s="1"/>
  <c r="AV14" i="2" s="1"/>
  <c r="BA14" i="2" s="1"/>
  <c r="BF14" i="2" s="1"/>
  <c r="W15" i="2"/>
  <c r="AB15" i="2" s="1"/>
  <c r="AG15" i="2" s="1"/>
  <c r="AL15" i="2" s="1"/>
  <c r="AQ15" i="2" s="1"/>
  <c r="AV15" i="2" s="1"/>
  <c r="BA15" i="2" s="1"/>
  <c r="BF15" i="2" s="1"/>
  <c r="W16" i="2"/>
  <c r="AB16" i="2" s="1"/>
  <c r="AG16" i="2" s="1"/>
  <c r="AL16" i="2" s="1"/>
  <c r="AQ16" i="2" s="1"/>
  <c r="AV16" i="2" s="1"/>
  <c r="BA16" i="2" s="1"/>
  <c r="BF16" i="2" s="1"/>
  <c r="W17" i="2"/>
  <c r="AB17" i="2" s="1"/>
  <c r="AG17" i="2" s="1"/>
  <c r="AL17" i="2" s="1"/>
  <c r="AQ17" i="2" s="1"/>
  <c r="AV17" i="2" s="1"/>
  <c r="BA17" i="2" s="1"/>
  <c r="BF17" i="2" s="1"/>
  <c r="W18" i="2"/>
  <c r="AB18" i="2" s="1"/>
  <c r="AG18" i="2" s="1"/>
  <c r="AL18" i="2" s="1"/>
  <c r="AQ18" i="2" s="1"/>
  <c r="AV18" i="2" s="1"/>
  <c r="BA18" i="2" s="1"/>
  <c r="BF18" i="2" s="1"/>
  <c r="W19" i="2"/>
  <c r="AB19" i="2" s="1"/>
  <c r="AG19" i="2" s="1"/>
  <c r="AL19" i="2" s="1"/>
  <c r="AQ19" i="2" s="1"/>
  <c r="AV19" i="2" s="1"/>
  <c r="BA19" i="2" s="1"/>
  <c r="BF19" i="2" s="1"/>
  <c r="W20" i="2"/>
  <c r="AB20" i="2" s="1"/>
  <c r="AG20" i="2" s="1"/>
  <c r="AL20" i="2" s="1"/>
  <c r="AQ20" i="2" s="1"/>
  <c r="AV20" i="2" s="1"/>
  <c r="BA20" i="2" s="1"/>
  <c r="BF20" i="2" s="1"/>
  <c r="W7" i="2"/>
  <c r="AB7" i="2" s="1"/>
  <c r="AG7" i="2" s="1"/>
  <c r="AL7" i="2" s="1"/>
  <c r="AQ7" i="2" s="1"/>
  <c r="AV7" i="2" s="1"/>
  <c r="BA7" i="2" s="1"/>
  <c r="BF7" i="2" s="1"/>
  <c r="F61" i="2" l="1"/>
  <c r="G52" i="2"/>
  <c r="G34" i="2" s="1"/>
  <c r="AJ13" i="2"/>
  <c r="F64" i="2"/>
  <c r="AJ19" i="2"/>
  <c r="P17" i="2"/>
  <c r="U17" i="2"/>
  <c r="Z18" i="2"/>
  <c r="AT15" i="2"/>
  <c r="F33" i="2"/>
  <c r="F70" i="2"/>
  <c r="G70" i="2" s="1"/>
  <c r="H70" i="2" s="1"/>
  <c r="I70" i="2" s="1"/>
  <c r="F34" i="2"/>
  <c r="F32" i="2"/>
  <c r="F30" i="2"/>
  <c r="F27" i="2"/>
  <c r="F29" i="2"/>
  <c r="G57" i="2"/>
  <c r="G39" i="2" s="1"/>
  <c r="F39" i="2"/>
  <c r="F35" i="2"/>
  <c r="F44" i="2"/>
  <c r="BD15" i="2"/>
  <c r="BD16" i="2"/>
  <c r="G48" i="2"/>
  <c r="BD9" i="2"/>
  <c r="P14" i="2"/>
  <c r="AY17" i="2"/>
  <c r="AY18" i="2"/>
  <c r="G66" i="2"/>
  <c r="H66" i="2" s="1"/>
  <c r="G68" i="2"/>
  <c r="G60" i="2"/>
  <c r="G62" i="2"/>
  <c r="G61" i="2"/>
  <c r="F71" i="2"/>
  <c r="G56" i="2" s="1"/>
  <c r="G38" i="2" s="1"/>
  <c r="AY12" i="2"/>
  <c r="AO11" i="2"/>
  <c r="AY7" i="2"/>
  <c r="AY13" i="2"/>
  <c r="AY19" i="2"/>
  <c r="BD11" i="2"/>
  <c r="BD17" i="2"/>
  <c r="Z8" i="2"/>
  <c r="AY8" i="2"/>
  <c r="AY14" i="2"/>
  <c r="AY20" i="2"/>
  <c r="BD12" i="2"/>
  <c r="BD10" i="2"/>
  <c r="AY9" i="2"/>
  <c r="BD7" i="2"/>
  <c r="AY10" i="2"/>
  <c r="AY16" i="2"/>
  <c r="BD8" i="2"/>
  <c r="BD20" i="2"/>
  <c r="Z17" i="2"/>
  <c r="AO20" i="2"/>
  <c r="Z7" i="2"/>
  <c r="AT9" i="2"/>
  <c r="Z11" i="2"/>
  <c r="AE15" i="2"/>
  <c r="P8" i="2"/>
  <c r="Z20" i="2"/>
  <c r="AJ7" i="2"/>
  <c r="Z9" i="2"/>
  <c r="Z10" i="2"/>
  <c r="AE9" i="2"/>
  <c r="P20" i="2"/>
  <c r="U7" i="2"/>
  <c r="AJ8" i="2"/>
  <c r="U8" i="2"/>
  <c r="U9" i="2"/>
  <c r="AJ20" i="2"/>
  <c r="AJ10" i="2"/>
  <c r="U15" i="2"/>
  <c r="AO8" i="2"/>
  <c r="U20" i="2"/>
  <c r="AO9" i="2"/>
  <c r="AE10" i="2"/>
  <c r="Z19" i="2"/>
  <c r="AE16" i="2"/>
  <c r="AJ14" i="2"/>
  <c r="AO12" i="2"/>
  <c r="AO18" i="2"/>
  <c r="AT10" i="2"/>
  <c r="P16" i="2"/>
  <c r="U10" i="2"/>
  <c r="P15" i="2"/>
  <c r="U11" i="2"/>
  <c r="AE11" i="2"/>
  <c r="AE17" i="2"/>
  <c r="AJ9" i="2"/>
  <c r="AJ15" i="2"/>
  <c r="AO7" i="2"/>
  <c r="AO13" i="2"/>
  <c r="AO19" i="2"/>
  <c r="AT11" i="2"/>
  <c r="AT17" i="2"/>
  <c r="AJ16" i="2"/>
  <c r="AO14" i="2"/>
  <c r="AT12" i="2"/>
  <c r="AT18" i="2"/>
  <c r="U13" i="2"/>
  <c r="AE18" i="2"/>
  <c r="U14" i="2"/>
  <c r="AT19" i="2"/>
  <c r="P13" i="2"/>
  <c r="Z12" i="2"/>
  <c r="AE12" i="2"/>
  <c r="P12" i="2"/>
  <c r="P11" i="2"/>
  <c r="Z13" i="2"/>
  <c r="AE7" i="2"/>
  <c r="AE13" i="2"/>
  <c r="AE19" i="2"/>
  <c r="AJ11" i="2"/>
  <c r="AJ17" i="2"/>
  <c r="AO15" i="2"/>
  <c r="AT7" i="2"/>
  <c r="AT13" i="2"/>
  <c r="P10" i="2"/>
  <c r="U16" i="2"/>
  <c r="Z14" i="2"/>
  <c r="Z15" i="2"/>
  <c r="AE8" i="2"/>
  <c r="AE14" i="2"/>
  <c r="AE20" i="2"/>
  <c r="AJ12" i="2"/>
  <c r="AJ18" i="2"/>
  <c r="AO16" i="2"/>
  <c r="AT14" i="2"/>
  <c r="U18" i="2"/>
  <c r="Z16" i="2"/>
  <c r="P19" i="2"/>
  <c r="U19" i="2"/>
  <c r="P18" i="2"/>
  <c r="J55" i="2" l="1"/>
  <c r="J37" i="2" s="1"/>
  <c r="G49" i="2"/>
  <c r="G31" i="2" s="1"/>
  <c r="H53" i="2"/>
  <c r="H35" i="2" s="1"/>
  <c r="G72" i="2"/>
  <c r="H57" i="2" s="1"/>
  <c r="H39" i="2" s="1"/>
  <c r="I51" i="2"/>
  <c r="I33" i="2" s="1"/>
  <c r="G63" i="2"/>
  <c r="H48" i="2" s="1"/>
  <c r="G30" i="2"/>
  <c r="H62" i="2"/>
  <c r="H61" i="2"/>
  <c r="H60" i="2"/>
  <c r="G71" i="2"/>
  <c r="G67" i="2"/>
  <c r="F69" i="2"/>
  <c r="G69" i="2" s="1"/>
  <c r="F73" i="2"/>
  <c r="G65" i="2"/>
  <c r="S26" i="2"/>
  <c r="J70" i="2" l="1"/>
  <c r="G64" i="2"/>
  <c r="H56" i="2"/>
  <c r="H38" i="2" s="1"/>
  <c r="H72" i="2"/>
  <c r="I57" i="2" s="1"/>
  <c r="I39" i="2" s="1"/>
  <c r="H68" i="2"/>
  <c r="G58" i="2"/>
  <c r="I66" i="2"/>
  <c r="H52" i="2"/>
  <c r="H63" i="2"/>
  <c r="I48" i="2" s="1"/>
  <c r="I30" i="2" s="1"/>
  <c r="H30" i="2"/>
  <c r="I60" i="2"/>
  <c r="I61" i="2"/>
  <c r="I62" i="2"/>
  <c r="K55" i="2" l="1"/>
  <c r="K37" i="2" s="1"/>
  <c r="H49" i="2"/>
  <c r="H31" i="2" s="1"/>
  <c r="H64" i="2"/>
  <c r="H71" i="2"/>
  <c r="I63" i="2"/>
  <c r="J48" i="2" s="1"/>
  <c r="J30" i="2" s="1"/>
  <c r="I72" i="2"/>
  <c r="J57" i="2" s="1"/>
  <c r="J39" i="2" s="1"/>
  <c r="I53" i="2"/>
  <c r="I35" i="2" s="1"/>
  <c r="G40" i="2"/>
  <c r="G44" i="2"/>
  <c r="G73" i="2"/>
  <c r="J51" i="2"/>
  <c r="J33" i="2" s="1"/>
  <c r="H34" i="2"/>
  <c r="H67" i="2"/>
  <c r="I52" i="2" s="1"/>
  <c r="J62" i="2"/>
  <c r="J60" i="2"/>
  <c r="J61" i="2"/>
  <c r="H69" i="2"/>
  <c r="H65" i="2"/>
  <c r="K70" i="2" l="1"/>
  <c r="J72" i="2"/>
  <c r="K57" i="2" s="1"/>
  <c r="K39" i="2" s="1"/>
  <c r="I49" i="2"/>
  <c r="I31" i="2" s="1"/>
  <c r="I64" i="2"/>
  <c r="I56" i="2"/>
  <c r="I38" i="2" s="1"/>
  <c r="J63" i="2"/>
  <c r="K48" i="2" s="1"/>
  <c r="K30" i="2" s="1"/>
  <c r="I68" i="2"/>
  <c r="J53" i="2" s="1"/>
  <c r="J35" i="2" s="1"/>
  <c r="H58" i="2"/>
  <c r="H73" i="2" s="1"/>
  <c r="I58" i="2" s="1"/>
  <c r="J66" i="2"/>
  <c r="I34" i="2"/>
  <c r="I67" i="2"/>
  <c r="J52" i="2" s="1"/>
  <c r="K61" i="2"/>
  <c r="K60" i="2"/>
  <c r="K62" i="2"/>
  <c r="K63" i="2"/>
  <c r="L48" i="2" s="1"/>
  <c r="L30" i="2" s="1"/>
  <c r="L55" i="2" l="1"/>
  <c r="L37" i="2" s="1"/>
  <c r="K72" i="2"/>
  <c r="L57" i="2" s="1"/>
  <c r="L39" i="2" s="1"/>
  <c r="J49" i="2"/>
  <c r="J31" i="2" s="1"/>
  <c r="J64" i="2"/>
  <c r="I71" i="2"/>
  <c r="I40" i="2"/>
  <c r="I44" i="2"/>
  <c r="J68" i="2"/>
  <c r="I73" i="2"/>
  <c r="J58" i="2" s="1"/>
  <c r="J40" i="2" s="1"/>
  <c r="H40" i="2"/>
  <c r="H44" i="2"/>
  <c r="K51" i="2"/>
  <c r="K33" i="2" s="1"/>
  <c r="J34" i="2"/>
  <c r="J67" i="2"/>
  <c r="K52" i="2" s="1"/>
  <c r="L62" i="2"/>
  <c r="L60" i="2"/>
  <c r="L61" i="2"/>
  <c r="L63" i="2"/>
  <c r="M48" i="2" s="1"/>
  <c r="M30" i="2" s="1"/>
  <c r="I69" i="2"/>
  <c r="J54" i="2" s="1"/>
  <c r="J36" i="2" s="1"/>
  <c r="I65" i="2"/>
  <c r="L70" i="2" l="1"/>
  <c r="L72" i="2"/>
  <c r="M57" i="2" s="1"/>
  <c r="M39" i="2" s="1"/>
  <c r="K49" i="2"/>
  <c r="K31" i="2" s="1"/>
  <c r="J56" i="2"/>
  <c r="K53" i="2"/>
  <c r="K35" i="2" s="1"/>
  <c r="K66" i="2"/>
  <c r="L51" i="2"/>
  <c r="L33" i="2" s="1"/>
  <c r="K34" i="2"/>
  <c r="K67" i="2"/>
  <c r="L52" i="2" s="1"/>
  <c r="L67" i="2" s="1"/>
  <c r="M52" i="2" s="1"/>
  <c r="M61" i="2"/>
  <c r="M60" i="2"/>
  <c r="M62" i="2"/>
  <c r="M63" i="2"/>
  <c r="N48" i="2" s="1"/>
  <c r="N30" i="2" s="1"/>
  <c r="J73" i="2"/>
  <c r="K58" i="2" s="1"/>
  <c r="K40" i="2" s="1"/>
  <c r="M55" i="2" l="1"/>
  <c r="M37" i="2" s="1"/>
  <c r="M72" i="2"/>
  <c r="N57" i="2" s="1"/>
  <c r="N39" i="2" s="1"/>
  <c r="K64" i="2"/>
  <c r="J71" i="2"/>
  <c r="J38" i="2"/>
  <c r="K56" i="2"/>
  <c r="J44" i="2"/>
  <c r="K68" i="2"/>
  <c r="L66" i="2"/>
  <c r="M51" i="2" s="1"/>
  <c r="M33" i="2" s="1"/>
  <c r="M34" i="2"/>
  <c r="L34" i="2"/>
  <c r="N62" i="2"/>
  <c r="N60" i="2"/>
  <c r="N61" i="2"/>
  <c r="N63" i="2"/>
  <c r="M67" i="2"/>
  <c r="N52" i="2" s="1"/>
  <c r="J69" i="2"/>
  <c r="K54" i="2" s="1"/>
  <c r="J65" i="2"/>
  <c r="M70" i="2" l="1"/>
  <c r="N72" i="2"/>
  <c r="L49" i="2"/>
  <c r="L31" i="2" s="1"/>
  <c r="K71" i="2"/>
  <c r="L56" i="2" s="1"/>
  <c r="K38" i="2"/>
  <c r="L53" i="2"/>
  <c r="L35" i="2" s="1"/>
  <c r="K36" i="2"/>
  <c r="K44" i="2"/>
  <c r="M66" i="2"/>
  <c r="N51" i="2" s="1"/>
  <c r="N33" i="2" s="1"/>
  <c r="N34" i="2"/>
  <c r="N67" i="2"/>
  <c r="K65" i="2"/>
  <c r="K73" i="2"/>
  <c r="L58" i="2" s="1"/>
  <c r="L40" i="2" s="1"/>
  <c r="K69" i="2"/>
  <c r="L54" i="2" s="1"/>
  <c r="N55" i="2" l="1"/>
  <c r="N37" i="2" s="1"/>
  <c r="N70" i="2"/>
  <c r="L64" i="2"/>
  <c r="L71" i="2"/>
  <c r="L38" i="2"/>
  <c r="M56" i="2"/>
  <c r="M38" i="2" s="1"/>
  <c r="L68" i="2"/>
  <c r="L36" i="2"/>
  <c r="L44" i="2"/>
  <c r="N66" i="2"/>
  <c r="L65" i="2"/>
  <c r="L69" i="2"/>
  <c r="M54" i="2" s="1"/>
  <c r="L73" i="2"/>
  <c r="M58" i="2" s="1"/>
  <c r="M40" i="2" s="1"/>
  <c r="M49" i="2" l="1"/>
  <c r="M31" i="2" s="1"/>
  <c r="M64" i="2"/>
  <c r="M71" i="2"/>
  <c r="M53" i="2"/>
  <c r="M35" i="2" s="1"/>
  <c r="M36" i="2"/>
  <c r="M69" i="2"/>
  <c r="N54" i="2" s="1"/>
  <c r="M73" i="2"/>
  <c r="N58" i="2" s="1"/>
  <c r="N40" i="2" s="1"/>
  <c r="N49" i="2" l="1"/>
  <c r="N31" i="2" s="1"/>
  <c r="N56" i="2"/>
  <c r="N38" i="2" s="1"/>
  <c r="M44" i="2"/>
  <c r="M68" i="2"/>
  <c r="N36" i="2"/>
  <c r="M65" i="2"/>
  <c r="N64" i="2" l="1"/>
  <c r="N71" i="2"/>
  <c r="N53" i="2"/>
  <c r="N68" i="2" s="1"/>
  <c r="N73" i="2"/>
  <c r="N69" i="2"/>
  <c r="N65" i="2"/>
  <c r="N35" i="2" l="1"/>
  <c r="N44" i="2"/>
</calcChain>
</file>

<file path=xl/sharedStrings.xml><?xml version="1.0" encoding="utf-8"?>
<sst xmlns="http://schemas.openxmlformats.org/spreadsheetml/2006/main" count="261" uniqueCount="44">
  <si>
    <t>PSET_PN</t>
  </si>
  <si>
    <t>attribute</t>
  </si>
  <si>
    <t>REGION1</t>
  </si>
  <si>
    <t>ETCLEKEND-E-REAF</t>
  </si>
  <si>
    <t>ETCLECAMD-E-REAF</t>
  </si>
  <si>
    <t>ETCLEGROO-E-REAF</t>
  </si>
  <si>
    <t>ETCLEKOMA-E-REAF</t>
  </si>
  <si>
    <t>ETCLEARNO-E-REAF</t>
  </si>
  <si>
    <t>ETCLEDUVH-E-REAF</t>
  </si>
  <si>
    <t>ETCLEHEND-E-REAF</t>
  </si>
  <si>
    <t>ETCLEKRIE-E-REAF</t>
  </si>
  <si>
    <t>ETCLELETH-E-REAF</t>
  </si>
  <si>
    <t>ETCLEMAJD-E-REAF</t>
  </si>
  <si>
    <t>ETCLEMAJW-E-REAF</t>
  </si>
  <si>
    <t>ETCLEMATI-E-REAF</t>
  </si>
  <si>
    <t>ETCLEMATL-E-REAF</t>
  </si>
  <si>
    <t>ETCLETUTU-E-REAF</t>
  </si>
  <si>
    <t>~TFM_INS-TS</t>
  </si>
  <si>
    <t>Year</t>
  </si>
  <si>
    <t>RCAP</t>
  </si>
  <si>
    <t>last unit off</t>
  </si>
  <si>
    <t>NCAP_BND~LO</t>
  </si>
  <si>
    <t>PRC_RESID</t>
  </si>
  <si>
    <t>Start</t>
  </si>
  <si>
    <t>Cumul</t>
  </si>
  <si>
    <t>last step above is needed to get rid of small values :(</t>
  </si>
  <si>
    <t>Total</t>
  </si>
  <si>
    <t>NCAP_BND</t>
  </si>
  <si>
    <t>LimType</t>
  </si>
  <si>
    <t>FX</t>
  </si>
  <si>
    <t>change this if RESID was updated-&gt;</t>
  </si>
  <si>
    <t>TFM_FILL</t>
  </si>
  <si>
    <t>Attribute</t>
  </si>
  <si>
    <t>NCAP_TLIFE</t>
  </si>
  <si>
    <t>~UC_Sets: R_E: REGION1</t>
  </si>
  <si>
    <t>~UC_Sets: T_E:</t>
  </si>
  <si>
    <t>~UC_T</t>
  </si>
  <si>
    <t>UC_N</t>
  </si>
  <si>
    <t>Pset_PN</t>
  </si>
  <si>
    <t>UC_NCAP</t>
  </si>
  <si>
    <t>UC_RHSRT</t>
  </si>
  <si>
    <t>UCNCAP_REAF</t>
  </si>
  <si>
    <t>*-REAF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</si>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</sst>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£-809]#,##0.000;[Red]&quot;-&quot;[$£-809]#,##0.0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6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6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2" fillId="0" borderId="0"/>
    <xf numFmtId="0" fontId="13" fillId="0" borderId="0"/>
    <xf numFmtId="0" fontId="14" fillId="0" borderId="0"/>
    <xf numFmtId="0" fontId="6" fillId="0" borderId="0"/>
    <xf numFmtId="0" fontId="15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8" fillId="4" borderId="1" applyNumberFormat="0" applyAlignment="0" applyProtection="0"/>
    <xf numFmtId="0" fontId="7" fillId="3" borderId="1" applyNumberFormat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6" borderId="0" applyNumberFormat="0" applyBorder="0" applyAlignment="0" applyProtection="0"/>
    <xf numFmtId="0" fontId="9" fillId="5" borderId="0" applyNumberFormat="0" applyBorder="0" applyAlignment="0" applyProtection="0"/>
    <xf numFmtId="164" fontId="6" fillId="0" borderId="0" applyFont="0" applyFill="0" applyBorder="0" applyAlignment="0" applyProtection="0"/>
    <xf numFmtId="0" fontId="18" fillId="2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0" fillId="0" borderId="0"/>
  </cellStyleXfs>
  <cellXfs count="14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4" applyFont="1"/>
    <xf numFmtId="0" fontId="5" fillId="0" borderId="0" xfId="0" applyFont="1"/>
    <xf numFmtId="0" fontId="0" fillId="7" borderId="0" xfId="0" applyFill="1"/>
    <xf numFmtId="0" fontId="22" fillId="0" borderId="0" xfId="1" applyFont="1"/>
    <xf numFmtId="0" fontId="21" fillId="0" borderId="0" xfId="97" applyFont="1"/>
    <xf numFmtId="0" fontId="20" fillId="0" borderId="0" xfId="97"/>
    <xf numFmtId="0" fontId="23" fillId="8" borderId="0" xfId="97" applyFont="1" applyFill="1"/>
    <xf numFmtId="0" fontId="23" fillId="9" borderId="0" xfId="97" applyFont="1" applyFill="1"/>
    <xf numFmtId="0" fontId="23" fillId="7" borderId="0" xfId="97" applyFont="1" applyFill="1"/>
    <xf numFmtId="0" fontId="23" fillId="0" borderId="0" xfId="97" applyFont="1" applyAlignment="1">
      <alignment horizontal="right"/>
    </xf>
    <xf numFmtId="0" fontId="2" fillId="0" borderId="0" xfId="97" applyFont="1"/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1" xr:uid="{88D9099A-F470-4D03-BE79-09EB3D57A727}"/>
    <cellStyle name="Comma 2 2 3" xfId="66" xr:uid="{EE4ED5C2-F364-48AD-9F23-19B546FE0094}"/>
    <cellStyle name="Comma 2 2 3 2" xfId="86" xr:uid="{5F8D3818-DE53-4EB8-ADFF-E721D50AD4A2}"/>
    <cellStyle name="Comma 2 2 4" xfId="93" xr:uid="{26579440-FB52-4EAD-A938-A9028B777F90}"/>
    <cellStyle name="Comma 2 2 5" xfId="77" xr:uid="{C2D9B5AA-EFB4-4C03-963B-48FE499B2852}"/>
    <cellStyle name="Comma 2 3" xfId="9" xr:uid="{A89172D9-9A9F-4203-A875-CB6C23116EDB}"/>
    <cellStyle name="Comma 2 3 2" xfId="64" xr:uid="{26B3BD98-BE80-4CA6-92F8-26680421D3E6}"/>
    <cellStyle name="Comma 2 3 3" xfId="75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8" xr:uid="{B2752CA4-091E-42BD-B9B9-E36BB7EC4C6B}"/>
    <cellStyle name="Comma 2 4 3" xfId="94" xr:uid="{9C2369B5-779A-4A74-83FE-3224B5C29C94}"/>
    <cellStyle name="Comma 2 4 4" xfId="80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0" xr:uid="{087DDC20-DA77-4F57-BFD8-8CE64CFB7581}"/>
    <cellStyle name="Comma 2 5 3" xfId="96" xr:uid="{456B6CC2-B024-48A0-9040-6E5F319C317B}"/>
    <cellStyle name="Comma 2 5 4" xfId="84" xr:uid="{0F3C66F2-8366-416A-9E27-62F9B0B6C756}"/>
    <cellStyle name="Comma 2 6" xfId="65" xr:uid="{850A773F-11CE-46F3-8E25-34D3BF09D863}"/>
    <cellStyle name="Comma 2 6 2" xfId="85" xr:uid="{2C60040C-A2BA-4F8E-9C4E-B1F0FAAA8004}"/>
    <cellStyle name="Comma 2 7" xfId="92" xr:uid="{49D5FA88-39A8-47B8-B825-F67F0E538DA2}"/>
    <cellStyle name="Comma 2 8" xfId="76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79" xr:uid="{45E1FE83-3AC2-4FF0-85B1-F2BC75FB6375}"/>
    <cellStyle name="Comma 3 3" xfId="67" xr:uid="{A509B14B-C0CD-4F87-95EF-B00F08561F3C}"/>
    <cellStyle name="Comma 3 4" xfId="78" xr:uid="{4BF8DBCF-E643-4165-9610-73FA0AE71965}"/>
    <cellStyle name="Comma 4" xfId="43" xr:uid="{8A1895BD-7226-4A75-B56F-51BCA520A668}"/>
    <cellStyle name="Comma 4 2" xfId="72" xr:uid="{2C57F45F-8380-48A4-90D5-8F9F30C02519}"/>
    <cellStyle name="Comma 4 3" xfId="83" xr:uid="{6BD499AE-56C1-4689-94B9-A4EB017C0702}"/>
    <cellStyle name="Comma 5" xfId="38" xr:uid="{6378241E-4A8B-4C75-A3C8-9045E9540B4D}"/>
    <cellStyle name="Comma 5 2" xfId="71" xr:uid="{0C49D52D-C2CE-4084-B605-62530BEADE5D}"/>
    <cellStyle name="Comma 5 3" xfId="82" xr:uid="{BCF3DE70-35F5-4E49-9B70-427C2F662B52}"/>
    <cellStyle name="Comma 6" xfId="89" xr:uid="{6EB1E992-34C8-47D3-A864-F7512200395A}"/>
    <cellStyle name="Comma 7" xfId="95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7" xr:uid="{287CCB01-DDA9-43E4-BE4B-9FF5565F0D18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4" xr:uid="{C7E2B60A-B1D3-413C-99A3-5AF08E9A35BA}"/>
    <cellStyle name="Normal 15" xfId="91" xr:uid="{BFFC76FC-0174-4B76-A5CC-12D1F55C7336}"/>
    <cellStyle name="Normal 16" xfId="97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'Define REFIT'!$D$44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'Define REFIT'!$F$43:$N$43</c:f>
              <c:numCache>
                <c:formatCode>General</c:formatCode>
                <c:ptCount val="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</c:numCache>
            </c:numRef>
          </c:cat>
          <c:val>
            <c:numRef>
              <c:f>'Define REFIT'!$F$44:$N$44</c:f>
              <c:numCache>
                <c:formatCode>General</c:formatCode>
                <c:ptCount val="9"/>
                <c:pt idx="0">
                  <c:v>0</c:v>
                </c:pt>
                <c:pt idx="1">
                  <c:v>3.565999999367333</c:v>
                </c:pt>
                <c:pt idx="2">
                  <c:v>3.565999999367333</c:v>
                </c:pt>
                <c:pt idx="3">
                  <c:v>2.9910000000573334</c:v>
                </c:pt>
                <c:pt idx="4">
                  <c:v>2.6200000005480004</c:v>
                </c:pt>
                <c:pt idx="5">
                  <c:v>3.1719999998260002</c:v>
                </c:pt>
                <c:pt idx="6">
                  <c:v>1.8910000001939999</c:v>
                </c:pt>
                <c:pt idx="7">
                  <c:v>6.4000005295383744E-10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9-474B-A586-C4B7585F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702255"/>
        <c:axId val="2088246751"/>
      </c:lineChart>
      <c:catAx>
        <c:axId val="11207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46751"/>
        <c:crosses val="autoZero"/>
        <c:auto val="1"/>
        <c:lblAlgn val="ctr"/>
        <c:lblOffset val="100"/>
        <c:noMultiLvlLbl val="0"/>
      </c:catAx>
      <c:valAx>
        <c:axId val="20882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40</xdr:row>
      <xdr:rowOff>185737</xdr:rowOff>
    </xdr:from>
    <xdr:to>
      <xdr:col>16</xdr:col>
      <xdr:colOff>447675</xdr:colOff>
      <xdr:row>55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30DDC-AB94-5C51-9EFC-A2127950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ELC.xlsx" TargetMode="External"/><Relationship Id="rId1" Type="http://schemas.openxmlformats.org/officeDocument/2006/relationships/externalLinkPath" Target="/Models/SATIMGE_Veda/VT_REGION1_E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Assumptions"/>
      <sheetName val="Processes"/>
      <sheetName val="Commodities"/>
      <sheetName val="tables for reports"/>
      <sheetName val="ProcDataGenPre2012"/>
      <sheetName val="ProcDataGen2012On"/>
      <sheetName val="ProcDataRECostProfiles"/>
      <sheetName val="ProcDataTnD"/>
      <sheetName val="ProcDataExports"/>
      <sheetName val="ProcDataMines"/>
      <sheetName val="CommData"/>
      <sheetName val="ProcDataRM"/>
      <sheetName val="ProcDataAux"/>
      <sheetName val="ProcDataLowEAF"/>
      <sheetName val="ProcDataEndoRetire"/>
      <sheetName val="ProcDataRampRates"/>
      <sheetName val="JETPsep22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MIPPPP"/>
      <sheetName val="REIPPP"/>
      <sheetName val="OnsitePV"/>
      <sheetName val="IRP Costs"/>
      <sheetName val="PumpStorage"/>
      <sheetName val="NBI_NREL_etc"/>
      <sheetName val="CoalIPP"/>
      <sheetName val="FGD costs"/>
      <sheetName val="PWR_Lab"/>
      <sheetName val="Lab.Calcs.Assumptions"/>
      <sheetName val="SAM"/>
      <sheetName val="SAM2019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AZ9">
            <v>1.0578571428571428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G79"/>
  <sheetViews>
    <sheetView tabSelected="1" topLeftCell="F29" workbookViewId="0">
      <selection activeCell="X55" sqref="X55"/>
    </sheetView>
  </sheetViews>
  <sheetFormatPr defaultRowHeight="15" x14ac:dyDescent="0.25"/>
  <cols>
    <col min="3" max="3" width="22" customWidth="1"/>
    <col min="4" max="6" width="13.85546875" customWidth="1"/>
    <col min="7" max="7" width="13.5703125" customWidth="1"/>
    <col min="8" max="8" width="11.5703125" bestFit="1" customWidth="1"/>
    <col min="9" max="9" width="9.7109375" bestFit="1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8.5703125" customWidth="1"/>
    <col min="15" max="15" width="10.7109375" customWidth="1"/>
    <col min="16" max="16" width="12" bestFit="1" customWidth="1"/>
    <col min="17" max="18" width="8.42578125" bestFit="1" customWidth="1"/>
  </cols>
  <sheetData>
    <row r="2" spans="3:59" x14ac:dyDescent="0.25">
      <c r="L2" t="s">
        <v>30</v>
      </c>
      <c r="P2" s="1" t="s">
        <v>31</v>
      </c>
    </row>
    <row r="4" spans="3:59" x14ac:dyDescent="0.25">
      <c r="N4" s="4"/>
      <c r="S4" s="4"/>
      <c r="X4" s="4"/>
      <c r="AC4" s="4"/>
    </row>
    <row r="5" spans="3:59" x14ac:dyDescent="0.25">
      <c r="P5" s="1" t="str">
        <f>$P$2</f>
        <v>TFM_FILL</v>
      </c>
      <c r="Q5" s="1"/>
      <c r="R5" s="1"/>
      <c r="S5" s="1"/>
      <c r="U5" s="1" t="str">
        <f>$P$2</f>
        <v>TFM_FILL</v>
      </c>
      <c r="V5" s="1"/>
      <c r="W5" s="1"/>
      <c r="X5" s="1"/>
      <c r="Z5" s="1" t="str">
        <f>$P$2</f>
        <v>TFM_FILL</v>
      </c>
      <c r="AA5" s="1"/>
      <c r="AB5" s="1"/>
      <c r="AC5" s="1"/>
      <c r="AE5" s="1" t="str">
        <f>$P$2</f>
        <v>TFM_FILL</v>
      </c>
      <c r="AF5" s="1"/>
      <c r="AG5" s="1"/>
      <c r="AH5" s="1"/>
      <c r="AJ5" s="1" t="str">
        <f>$P$2</f>
        <v>TFM_FILL</v>
      </c>
      <c r="AK5" s="1"/>
      <c r="AL5" s="1"/>
      <c r="AM5" s="1"/>
      <c r="AO5" s="1" t="str">
        <f>$P$2</f>
        <v>TFM_FILL</v>
      </c>
      <c r="AP5" s="1"/>
      <c r="AQ5" s="1"/>
      <c r="AR5" s="1"/>
      <c r="AT5" s="1" t="str">
        <f>$P$2</f>
        <v>TFM_FILL</v>
      </c>
      <c r="AU5" s="1"/>
      <c r="AV5" s="1"/>
      <c r="AW5" s="1"/>
      <c r="AY5" s="1" t="str">
        <f>$P$2</f>
        <v>TFM_FILL</v>
      </c>
      <c r="AZ5" s="1"/>
      <c r="BA5" s="1"/>
      <c r="BB5" s="1"/>
      <c r="BD5" s="1" t="str">
        <f>$P$2</f>
        <v>TFM_FILL</v>
      </c>
      <c r="BE5" s="1"/>
      <c r="BF5" s="1"/>
      <c r="BG5" s="1"/>
    </row>
    <row r="6" spans="3:59" ht="30" x14ac:dyDescent="0.25">
      <c r="F6" s="2">
        <v>2024</v>
      </c>
      <c r="G6" s="2">
        <v>2025</v>
      </c>
      <c r="H6" s="2">
        <v>2026</v>
      </c>
      <c r="I6" s="2">
        <v>2027</v>
      </c>
      <c r="J6" s="2">
        <v>2028</v>
      </c>
      <c r="K6" s="2">
        <v>2029</v>
      </c>
      <c r="L6" s="2">
        <v>2030</v>
      </c>
      <c r="M6" s="2">
        <v>2031</v>
      </c>
      <c r="N6" s="2">
        <v>2032</v>
      </c>
      <c r="P6" s="2" t="s">
        <v>0</v>
      </c>
      <c r="Q6" s="2" t="s">
        <v>1</v>
      </c>
      <c r="R6" s="2" t="s">
        <v>18</v>
      </c>
      <c r="S6" s="2" t="s">
        <v>2</v>
      </c>
      <c r="U6" s="2" t="s">
        <v>0</v>
      </c>
      <c r="V6" s="2" t="s">
        <v>1</v>
      </c>
      <c r="W6" s="2" t="s">
        <v>18</v>
      </c>
      <c r="X6" s="2" t="s">
        <v>2</v>
      </c>
      <c r="Z6" s="2" t="s">
        <v>0</v>
      </c>
      <c r="AA6" s="2" t="s">
        <v>1</v>
      </c>
      <c r="AB6" s="2" t="s">
        <v>18</v>
      </c>
      <c r="AC6" s="2" t="s">
        <v>2</v>
      </c>
      <c r="AE6" s="2" t="s">
        <v>0</v>
      </c>
      <c r="AF6" s="2" t="s">
        <v>1</v>
      </c>
      <c r="AG6" s="2" t="s">
        <v>18</v>
      </c>
      <c r="AH6" s="2" t="s">
        <v>2</v>
      </c>
      <c r="AJ6" s="2" t="s">
        <v>0</v>
      </c>
      <c r="AK6" s="2" t="s">
        <v>1</v>
      </c>
      <c r="AL6" s="2" t="s">
        <v>18</v>
      </c>
      <c r="AM6" s="2" t="s">
        <v>2</v>
      </c>
      <c r="AO6" s="2" t="s">
        <v>0</v>
      </c>
      <c r="AP6" s="2" t="s">
        <v>1</v>
      </c>
      <c r="AQ6" s="2" t="s">
        <v>18</v>
      </c>
      <c r="AR6" s="2" t="s">
        <v>2</v>
      </c>
      <c r="AT6" s="2" t="s">
        <v>0</v>
      </c>
      <c r="AU6" s="2" t="s">
        <v>1</v>
      </c>
      <c r="AV6" s="2" t="s">
        <v>18</v>
      </c>
      <c r="AW6" s="2" t="s">
        <v>2</v>
      </c>
      <c r="AY6" s="2" t="s">
        <v>0</v>
      </c>
      <c r="AZ6" s="2" t="s">
        <v>1</v>
      </c>
      <c r="BA6" s="2" t="s">
        <v>18</v>
      </c>
      <c r="BB6" s="2" t="s">
        <v>2</v>
      </c>
      <c r="BD6" s="2" t="s">
        <v>0</v>
      </c>
      <c r="BE6" s="2" t="s">
        <v>1</v>
      </c>
      <c r="BF6" s="2" t="s">
        <v>18</v>
      </c>
      <c r="BG6" s="2" t="s">
        <v>2</v>
      </c>
    </row>
    <row r="7" spans="3:59" x14ac:dyDescent="0.25">
      <c r="C7" t="str">
        <f t="shared" ref="C7:C20" si="0">LEFT(C27,9)&amp;"-E"</f>
        <v>ETCLECAMD-E</v>
      </c>
      <c r="F7">
        <f>S7</f>
        <v>1.0578571428571399</v>
      </c>
      <c r="G7">
        <f>X7</f>
        <v>0.63471428571428601</v>
      </c>
      <c r="H7">
        <f>AC7</f>
        <v>0</v>
      </c>
      <c r="I7">
        <f>AH7</f>
        <v>0</v>
      </c>
      <c r="J7">
        <f>AM7</f>
        <v>0</v>
      </c>
      <c r="K7">
        <f>AR7</f>
        <v>0</v>
      </c>
      <c r="L7">
        <f>AW7</f>
        <v>0</v>
      </c>
      <c r="M7">
        <f>BB7</f>
        <v>0</v>
      </c>
      <c r="N7">
        <f>BG7</f>
        <v>0</v>
      </c>
      <c r="P7" t="str">
        <f t="shared" ref="P7:P20" si="1">$C7</f>
        <v>ETCLECAMD-E</v>
      </c>
      <c r="Q7" t="s">
        <v>22</v>
      </c>
      <c r="R7">
        <v>2024</v>
      </c>
      <c r="S7">
        <v>1.0578571428571399</v>
      </c>
      <c r="U7" t="str">
        <f t="shared" ref="U7:U20" si="2">$C7</f>
        <v>ETCLECAMD-E</v>
      </c>
      <c r="V7" t="s">
        <v>22</v>
      </c>
      <c r="W7">
        <f>R7+1</f>
        <v>2025</v>
      </c>
      <c r="X7">
        <v>0.63471428571428601</v>
      </c>
      <c r="Z7" t="str">
        <f t="shared" ref="Z7:Z20" si="3">$C7</f>
        <v>ETCLECAMD-E</v>
      </c>
      <c r="AA7" t="s">
        <v>22</v>
      </c>
      <c r="AB7">
        <f>W7+1</f>
        <v>2026</v>
      </c>
      <c r="AC7">
        <v>0</v>
      </c>
      <c r="AE7" t="str">
        <f t="shared" ref="AE7:AE20" si="4">$C7</f>
        <v>ETCLECAMD-E</v>
      </c>
      <c r="AF7" t="s">
        <v>22</v>
      </c>
      <c r="AG7">
        <f>AB7+1</f>
        <v>2027</v>
      </c>
      <c r="AH7">
        <v>0</v>
      </c>
      <c r="AJ7" t="str">
        <f t="shared" ref="AJ7:AJ20" si="5">$C7</f>
        <v>ETCLECAMD-E</v>
      </c>
      <c r="AK7" t="s">
        <v>22</v>
      </c>
      <c r="AL7">
        <f>AG7+1</f>
        <v>2028</v>
      </c>
      <c r="AM7">
        <v>0</v>
      </c>
      <c r="AO7" t="str">
        <f t="shared" ref="AO7:AO20" si="6">$C7</f>
        <v>ETCLECAMD-E</v>
      </c>
      <c r="AP7" t="s">
        <v>22</v>
      </c>
      <c r="AQ7">
        <f>AL7+1</f>
        <v>2029</v>
      </c>
      <c r="AR7">
        <v>0</v>
      </c>
      <c r="AT7" t="str">
        <f t="shared" ref="AT7:AT20" si="7">$C7</f>
        <v>ETCLECAMD-E</v>
      </c>
      <c r="AU7" t="s">
        <v>22</v>
      </c>
      <c r="AV7">
        <f>AQ7+1</f>
        <v>2030</v>
      </c>
      <c r="AW7">
        <v>0</v>
      </c>
      <c r="AY7" t="str">
        <f t="shared" ref="AY7:AY20" si="8">$C7</f>
        <v>ETCLECAMD-E</v>
      </c>
      <c r="AZ7" t="s">
        <v>22</v>
      </c>
      <c r="BA7">
        <f>AV7+1</f>
        <v>2031</v>
      </c>
      <c r="BB7">
        <v>0</v>
      </c>
      <c r="BD7" t="str">
        <f t="shared" ref="BD7:BD20" si="9">$C7</f>
        <v>ETCLECAMD-E</v>
      </c>
      <c r="BE7" t="s">
        <v>22</v>
      </c>
      <c r="BF7">
        <f>BA7+1</f>
        <v>2032</v>
      </c>
      <c r="BG7">
        <v>0</v>
      </c>
    </row>
    <row r="8" spans="3:59" x14ac:dyDescent="0.25">
      <c r="C8" t="str">
        <f t="shared" si="0"/>
        <v>ETCLEGROO-E</v>
      </c>
      <c r="F8">
        <f t="shared" ref="F8:F20" si="10">S8</f>
        <v>0.56999999999999995</v>
      </c>
      <c r="G8">
        <f t="shared" ref="G8:G20" si="11">X8</f>
        <v>0.56999999999999995</v>
      </c>
      <c r="H8">
        <f t="shared" ref="H8:H20" si="12">AC8</f>
        <v>0.38</v>
      </c>
      <c r="I8">
        <f t="shared" ref="I8:I20" si="13">AH8</f>
        <v>0.19</v>
      </c>
      <c r="J8">
        <f t="shared" ref="J8:J20" si="14">AM8</f>
        <v>0</v>
      </c>
      <c r="K8">
        <f t="shared" ref="K8:K20" si="15">AR8</f>
        <v>0</v>
      </c>
      <c r="L8">
        <f t="shared" ref="L8:L20" si="16">AW8</f>
        <v>0</v>
      </c>
      <c r="M8">
        <f t="shared" ref="M8:M20" si="17">BB8</f>
        <v>0</v>
      </c>
      <c r="N8">
        <f t="shared" ref="N8:N20" si="18">BG8</f>
        <v>0</v>
      </c>
      <c r="P8" t="str">
        <f t="shared" si="1"/>
        <v>ETCLEGROO-E</v>
      </c>
      <c r="Q8" t="s">
        <v>22</v>
      </c>
      <c r="R8">
        <v>2024</v>
      </c>
      <c r="S8">
        <v>0.56999999999999995</v>
      </c>
      <c r="U8" t="str">
        <f t="shared" si="2"/>
        <v>ETCLEGROO-E</v>
      </c>
      <c r="V8" t="s">
        <v>22</v>
      </c>
      <c r="W8">
        <f t="shared" ref="W8:W20" si="19">R8+1</f>
        <v>2025</v>
      </c>
      <c r="X8">
        <v>0.56999999999999995</v>
      </c>
      <c r="Z8" t="str">
        <f t="shared" si="3"/>
        <v>ETCLEGROO-E</v>
      </c>
      <c r="AA8" t="s">
        <v>22</v>
      </c>
      <c r="AB8">
        <f t="shared" ref="AB8:AB20" si="20">W8+1</f>
        <v>2026</v>
      </c>
      <c r="AC8">
        <v>0.38</v>
      </c>
      <c r="AE8" t="str">
        <f t="shared" si="4"/>
        <v>ETCLEGROO-E</v>
      </c>
      <c r="AF8" t="s">
        <v>22</v>
      </c>
      <c r="AG8">
        <f t="shared" ref="AG8:AG20" si="21">AB8+1</f>
        <v>2027</v>
      </c>
      <c r="AH8">
        <v>0.19</v>
      </c>
      <c r="AJ8" t="str">
        <f t="shared" si="5"/>
        <v>ETCLEGROO-E</v>
      </c>
      <c r="AK8" t="s">
        <v>22</v>
      </c>
      <c r="AL8">
        <f t="shared" ref="AL8:AL20" si="22">AG8+1</f>
        <v>2028</v>
      </c>
      <c r="AM8">
        <v>0</v>
      </c>
      <c r="AO8" t="str">
        <f t="shared" si="6"/>
        <v>ETCLEGROO-E</v>
      </c>
      <c r="AP8" t="s">
        <v>22</v>
      </c>
      <c r="AQ8">
        <f t="shared" ref="AQ8:AQ20" si="23">AL8+1</f>
        <v>2029</v>
      </c>
      <c r="AR8">
        <v>0</v>
      </c>
      <c r="AT8" t="str">
        <f t="shared" si="7"/>
        <v>ETCLEGROO-E</v>
      </c>
      <c r="AU8" t="s">
        <v>22</v>
      </c>
      <c r="AV8">
        <f t="shared" ref="AV8:AV20" si="24">AQ8+1</f>
        <v>2030</v>
      </c>
      <c r="AW8">
        <v>0</v>
      </c>
      <c r="AY8" t="str">
        <f t="shared" si="8"/>
        <v>ETCLEGROO-E</v>
      </c>
      <c r="AZ8" t="s">
        <v>22</v>
      </c>
      <c r="BA8">
        <f t="shared" ref="BA8:BA20" si="25">AV8+1</f>
        <v>2031</v>
      </c>
      <c r="BB8">
        <v>0</v>
      </c>
      <c r="BD8" t="str">
        <f t="shared" si="9"/>
        <v>ETCLEGROO-E</v>
      </c>
      <c r="BE8" t="s">
        <v>22</v>
      </c>
      <c r="BF8">
        <f t="shared" ref="BF8:BF20" si="26">BA8+1</f>
        <v>2032</v>
      </c>
      <c r="BG8">
        <v>0</v>
      </c>
    </row>
    <row r="9" spans="3:59" x14ac:dyDescent="0.25">
      <c r="C9" t="str">
        <f t="shared" si="0"/>
        <v>ETCLEKOMA-E</v>
      </c>
      <c r="F9">
        <f t="shared" si="10"/>
        <v>0</v>
      </c>
      <c r="G9">
        <f t="shared" si="11"/>
        <v>0</v>
      </c>
      <c r="H9">
        <f t="shared" si="12"/>
        <v>0</v>
      </c>
      <c r="I9">
        <f t="shared" si="13"/>
        <v>0</v>
      </c>
      <c r="J9">
        <f t="shared" si="14"/>
        <v>0</v>
      </c>
      <c r="K9">
        <f t="shared" si="15"/>
        <v>0</v>
      </c>
      <c r="L9">
        <f t="shared" si="16"/>
        <v>0</v>
      </c>
      <c r="M9">
        <f t="shared" si="17"/>
        <v>0</v>
      </c>
      <c r="N9">
        <f t="shared" si="18"/>
        <v>0</v>
      </c>
      <c r="P9" t="str">
        <f t="shared" si="1"/>
        <v>ETCLEKOMA-E</v>
      </c>
      <c r="Q9" t="s">
        <v>22</v>
      </c>
      <c r="R9">
        <v>2024</v>
      </c>
      <c r="S9">
        <v>0</v>
      </c>
      <c r="U9" t="str">
        <f t="shared" si="2"/>
        <v>ETCLEKOMA-E</v>
      </c>
      <c r="V9" t="s">
        <v>22</v>
      </c>
      <c r="W9">
        <f t="shared" si="19"/>
        <v>2025</v>
      </c>
      <c r="X9">
        <v>0</v>
      </c>
      <c r="Z9" t="str">
        <f t="shared" si="3"/>
        <v>ETCLEKOMA-E</v>
      </c>
      <c r="AA9" t="s">
        <v>22</v>
      </c>
      <c r="AB9">
        <f t="shared" si="20"/>
        <v>2026</v>
      </c>
      <c r="AC9">
        <v>0</v>
      </c>
      <c r="AE9" t="str">
        <f t="shared" si="4"/>
        <v>ETCLEKOMA-E</v>
      </c>
      <c r="AF9" t="s">
        <v>22</v>
      </c>
      <c r="AG9">
        <f t="shared" si="21"/>
        <v>2027</v>
      </c>
      <c r="AH9">
        <v>0</v>
      </c>
      <c r="AJ9" t="str">
        <f t="shared" si="5"/>
        <v>ETCLEKOMA-E</v>
      </c>
      <c r="AK9" t="s">
        <v>22</v>
      </c>
      <c r="AL9">
        <f t="shared" si="22"/>
        <v>2028</v>
      </c>
      <c r="AM9">
        <v>0</v>
      </c>
      <c r="AO9" t="str">
        <f t="shared" si="6"/>
        <v>ETCLEKOMA-E</v>
      </c>
      <c r="AP9" t="s">
        <v>22</v>
      </c>
      <c r="AQ9">
        <f t="shared" si="23"/>
        <v>2029</v>
      </c>
      <c r="AR9">
        <v>0</v>
      </c>
      <c r="AT9" t="str">
        <f t="shared" si="7"/>
        <v>ETCLEKOMA-E</v>
      </c>
      <c r="AU9" t="s">
        <v>22</v>
      </c>
      <c r="AV9">
        <f t="shared" si="24"/>
        <v>2030</v>
      </c>
      <c r="AW9">
        <v>0</v>
      </c>
      <c r="AY9" t="str">
        <f t="shared" si="8"/>
        <v>ETCLEKOMA-E</v>
      </c>
      <c r="AZ9" t="s">
        <v>22</v>
      </c>
      <c r="BA9">
        <f t="shared" si="25"/>
        <v>2031</v>
      </c>
      <c r="BB9">
        <v>0</v>
      </c>
      <c r="BD9" t="str">
        <f t="shared" si="9"/>
        <v>ETCLEKOMA-E</v>
      </c>
      <c r="BE9" t="s">
        <v>22</v>
      </c>
      <c r="BF9">
        <f t="shared" si="26"/>
        <v>2032</v>
      </c>
      <c r="BG9">
        <v>0</v>
      </c>
    </row>
    <row r="10" spans="3:59" x14ac:dyDescent="0.25">
      <c r="C10" t="str">
        <f t="shared" si="0"/>
        <v>ETCLEARNO-E</v>
      </c>
      <c r="F10">
        <f t="shared" si="10"/>
        <v>2.2320000000000002</v>
      </c>
      <c r="G10">
        <f t="shared" si="11"/>
        <v>2.2320000000000002</v>
      </c>
      <c r="H10">
        <f t="shared" si="12"/>
        <v>1.488</v>
      </c>
      <c r="I10">
        <f t="shared" si="13"/>
        <v>0.74399999999999999</v>
      </c>
      <c r="J10">
        <f t="shared" si="14"/>
        <v>0.74399999999999999</v>
      </c>
      <c r="K10">
        <f t="shared" si="15"/>
        <v>0</v>
      </c>
      <c r="L10">
        <f t="shared" si="16"/>
        <v>0</v>
      </c>
      <c r="M10">
        <f t="shared" si="17"/>
        <v>0</v>
      </c>
      <c r="N10">
        <f t="shared" si="18"/>
        <v>0</v>
      </c>
      <c r="P10" t="str">
        <f t="shared" si="1"/>
        <v>ETCLEARNO-E</v>
      </c>
      <c r="Q10" t="s">
        <v>22</v>
      </c>
      <c r="R10">
        <v>2024</v>
      </c>
      <c r="S10">
        <v>2.2320000000000002</v>
      </c>
      <c r="U10" t="str">
        <f t="shared" si="2"/>
        <v>ETCLEARNO-E</v>
      </c>
      <c r="V10" t="s">
        <v>22</v>
      </c>
      <c r="W10">
        <f t="shared" si="19"/>
        <v>2025</v>
      </c>
      <c r="X10">
        <v>2.2320000000000002</v>
      </c>
      <c r="Z10" t="str">
        <f t="shared" si="3"/>
        <v>ETCLEARNO-E</v>
      </c>
      <c r="AA10" t="s">
        <v>22</v>
      </c>
      <c r="AB10">
        <f t="shared" si="20"/>
        <v>2026</v>
      </c>
      <c r="AC10">
        <v>1.488</v>
      </c>
      <c r="AE10" t="str">
        <f t="shared" si="4"/>
        <v>ETCLEARNO-E</v>
      </c>
      <c r="AF10" t="s">
        <v>22</v>
      </c>
      <c r="AG10">
        <f t="shared" si="21"/>
        <v>2027</v>
      </c>
      <c r="AH10">
        <v>0.74399999999999999</v>
      </c>
      <c r="AJ10" t="str">
        <f t="shared" si="5"/>
        <v>ETCLEARNO-E</v>
      </c>
      <c r="AK10" t="s">
        <v>22</v>
      </c>
      <c r="AL10">
        <f t="shared" si="22"/>
        <v>2028</v>
      </c>
      <c r="AM10">
        <v>0.74399999999999999</v>
      </c>
      <c r="AO10" t="str">
        <f t="shared" si="6"/>
        <v>ETCLEARNO-E</v>
      </c>
      <c r="AP10" t="s">
        <v>22</v>
      </c>
      <c r="AQ10">
        <f t="shared" si="23"/>
        <v>2029</v>
      </c>
      <c r="AR10">
        <v>0</v>
      </c>
      <c r="AT10" t="str">
        <f t="shared" si="7"/>
        <v>ETCLEARNO-E</v>
      </c>
      <c r="AU10" t="s">
        <v>22</v>
      </c>
      <c r="AV10">
        <f t="shared" si="24"/>
        <v>2030</v>
      </c>
      <c r="AW10">
        <v>0</v>
      </c>
      <c r="AY10" t="str">
        <f t="shared" si="8"/>
        <v>ETCLEARNO-E</v>
      </c>
      <c r="AZ10" t="s">
        <v>22</v>
      </c>
      <c r="BA10">
        <f t="shared" si="25"/>
        <v>2031</v>
      </c>
      <c r="BB10">
        <v>0</v>
      </c>
      <c r="BD10" t="str">
        <f t="shared" si="9"/>
        <v>ETCLEARNO-E</v>
      </c>
      <c r="BE10" t="s">
        <v>22</v>
      </c>
      <c r="BF10">
        <f t="shared" si="26"/>
        <v>2032</v>
      </c>
      <c r="BG10">
        <v>0</v>
      </c>
    </row>
    <row r="11" spans="3:59" x14ac:dyDescent="0.25">
      <c r="C11" t="str">
        <f t="shared" si="0"/>
        <v>ETCLEDUVH-E</v>
      </c>
      <c r="F11">
        <f t="shared" si="10"/>
        <v>2.875</v>
      </c>
      <c r="G11">
        <f t="shared" si="11"/>
        <v>2.875</v>
      </c>
      <c r="H11">
        <f t="shared" si="12"/>
        <v>2.875</v>
      </c>
      <c r="I11">
        <f t="shared" si="13"/>
        <v>2.875</v>
      </c>
      <c r="J11">
        <f t="shared" si="14"/>
        <v>2.875</v>
      </c>
      <c r="K11">
        <f t="shared" si="15"/>
        <v>2.875</v>
      </c>
      <c r="L11">
        <f t="shared" si="16"/>
        <v>2.875</v>
      </c>
      <c r="M11">
        <f t="shared" si="17"/>
        <v>1.7250000000000001</v>
      </c>
      <c r="N11">
        <f t="shared" si="18"/>
        <v>1.7250000000000001</v>
      </c>
      <c r="P11" t="str">
        <f t="shared" si="1"/>
        <v>ETCLEDUVH-E</v>
      </c>
      <c r="Q11" t="s">
        <v>22</v>
      </c>
      <c r="R11">
        <v>2024</v>
      </c>
      <c r="S11">
        <v>2.875</v>
      </c>
      <c r="U11" t="str">
        <f t="shared" si="2"/>
        <v>ETCLEDUVH-E</v>
      </c>
      <c r="V11" t="s">
        <v>22</v>
      </c>
      <c r="W11">
        <f t="shared" si="19"/>
        <v>2025</v>
      </c>
      <c r="X11">
        <v>2.875</v>
      </c>
      <c r="Z11" t="str">
        <f t="shared" si="3"/>
        <v>ETCLEDUVH-E</v>
      </c>
      <c r="AA11" t="s">
        <v>22</v>
      </c>
      <c r="AB11">
        <f t="shared" si="20"/>
        <v>2026</v>
      </c>
      <c r="AC11">
        <v>2.875</v>
      </c>
      <c r="AE11" t="str">
        <f t="shared" si="4"/>
        <v>ETCLEDUVH-E</v>
      </c>
      <c r="AF11" t="s">
        <v>22</v>
      </c>
      <c r="AG11">
        <f t="shared" si="21"/>
        <v>2027</v>
      </c>
      <c r="AH11">
        <v>2.875</v>
      </c>
      <c r="AJ11" t="str">
        <f t="shared" si="5"/>
        <v>ETCLEDUVH-E</v>
      </c>
      <c r="AK11" t="s">
        <v>22</v>
      </c>
      <c r="AL11">
        <f t="shared" si="22"/>
        <v>2028</v>
      </c>
      <c r="AM11">
        <v>2.875</v>
      </c>
      <c r="AO11" t="str">
        <f t="shared" si="6"/>
        <v>ETCLEDUVH-E</v>
      </c>
      <c r="AP11" t="s">
        <v>22</v>
      </c>
      <c r="AQ11">
        <f t="shared" si="23"/>
        <v>2029</v>
      </c>
      <c r="AR11">
        <v>2.875</v>
      </c>
      <c r="AT11" t="str">
        <f t="shared" si="7"/>
        <v>ETCLEDUVH-E</v>
      </c>
      <c r="AU11" t="s">
        <v>22</v>
      </c>
      <c r="AV11">
        <f t="shared" si="24"/>
        <v>2030</v>
      </c>
      <c r="AW11">
        <v>2.875</v>
      </c>
      <c r="AY11" t="str">
        <f t="shared" si="8"/>
        <v>ETCLEDUVH-E</v>
      </c>
      <c r="AZ11" t="s">
        <v>22</v>
      </c>
      <c r="BA11">
        <f t="shared" si="25"/>
        <v>2031</v>
      </c>
      <c r="BB11">
        <v>1.7250000000000001</v>
      </c>
      <c r="BD11" t="str">
        <f t="shared" si="9"/>
        <v>ETCLEDUVH-E</v>
      </c>
      <c r="BE11" t="s">
        <v>22</v>
      </c>
      <c r="BF11">
        <f t="shared" si="26"/>
        <v>2032</v>
      </c>
      <c r="BG11">
        <v>1.7250000000000001</v>
      </c>
    </row>
    <row r="12" spans="3:59" x14ac:dyDescent="0.25">
      <c r="C12" t="str">
        <f t="shared" si="0"/>
        <v>ETCLEHEND-E</v>
      </c>
      <c r="F12">
        <f t="shared" si="10"/>
        <v>0.73885714285714299</v>
      </c>
      <c r="G12">
        <f t="shared" si="11"/>
        <v>0</v>
      </c>
      <c r="H12">
        <f t="shared" si="12"/>
        <v>0</v>
      </c>
      <c r="I12">
        <f t="shared" si="13"/>
        <v>0</v>
      </c>
      <c r="J12">
        <f t="shared" si="14"/>
        <v>0</v>
      </c>
      <c r="K12">
        <f t="shared" si="15"/>
        <v>0</v>
      </c>
      <c r="L12">
        <f t="shared" si="16"/>
        <v>0</v>
      </c>
      <c r="M12">
        <f t="shared" si="17"/>
        <v>0</v>
      </c>
      <c r="N12">
        <f t="shared" si="18"/>
        <v>0</v>
      </c>
      <c r="P12" t="str">
        <f t="shared" si="1"/>
        <v>ETCLEHEND-E</v>
      </c>
      <c r="Q12" t="s">
        <v>22</v>
      </c>
      <c r="R12">
        <v>2024</v>
      </c>
      <c r="S12">
        <v>0.73885714285714299</v>
      </c>
      <c r="U12" t="str">
        <f t="shared" si="2"/>
        <v>ETCLEHEND-E</v>
      </c>
      <c r="V12" t="s">
        <v>22</v>
      </c>
      <c r="W12">
        <f t="shared" si="19"/>
        <v>2025</v>
      </c>
      <c r="X12">
        <v>0</v>
      </c>
      <c r="Z12" t="str">
        <f t="shared" si="3"/>
        <v>ETCLEHEND-E</v>
      </c>
      <c r="AA12" t="s">
        <v>22</v>
      </c>
      <c r="AB12">
        <f t="shared" si="20"/>
        <v>2026</v>
      </c>
      <c r="AC12">
        <v>0</v>
      </c>
      <c r="AE12" t="str">
        <f t="shared" si="4"/>
        <v>ETCLEHEND-E</v>
      </c>
      <c r="AF12" t="s">
        <v>22</v>
      </c>
      <c r="AG12">
        <f t="shared" si="21"/>
        <v>2027</v>
      </c>
      <c r="AH12">
        <v>0</v>
      </c>
      <c r="AJ12" t="str">
        <f t="shared" si="5"/>
        <v>ETCLEHEND-E</v>
      </c>
      <c r="AK12" t="s">
        <v>22</v>
      </c>
      <c r="AL12">
        <f t="shared" si="22"/>
        <v>2028</v>
      </c>
      <c r="AM12">
        <v>0</v>
      </c>
      <c r="AO12" t="str">
        <f t="shared" si="6"/>
        <v>ETCLEHEND-E</v>
      </c>
      <c r="AP12" t="s">
        <v>22</v>
      </c>
      <c r="AQ12">
        <f t="shared" si="23"/>
        <v>2029</v>
      </c>
      <c r="AR12">
        <v>0</v>
      </c>
      <c r="AT12" t="str">
        <f t="shared" si="7"/>
        <v>ETCLEHEND-E</v>
      </c>
      <c r="AU12" t="s">
        <v>22</v>
      </c>
      <c r="AV12">
        <f t="shared" si="24"/>
        <v>2030</v>
      </c>
      <c r="AW12">
        <v>0</v>
      </c>
      <c r="AY12" t="str">
        <f t="shared" si="8"/>
        <v>ETCLEHEND-E</v>
      </c>
      <c r="AZ12" t="s">
        <v>22</v>
      </c>
      <c r="BA12">
        <f t="shared" si="25"/>
        <v>2031</v>
      </c>
      <c r="BB12">
        <v>0</v>
      </c>
      <c r="BD12" t="str">
        <f t="shared" si="9"/>
        <v>ETCLEHEND-E</v>
      </c>
      <c r="BE12" t="s">
        <v>22</v>
      </c>
      <c r="BF12">
        <f t="shared" si="26"/>
        <v>2032</v>
      </c>
      <c r="BG12">
        <v>0</v>
      </c>
    </row>
    <row r="13" spans="3:59" x14ac:dyDescent="0.25">
      <c r="C13" t="str">
        <f t="shared" si="0"/>
        <v>ETCLEKEND-E</v>
      </c>
      <c r="F13">
        <f t="shared" si="10"/>
        <v>3.84</v>
      </c>
      <c r="G13">
        <f t="shared" si="11"/>
        <v>3.84</v>
      </c>
      <c r="H13">
        <f t="shared" si="12"/>
        <v>3.84</v>
      </c>
      <c r="I13">
        <f t="shared" si="13"/>
        <v>3.84</v>
      </c>
      <c r="J13">
        <f t="shared" si="14"/>
        <v>3.84</v>
      </c>
      <c r="K13">
        <f t="shared" si="15"/>
        <v>3.84</v>
      </c>
      <c r="L13">
        <f t="shared" si="16"/>
        <v>3.84</v>
      </c>
      <c r="M13">
        <f t="shared" si="17"/>
        <v>3.84</v>
      </c>
      <c r="N13">
        <f t="shared" si="18"/>
        <v>3.84</v>
      </c>
      <c r="P13" t="str">
        <f t="shared" si="1"/>
        <v>ETCLEKEND-E</v>
      </c>
      <c r="Q13" t="s">
        <v>22</v>
      </c>
      <c r="R13">
        <v>2024</v>
      </c>
      <c r="S13">
        <v>3.84</v>
      </c>
      <c r="U13" t="str">
        <f t="shared" si="2"/>
        <v>ETCLEKEND-E</v>
      </c>
      <c r="V13" t="s">
        <v>22</v>
      </c>
      <c r="W13">
        <f t="shared" si="19"/>
        <v>2025</v>
      </c>
      <c r="X13">
        <v>3.84</v>
      </c>
      <c r="Z13" t="str">
        <f t="shared" si="3"/>
        <v>ETCLEKEND-E</v>
      </c>
      <c r="AA13" t="s">
        <v>22</v>
      </c>
      <c r="AB13">
        <f t="shared" si="20"/>
        <v>2026</v>
      </c>
      <c r="AC13">
        <v>3.84</v>
      </c>
      <c r="AE13" t="str">
        <f t="shared" si="4"/>
        <v>ETCLEKEND-E</v>
      </c>
      <c r="AF13" t="s">
        <v>22</v>
      </c>
      <c r="AG13">
        <f t="shared" si="21"/>
        <v>2027</v>
      </c>
      <c r="AH13">
        <v>3.84</v>
      </c>
      <c r="AJ13" t="str">
        <f t="shared" si="5"/>
        <v>ETCLEKEND-E</v>
      </c>
      <c r="AK13" t="s">
        <v>22</v>
      </c>
      <c r="AL13">
        <f t="shared" si="22"/>
        <v>2028</v>
      </c>
      <c r="AM13">
        <v>3.84</v>
      </c>
      <c r="AO13" t="str">
        <f t="shared" si="6"/>
        <v>ETCLEKEND-E</v>
      </c>
      <c r="AP13" t="s">
        <v>22</v>
      </c>
      <c r="AQ13">
        <f t="shared" si="23"/>
        <v>2029</v>
      </c>
      <c r="AR13">
        <v>3.84</v>
      </c>
      <c r="AT13" t="str">
        <f t="shared" si="7"/>
        <v>ETCLEKEND-E</v>
      </c>
      <c r="AU13" t="s">
        <v>22</v>
      </c>
      <c r="AV13">
        <f t="shared" si="24"/>
        <v>2030</v>
      </c>
      <c r="AW13">
        <v>3.84</v>
      </c>
      <c r="AY13" t="str">
        <f t="shared" si="8"/>
        <v>ETCLEKEND-E</v>
      </c>
      <c r="AZ13" t="s">
        <v>22</v>
      </c>
      <c r="BA13">
        <f t="shared" si="25"/>
        <v>2031</v>
      </c>
      <c r="BB13">
        <v>3.84</v>
      </c>
      <c r="BD13" t="str">
        <f t="shared" si="9"/>
        <v>ETCLEKEND-E</v>
      </c>
      <c r="BE13" t="s">
        <v>22</v>
      </c>
      <c r="BF13">
        <f t="shared" si="26"/>
        <v>2032</v>
      </c>
      <c r="BG13">
        <v>3.84</v>
      </c>
    </row>
    <row r="14" spans="3:59" x14ac:dyDescent="0.25">
      <c r="C14" t="str">
        <f t="shared" si="0"/>
        <v>ETCLEKRIE-E</v>
      </c>
      <c r="F14">
        <f t="shared" si="10"/>
        <v>2.85</v>
      </c>
      <c r="G14">
        <f t="shared" si="11"/>
        <v>2.85</v>
      </c>
      <c r="H14">
        <f t="shared" si="12"/>
        <v>2.375</v>
      </c>
      <c r="I14">
        <f t="shared" si="13"/>
        <v>1.9</v>
      </c>
      <c r="J14">
        <f t="shared" si="14"/>
        <v>1.425</v>
      </c>
      <c r="K14">
        <f t="shared" si="15"/>
        <v>0.47499999999999998</v>
      </c>
      <c r="L14">
        <f t="shared" si="16"/>
        <v>0</v>
      </c>
      <c r="M14">
        <f t="shared" si="17"/>
        <v>0</v>
      </c>
      <c r="N14">
        <f t="shared" si="18"/>
        <v>0</v>
      </c>
      <c r="P14" t="str">
        <f t="shared" si="1"/>
        <v>ETCLEKRIE-E</v>
      </c>
      <c r="Q14" t="s">
        <v>22</v>
      </c>
      <c r="R14">
        <v>2024</v>
      </c>
      <c r="S14">
        <v>2.85</v>
      </c>
      <c r="U14" t="str">
        <f t="shared" si="2"/>
        <v>ETCLEKRIE-E</v>
      </c>
      <c r="V14" t="s">
        <v>22</v>
      </c>
      <c r="W14">
        <f t="shared" si="19"/>
        <v>2025</v>
      </c>
      <c r="X14">
        <v>2.85</v>
      </c>
      <c r="Z14" t="str">
        <f t="shared" si="3"/>
        <v>ETCLEKRIE-E</v>
      </c>
      <c r="AA14" t="s">
        <v>22</v>
      </c>
      <c r="AB14">
        <f t="shared" si="20"/>
        <v>2026</v>
      </c>
      <c r="AC14">
        <v>2.375</v>
      </c>
      <c r="AE14" t="str">
        <f t="shared" si="4"/>
        <v>ETCLEKRIE-E</v>
      </c>
      <c r="AF14" t="s">
        <v>22</v>
      </c>
      <c r="AG14">
        <f t="shared" si="21"/>
        <v>2027</v>
      </c>
      <c r="AH14">
        <v>1.9</v>
      </c>
      <c r="AJ14" t="str">
        <f t="shared" si="5"/>
        <v>ETCLEKRIE-E</v>
      </c>
      <c r="AK14" t="s">
        <v>22</v>
      </c>
      <c r="AL14">
        <f t="shared" si="22"/>
        <v>2028</v>
      </c>
      <c r="AM14">
        <v>1.425</v>
      </c>
      <c r="AO14" t="str">
        <f t="shared" si="6"/>
        <v>ETCLEKRIE-E</v>
      </c>
      <c r="AP14" t="s">
        <v>22</v>
      </c>
      <c r="AQ14">
        <f t="shared" si="23"/>
        <v>2029</v>
      </c>
      <c r="AR14">
        <v>0.47499999999999998</v>
      </c>
      <c r="AT14" t="str">
        <f t="shared" si="7"/>
        <v>ETCLEKRIE-E</v>
      </c>
      <c r="AU14" t="s">
        <v>22</v>
      </c>
      <c r="AV14">
        <f t="shared" si="24"/>
        <v>2030</v>
      </c>
      <c r="AW14">
        <v>0</v>
      </c>
      <c r="AY14" t="str">
        <f t="shared" si="8"/>
        <v>ETCLEKRIE-E</v>
      </c>
      <c r="AZ14" t="s">
        <v>22</v>
      </c>
      <c r="BA14">
        <f t="shared" si="25"/>
        <v>2031</v>
      </c>
      <c r="BB14">
        <v>0</v>
      </c>
      <c r="BD14" t="str">
        <f t="shared" si="9"/>
        <v>ETCLEKRIE-E</v>
      </c>
      <c r="BE14" t="s">
        <v>22</v>
      </c>
      <c r="BF14">
        <f t="shared" si="26"/>
        <v>2032</v>
      </c>
      <c r="BG14">
        <v>0</v>
      </c>
    </row>
    <row r="15" spans="3:59" x14ac:dyDescent="0.25">
      <c r="C15" t="str">
        <f t="shared" si="0"/>
        <v>ETCLELETH-E</v>
      </c>
      <c r="F15">
        <f t="shared" si="10"/>
        <v>3.5579999999999998</v>
      </c>
      <c r="G15">
        <f t="shared" si="11"/>
        <v>3.5579999999999998</v>
      </c>
      <c r="H15">
        <f t="shared" si="12"/>
        <v>3.5579999999999998</v>
      </c>
      <c r="I15">
        <f t="shared" si="13"/>
        <v>3.5579999999999998</v>
      </c>
      <c r="J15">
        <f t="shared" si="14"/>
        <v>3.5579999999999998</v>
      </c>
      <c r="K15">
        <f t="shared" si="15"/>
        <v>3.5579999999999998</v>
      </c>
      <c r="L15">
        <f t="shared" si="16"/>
        <v>3.5579999999999998</v>
      </c>
      <c r="M15">
        <f t="shared" si="17"/>
        <v>3.5579999999999998</v>
      </c>
      <c r="N15">
        <f t="shared" si="18"/>
        <v>3.5579999999999998</v>
      </c>
      <c r="P15" t="str">
        <f t="shared" si="1"/>
        <v>ETCLELETH-E</v>
      </c>
      <c r="Q15" t="s">
        <v>22</v>
      </c>
      <c r="R15">
        <v>2024</v>
      </c>
      <c r="S15">
        <v>3.5579999999999998</v>
      </c>
      <c r="U15" t="str">
        <f t="shared" si="2"/>
        <v>ETCLELETH-E</v>
      </c>
      <c r="V15" t="s">
        <v>22</v>
      </c>
      <c r="W15">
        <f t="shared" si="19"/>
        <v>2025</v>
      </c>
      <c r="X15">
        <v>3.5579999999999998</v>
      </c>
      <c r="Z15" t="str">
        <f t="shared" si="3"/>
        <v>ETCLELETH-E</v>
      </c>
      <c r="AA15" t="s">
        <v>22</v>
      </c>
      <c r="AB15">
        <f t="shared" si="20"/>
        <v>2026</v>
      </c>
      <c r="AC15">
        <v>3.5579999999999998</v>
      </c>
      <c r="AE15" t="str">
        <f t="shared" si="4"/>
        <v>ETCLELETH-E</v>
      </c>
      <c r="AF15" t="s">
        <v>22</v>
      </c>
      <c r="AG15">
        <f t="shared" si="21"/>
        <v>2027</v>
      </c>
      <c r="AH15">
        <v>3.5579999999999998</v>
      </c>
      <c r="AJ15" t="str">
        <f t="shared" si="5"/>
        <v>ETCLELETH-E</v>
      </c>
      <c r="AK15" t="s">
        <v>22</v>
      </c>
      <c r="AL15">
        <f t="shared" si="22"/>
        <v>2028</v>
      </c>
      <c r="AM15">
        <v>3.5579999999999998</v>
      </c>
      <c r="AO15" t="str">
        <f t="shared" si="6"/>
        <v>ETCLELETH-E</v>
      </c>
      <c r="AP15" t="s">
        <v>22</v>
      </c>
      <c r="AQ15">
        <f t="shared" si="23"/>
        <v>2029</v>
      </c>
      <c r="AR15">
        <v>3.5579999999999998</v>
      </c>
      <c r="AT15" t="str">
        <f t="shared" si="7"/>
        <v>ETCLELETH-E</v>
      </c>
      <c r="AU15" t="s">
        <v>22</v>
      </c>
      <c r="AV15">
        <f t="shared" si="24"/>
        <v>2030</v>
      </c>
      <c r="AW15">
        <v>3.5579999999999998</v>
      </c>
      <c r="AY15" t="str">
        <f t="shared" si="8"/>
        <v>ETCLELETH-E</v>
      </c>
      <c r="AZ15" t="s">
        <v>22</v>
      </c>
      <c r="BA15">
        <f t="shared" si="25"/>
        <v>2031</v>
      </c>
      <c r="BB15">
        <v>3.5579999999999998</v>
      </c>
      <c r="BD15" t="str">
        <f t="shared" si="9"/>
        <v>ETCLELETH-E</v>
      </c>
      <c r="BE15" t="s">
        <v>22</v>
      </c>
      <c r="BF15">
        <f t="shared" si="26"/>
        <v>2032</v>
      </c>
      <c r="BG15">
        <v>3.5579999999999998</v>
      </c>
    </row>
    <row r="16" spans="3:59" x14ac:dyDescent="0.25">
      <c r="C16" t="str">
        <f t="shared" si="0"/>
        <v>ETCLEMAJD-E</v>
      </c>
      <c r="F16">
        <f t="shared" si="10"/>
        <v>1.833</v>
      </c>
      <c r="G16">
        <f t="shared" si="11"/>
        <v>1.833</v>
      </c>
      <c r="H16">
        <f t="shared" si="12"/>
        <v>1.833</v>
      </c>
      <c r="I16">
        <f t="shared" si="13"/>
        <v>1.833</v>
      </c>
      <c r="J16">
        <f t="shared" si="14"/>
        <v>1.833</v>
      </c>
      <c r="K16">
        <f t="shared" si="15"/>
        <v>1.833</v>
      </c>
      <c r="L16">
        <f t="shared" si="16"/>
        <v>1.833</v>
      </c>
      <c r="M16">
        <f t="shared" si="17"/>
        <v>1.833</v>
      </c>
      <c r="N16">
        <f t="shared" si="18"/>
        <v>1.833</v>
      </c>
      <c r="P16" t="str">
        <f t="shared" si="1"/>
        <v>ETCLEMAJD-E</v>
      </c>
      <c r="Q16" t="s">
        <v>22</v>
      </c>
      <c r="R16">
        <v>2024</v>
      </c>
      <c r="S16">
        <v>1.833</v>
      </c>
      <c r="U16" t="str">
        <f t="shared" si="2"/>
        <v>ETCLEMAJD-E</v>
      </c>
      <c r="V16" t="s">
        <v>22</v>
      </c>
      <c r="W16">
        <f t="shared" si="19"/>
        <v>2025</v>
      </c>
      <c r="X16">
        <v>1.833</v>
      </c>
      <c r="Z16" t="str">
        <f t="shared" si="3"/>
        <v>ETCLEMAJD-E</v>
      </c>
      <c r="AA16" t="s">
        <v>22</v>
      </c>
      <c r="AB16">
        <f t="shared" si="20"/>
        <v>2026</v>
      </c>
      <c r="AC16">
        <v>1.833</v>
      </c>
      <c r="AE16" t="str">
        <f t="shared" si="4"/>
        <v>ETCLEMAJD-E</v>
      </c>
      <c r="AF16" t="s">
        <v>22</v>
      </c>
      <c r="AG16">
        <f t="shared" si="21"/>
        <v>2027</v>
      </c>
      <c r="AH16">
        <v>1.833</v>
      </c>
      <c r="AJ16" t="str">
        <f t="shared" si="5"/>
        <v>ETCLEMAJD-E</v>
      </c>
      <c r="AK16" t="s">
        <v>22</v>
      </c>
      <c r="AL16">
        <f t="shared" si="22"/>
        <v>2028</v>
      </c>
      <c r="AM16">
        <v>1.833</v>
      </c>
      <c r="AO16" t="str">
        <f t="shared" si="6"/>
        <v>ETCLEMAJD-E</v>
      </c>
      <c r="AP16" t="s">
        <v>22</v>
      </c>
      <c r="AQ16">
        <f t="shared" si="23"/>
        <v>2029</v>
      </c>
      <c r="AR16">
        <v>1.833</v>
      </c>
      <c r="AT16" t="str">
        <f t="shared" si="7"/>
        <v>ETCLEMAJD-E</v>
      </c>
      <c r="AU16" t="s">
        <v>22</v>
      </c>
      <c r="AV16">
        <f t="shared" si="24"/>
        <v>2030</v>
      </c>
      <c r="AW16">
        <v>1.833</v>
      </c>
      <c r="AY16" t="str">
        <f t="shared" si="8"/>
        <v>ETCLEMAJD-E</v>
      </c>
      <c r="AZ16" t="s">
        <v>22</v>
      </c>
      <c r="BA16">
        <f t="shared" si="25"/>
        <v>2031</v>
      </c>
      <c r="BB16">
        <v>1.833</v>
      </c>
      <c r="BD16" t="str">
        <f t="shared" si="9"/>
        <v>ETCLEMAJD-E</v>
      </c>
      <c r="BE16" t="s">
        <v>22</v>
      </c>
      <c r="BF16">
        <f t="shared" si="26"/>
        <v>2032</v>
      </c>
      <c r="BG16">
        <v>1.833</v>
      </c>
    </row>
    <row r="17" spans="3:59" x14ac:dyDescent="0.25">
      <c r="C17" t="str">
        <f t="shared" si="0"/>
        <v>ETCLEMAJW-E</v>
      </c>
      <c r="F17">
        <f t="shared" si="10"/>
        <v>2.0099999999999998</v>
      </c>
      <c r="G17">
        <f t="shared" si="11"/>
        <v>2.0099999999999998</v>
      </c>
      <c r="H17">
        <f t="shared" si="12"/>
        <v>2.0099999999999998</v>
      </c>
      <c r="I17">
        <f t="shared" si="13"/>
        <v>2.0099999999999998</v>
      </c>
      <c r="J17">
        <f t="shared" si="14"/>
        <v>2.0099999999999998</v>
      </c>
      <c r="K17">
        <f t="shared" si="15"/>
        <v>2.0099999999999998</v>
      </c>
      <c r="L17">
        <f t="shared" si="16"/>
        <v>2.0099999999999998</v>
      </c>
      <c r="M17">
        <f t="shared" si="17"/>
        <v>2.0099999999999998</v>
      </c>
      <c r="N17">
        <f t="shared" si="18"/>
        <v>2.0099999999999998</v>
      </c>
      <c r="P17" t="str">
        <f t="shared" si="1"/>
        <v>ETCLEMAJW-E</v>
      </c>
      <c r="Q17" t="s">
        <v>22</v>
      </c>
      <c r="R17">
        <v>2024</v>
      </c>
      <c r="S17">
        <v>2.0099999999999998</v>
      </c>
      <c r="U17" t="str">
        <f t="shared" si="2"/>
        <v>ETCLEMAJW-E</v>
      </c>
      <c r="V17" t="s">
        <v>22</v>
      </c>
      <c r="W17">
        <f t="shared" si="19"/>
        <v>2025</v>
      </c>
      <c r="X17">
        <v>2.0099999999999998</v>
      </c>
      <c r="Z17" t="str">
        <f t="shared" si="3"/>
        <v>ETCLEMAJW-E</v>
      </c>
      <c r="AA17" t="s">
        <v>22</v>
      </c>
      <c r="AB17">
        <f t="shared" si="20"/>
        <v>2026</v>
      </c>
      <c r="AC17">
        <v>2.0099999999999998</v>
      </c>
      <c r="AE17" t="str">
        <f t="shared" si="4"/>
        <v>ETCLEMAJW-E</v>
      </c>
      <c r="AF17" t="s">
        <v>22</v>
      </c>
      <c r="AG17">
        <f t="shared" si="21"/>
        <v>2027</v>
      </c>
      <c r="AH17">
        <v>2.0099999999999998</v>
      </c>
      <c r="AJ17" t="str">
        <f t="shared" si="5"/>
        <v>ETCLEMAJW-E</v>
      </c>
      <c r="AK17" t="s">
        <v>22</v>
      </c>
      <c r="AL17">
        <f t="shared" si="22"/>
        <v>2028</v>
      </c>
      <c r="AM17">
        <v>2.0099999999999998</v>
      </c>
      <c r="AO17" t="str">
        <f t="shared" si="6"/>
        <v>ETCLEMAJW-E</v>
      </c>
      <c r="AP17" t="s">
        <v>22</v>
      </c>
      <c r="AQ17">
        <f t="shared" si="23"/>
        <v>2029</v>
      </c>
      <c r="AR17">
        <v>2.0099999999999998</v>
      </c>
      <c r="AT17" t="str">
        <f t="shared" si="7"/>
        <v>ETCLEMAJW-E</v>
      </c>
      <c r="AU17" t="s">
        <v>22</v>
      </c>
      <c r="AV17">
        <f t="shared" si="24"/>
        <v>2030</v>
      </c>
      <c r="AW17">
        <v>2.0099999999999998</v>
      </c>
      <c r="AY17" t="str">
        <f t="shared" si="8"/>
        <v>ETCLEMAJW-E</v>
      </c>
      <c r="AZ17" t="s">
        <v>22</v>
      </c>
      <c r="BA17">
        <f t="shared" si="25"/>
        <v>2031</v>
      </c>
      <c r="BB17">
        <v>2.0099999999999998</v>
      </c>
      <c r="BD17" t="str">
        <f t="shared" si="9"/>
        <v>ETCLEMAJW-E</v>
      </c>
      <c r="BE17" t="s">
        <v>22</v>
      </c>
      <c r="BF17">
        <f t="shared" si="26"/>
        <v>2032</v>
      </c>
      <c r="BG17">
        <v>2.0099999999999998</v>
      </c>
    </row>
    <row r="18" spans="3:59" x14ac:dyDescent="0.25">
      <c r="C18" t="str">
        <f t="shared" si="0"/>
        <v>ETCLEMATI-E</v>
      </c>
      <c r="F18">
        <f t="shared" si="10"/>
        <v>3.69</v>
      </c>
      <c r="G18">
        <f t="shared" si="11"/>
        <v>3.69</v>
      </c>
      <c r="H18">
        <f t="shared" si="12"/>
        <v>3.69</v>
      </c>
      <c r="I18">
        <f t="shared" si="13"/>
        <v>3.69</v>
      </c>
      <c r="J18">
        <f t="shared" si="14"/>
        <v>3.69</v>
      </c>
      <c r="K18">
        <f t="shared" si="15"/>
        <v>3.69</v>
      </c>
      <c r="L18">
        <f t="shared" si="16"/>
        <v>3.69</v>
      </c>
      <c r="M18">
        <f t="shared" si="17"/>
        <v>3.69</v>
      </c>
      <c r="N18">
        <f t="shared" si="18"/>
        <v>3.69</v>
      </c>
      <c r="P18" t="str">
        <f t="shared" si="1"/>
        <v>ETCLEMATI-E</v>
      </c>
      <c r="Q18" t="s">
        <v>22</v>
      </c>
      <c r="R18">
        <v>2024</v>
      </c>
      <c r="S18">
        <v>3.69</v>
      </c>
      <c r="U18" t="str">
        <f t="shared" si="2"/>
        <v>ETCLEMATI-E</v>
      </c>
      <c r="V18" t="s">
        <v>22</v>
      </c>
      <c r="W18">
        <f t="shared" si="19"/>
        <v>2025</v>
      </c>
      <c r="X18">
        <v>3.69</v>
      </c>
      <c r="Z18" t="str">
        <f t="shared" si="3"/>
        <v>ETCLEMATI-E</v>
      </c>
      <c r="AA18" t="s">
        <v>22</v>
      </c>
      <c r="AB18">
        <f t="shared" si="20"/>
        <v>2026</v>
      </c>
      <c r="AC18">
        <v>3.69</v>
      </c>
      <c r="AE18" t="str">
        <f t="shared" si="4"/>
        <v>ETCLEMATI-E</v>
      </c>
      <c r="AF18" t="s">
        <v>22</v>
      </c>
      <c r="AG18">
        <f t="shared" si="21"/>
        <v>2027</v>
      </c>
      <c r="AH18">
        <v>3.69</v>
      </c>
      <c r="AJ18" t="str">
        <f t="shared" si="5"/>
        <v>ETCLEMATI-E</v>
      </c>
      <c r="AK18" t="s">
        <v>22</v>
      </c>
      <c r="AL18">
        <f t="shared" si="22"/>
        <v>2028</v>
      </c>
      <c r="AM18">
        <v>3.69</v>
      </c>
      <c r="AO18" t="str">
        <f t="shared" si="6"/>
        <v>ETCLEMATI-E</v>
      </c>
      <c r="AP18" t="s">
        <v>22</v>
      </c>
      <c r="AQ18">
        <f t="shared" si="23"/>
        <v>2029</v>
      </c>
      <c r="AR18">
        <v>3.69</v>
      </c>
      <c r="AT18" t="str">
        <f t="shared" si="7"/>
        <v>ETCLEMATI-E</v>
      </c>
      <c r="AU18" t="s">
        <v>22</v>
      </c>
      <c r="AV18">
        <f t="shared" si="24"/>
        <v>2030</v>
      </c>
      <c r="AW18">
        <v>3.69</v>
      </c>
      <c r="AY18" t="str">
        <f t="shared" si="8"/>
        <v>ETCLEMATI-E</v>
      </c>
      <c r="AZ18" t="s">
        <v>22</v>
      </c>
      <c r="BA18">
        <f t="shared" si="25"/>
        <v>2031</v>
      </c>
      <c r="BB18">
        <v>3.69</v>
      </c>
      <c r="BD18" t="str">
        <f t="shared" si="9"/>
        <v>ETCLEMATI-E</v>
      </c>
      <c r="BE18" t="s">
        <v>22</v>
      </c>
      <c r="BF18">
        <f t="shared" si="26"/>
        <v>2032</v>
      </c>
      <c r="BG18">
        <v>3.69</v>
      </c>
    </row>
    <row r="19" spans="3:59" x14ac:dyDescent="0.25">
      <c r="C19" t="str">
        <f t="shared" si="0"/>
        <v>ETCLEMATL-E</v>
      </c>
      <c r="F19">
        <f t="shared" si="10"/>
        <v>3.45</v>
      </c>
      <c r="G19">
        <f t="shared" si="11"/>
        <v>3.45</v>
      </c>
      <c r="H19">
        <f t="shared" si="12"/>
        <v>3.45</v>
      </c>
      <c r="I19">
        <f t="shared" si="13"/>
        <v>3.45</v>
      </c>
      <c r="J19">
        <f t="shared" si="14"/>
        <v>3.45</v>
      </c>
      <c r="K19">
        <f t="shared" si="15"/>
        <v>3.45</v>
      </c>
      <c r="L19">
        <f t="shared" si="16"/>
        <v>2.875</v>
      </c>
      <c r="M19">
        <f t="shared" si="17"/>
        <v>1.7250000000000001</v>
      </c>
      <c r="N19">
        <f t="shared" si="18"/>
        <v>1.1499999999999999</v>
      </c>
      <c r="P19" t="str">
        <f t="shared" si="1"/>
        <v>ETCLEMATL-E</v>
      </c>
      <c r="Q19" t="s">
        <v>22</v>
      </c>
      <c r="R19">
        <v>2024</v>
      </c>
      <c r="S19">
        <v>3.45</v>
      </c>
      <c r="U19" t="str">
        <f t="shared" si="2"/>
        <v>ETCLEMATL-E</v>
      </c>
      <c r="V19" t="s">
        <v>22</v>
      </c>
      <c r="W19">
        <f t="shared" si="19"/>
        <v>2025</v>
      </c>
      <c r="X19">
        <v>3.45</v>
      </c>
      <c r="Z19" t="str">
        <f t="shared" si="3"/>
        <v>ETCLEMATL-E</v>
      </c>
      <c r="AA19" t="s">
        <v>22</v>
      </c>
      <c r="AB19">
        <f t="shared" si="20"/>
        <v>2026</v>
      </c>
      <c r="AC19">
        <v>3.45</v>
      </c>
      <c r="AE19" t="str">
        <f t="shared" si="4"/>
        <v>ETCLEMATL-E</v>
      </c>
      <c r="AF19" t="s">
        <v>22</v>
      </c>
      <c r="AG19">
        <f t="shared" si="21"/>
        <v>2027</v>
      </c>
      <c r="AH19">
        <v>3.45</v>
      </c>
      <c r="AJ19" t="str">
        <f t="shared" si="5"/>
        <v>ETCLEMATL-E</v>
      </c>
      <c r="AK19" t="s">
        <v>22</v>
      </c>
      <c r="AL19">
        <f t="shared" si="22"/>
        <v>2028</v>
      </c>
      <c r="AM19">
        <v>3.45</v>
      </c>
      <c r="AO19" t="str">
        <f t="shared" si="6"/>
        <v>ETCLEMATL-E</v>
      </c>
      <c r="AP19" t="s">
        <v>22</v>
      </c>
      <c r="AQ19">
        <f t="shared" si="23"/>
        <v>2029</v>
      </c>
      <c r="AR19">
        <v>3.45</v>
      </c>
      <c r="AT19" t="str">
        <f t="shared" si="7"/>
        <v>ETCLEMATL-E</v>
      </c>
      <c r="AU19" t="s">
        <v>22</v>
      </c>
      <c r="AV19">
        <f t="shared" si="24"/>
        <v>2030</v>
      </c>
      <c r="AW19">
        <v>2.875</v>
      </c>
      <c r="AY19" t="str">
        <f t="shared" si="8"/>
        <v>ETCLEMATL-E</v>
      </c>
      <c r="AZ19" t="s">
        <v>22</v>
      </c>
      <c r="BA19">
        <f t="shared" si="25"/>
        <v>2031</v>
      </c>
      <c r="BB19">
        <v>1.7250000000000001</v>
      </c>
      <c r="BD19" t="str">
        <f t="shared" si="9"/>
        <v>ETCLEMATL-E</v>
      </c>
      <c r="BE19" t="s">
        <v>22</v>
      </c>
      <c r="BF19">
        <f t="shared" si="26"/>
        <v>2032</v>
      </c>
      <c r="BG19">
        <v>1.1499999999999999</v>
      </c>
    </row>
    <row r="20" spans="3:59" x14ac:dyDescent="0.25">
      <c r="C20" t="str">
        <f t="shared" si="0"/>
        <v>ETCLETUTU-E</v>
      </c>
      <c r="F20">
        <f t="shared" si="10"/>
        <v>3.51</v>
      </c>
      <c r="G20">
        <f t="shared" si="11"/>
        <v>3.51</v>
      </c>
      <c r="H20">
        <f t="shared" si="12"/>
        <v>3.51</v>
      </c>
      <c r="I20">
        <f t="shared" si="13"/>
        <v>3.51</v>
      </c>
      <c r="J20">
        <f t="shared" si="14"/>
        <v>3.51</v>
      </c>
      <c r="K20">
        <f t="shared" si="15"/>
        <v>3.51</v>
      </c>
      <c r="L20">
        <f t="shared" si="16"/>
        <v>0</v>
      </c>
      <c r="M20">
        <f t="shared" si="17"/>
        <v>0</v>
      </c>
      <c r="N20">
        <f t="shared" si="18"/>
        <v>0</v>
      </c>
      <c r="P20" t="str">
        <f t="shared" si="1"/>
        <v>ETCLETUTU-E</v>
      </c>
      <c r="Q20" t="s">
        <v>22</v>
      </c>
      <c r="R20">
        <v>2024</v>
      </c>
      <c r="S20">
        <v>3.51</v>
      </c>
      <c r="U20" t="str">
        <f t="shared" si="2"/>
        <v>ETCLETUTU-E</v>
      </c>
      <c r="V20" t="s">
        <v>22</v>
      </c>
      <c r="W20">
        <f t="shared" si="19"/>
        <v>2025</v>
      </c>
      <c r="X20">
        <v>3.51</v>
      </c>
      <c r="Z20" t="str">
        <f t="shared" si="3"/>
        <v>ETCLETUTU-E</v>
      </c>
      <c r="AA20" t="s">
        <v>22</v>
      </c>
      <c r="AB20">
        <f t="shared" si="20"/>
        <v>2026</v>
      </c>
      <c r="AC20">
        <v>3.51</v>
      </c>
      <c r="AE20" t="str">
        <f t="shared" si="4"/>
        <v>ETCLETUTU-E</v>
      </c>
      <c r="AF20" t="s">
        <v>22</v>
      </c>
      <c r="AG20">
        <f t="shared" si="21"/>
        <v>2027</v>
      </c>
      <c r="AH20">
        <v>3.51</v>
      </c>
      <c r="AJ20" t="str">
        <f t="shared" si="5"/>
        <v>ETCLETUTU-E</v>
      </c>
      <c r="AK20" t="s">
        <v>22</v>
      </c>
      <c r="AL20">
        <f t="shared" si="22"/>
        <v>2028</v>
      </c>
      <c r="AM20">
        <v>3.51</v>
      </c>
      <c r="AO20" t="str">
        <f t="shared" si="6"/>
        <v>ETCLETUTU-E</v>
      </c>
      <c r="AP20" t="s">
        <v>22</v>
      </c>
      <c r="AQ20">
        <f t="shared" si="23"/>
        <v>2029</v>
      </c>
      <c r="AR20">
        <v>3.51</v>
      </c>
      <c r="AT20" t="str">
        <f t="shared" si="7"/>
        <v>ETCLETUTU-E</v>
      </c>
      <c r="AU20" t="s">
        <v>22</v>
      </c>
      <c r="AV20">
        <f t="shared" si="24"/>
        <v>2030</v>
      </c>
      <c r="AW20">
        <v>0</v>
      </c>
      <c r="AY20" t="str">
        <f t="shared" si="8"/>
        <v>ETCLETUTU-E</v>
      </c>
      <c r="AZ20" t="s">
        <v>22</v>
      </c>
      <c r="BA20">
        <f t="shared" si="25"/>
        <v>2031</v>
      </c>
      <c r="BB20">
        <v>0</v>
      </c>
      <c r="BD20" t="str">
        <f t="shared" si="9"/>
        <v>ETCLETUTU-E</v>
      </c>
      <c r="BE20" t="s">
        <v>22</v>
      </c>
      <c r="BF20">
        <f t="shared" si="26"/>
        <v>2032</v>
      </c>
      <c r="BG20">
        <v>0</v>
      </c>
    </row>
    <row r="25" spans="3:59" x14ac:dyDescent="0.25">
      <c r="C25" s="1" t="s">
        <v>17</v>
      </c>
      <c r="D25" s="1"/>
      <c r="E25" s="1"/>
      <c r="F25" s="1"/>
      <c r="G25" s="1"/>
    </row>
    <row r="26" spans="3:59" ht="30" x14ac:dyDescent="0.25">
      <c r="C26" s="2" t="s">
        <v>0</v>
      </c>
      <c r="D26" s="2" t="s">
        <v>1</v>
      </c>
      <c r="E26" s="2" t="s">
        <v>28</v>
      </c>
      <c r="F26" s="2">
        <v>2024</v>
      </c>
      <c r="G26" s="2">
        <v>2025</v>
      </c>
      <c r="H26" s="2">
        <v>2026</v>
      </c>
      <c r="I26" s="2">
        <v>2027</v>
      </c>
      <c r="J26" s="2">
        <v>2028</v>
      </c>
      <c r="K26" s="2">
        <v>2029</v>
      </c>
      <c r="L26" s="2">
        <v>2030</v>
      </c>
      <c r="M26" s="2">
        <v>2031</v>
      </c>
      <c r="N26" s="2">
        <v>2032</v>
      </c>
      <c r="P26" s="2" t="s">
        <v>19</v>
      </c>
      <c r="Q26" s="2" t="s">
        <v>20</v>
      </c>
      <c r="R26" t="s">
        <v>23</v>
      </c>
      <c r="S26">
        <f>[1]ProcDataGenPre2012!AZ9</f>
        <v>1.0578571428571428</v>
      </c>
    </row>
    <row r="27" spans="3:59" x14ac:dyDescent="0.25">
      <c r="C27" t="s">
        <v>4</v>
      </c>
      <c r="D27" t="s">
        <v>27</v>
      </c>
      <c r="E27" t="s">
        <v>29</v>
      </c>
      <c r="F27" s="3">
        <f>IF(F45&lt;0.01,0,F45)</f>
        <v>0</v>
      </c>
      <c r="G27" s="3">
        <f t="shared" ref="G27:N27" si="27">IF(G45&lt;0.01,0,G45)</f>
        <v>0</v>
      </c>
      <c r="H27" s="3">
        <f t="shared" si="27"/>
        <v>0</v>
      </c>
      <c r="I27" s="3">
        <f t="shared" si="27"/>
        <v>0</v>
      </c>
      <c r="J27" s="3">
        <f t="shared" si="27"/>
        <v>0</v>
      </c>
      <c r="K27" s="3">
        <f t="shared" si="27"/>
        <v>0</v>
      </c>
      <c r="L27" s="3">
        <f t="shared" si="27"/>
        <v>0</v>
      </c>
      <c r="M27" s="3">
        <f t="shared" si="27"/>
        <v>0</v>
      </c>
      <c r="N27" s="3">
        <f t="shared" si="27"/>
        <v>0</v>
      </c>
      <c r="P27">
        <v>0.42314285708240817</v>
      </c>
      <c r="Q27">
        <v>2026</v>
      </c>
      <c r="R27">
        <v>2050</v>
      </c>
    </row>
    <row r="28" spans="3:59" x14ac:dyDescent="0.25">
      <c r="C28" t="s">
        <v>5</v>
      </c>
      <c r="D28" t="s">
        <v>27</v>
      </c>
      <c r="E28" t="s">
        <v>29</v>
      </c>
      <c r="F28" s="3">
        <f t="shared" ref="F28:N40" si="28">IF(F46&lt;0.01,0,F46)</f>
        <v>0</v>
      </c>
      <c r="G28" s="3">
        <f t="shared" si="28"/>
        <v>0</v>
      </c>
      <c r="H28" s="3">
        <f t="shared" si="28"/>
        <v>0</v>
      </c>
      <c r="I28" s="3">
        <f t="shared" si="28"/>
        <v>0</v>
      </c>
      <c r="J28" s="3">
        <f t="shared" si="28"/>
        <v>0</v>
      </c>
      <c r="K28" s="3">
        <f t="shared" si="28"/>
        <v>0</v>
      </c>
      <c r="L28" s="3">
        <f t="shared" si="28"/>
        <v>0</v>
      </c>
      <c r="M28" s="3">
        <f t="shared" si="28"/>
        <v>0</v>
      </c>
      <c r="N28" s="3">
        <f t="shared" si="28"/>
        <v>0</v>
      </c>
      <c r="P28">
        <v>0.37999999987333327</v>
      </c>
      <c r="Q28">
        <v>2028</v>
      </c>
      <c r="R28">
        <v>2050</v>
      </c>
    </row>
    <row r="29" spans="3:59" x14ac:dyDescent="0.25">
      <c r="C29" t="s">
        <v>6</v>
      </c>
      <c r="D29" t="s">
        <v>27</v>
      </c>
      <c r="E29" t="s">
        <v>29</v>
      </c>
      <c r="F29" s="3">
        <f t="shared" si="28"/>
        <v>0</v>
      </c>
      <c r="G29" s="3">
        <f t="shared" si="28"/>
        <v>0</v>
      </c>
      <c r="H29" s="3">
        <f t="shared" si="28"/>
        <v>0</v>
      </c>
      <c r="I29" s="3">
        <f t="shared" si="28"/>
        <v>0</v>
      </c>
      <c r="J29" s="3">
        <f t="shared" si="28"/>
        <v>0</v>
      </c>
      <c r="K29" s="3">
        <f t="shared" si="28"/>
        <v>0</v>
      </c>
      <c r="L29" s="3">
        <f t="shared" si="28"/>
        <v>0</v>
      </c>
      <c r="M29" s="3">
        <f t="shared" si="28"/>
        <v>0</v>
      </c>
      <c r="N29" s="3">
        <f t="shared" si="28"/>
        <v>0</v>
      </c>
      <c r="P29">
        <v>0</v>
      </c>
      <c r="Q29">
        <v>2021</v>
      </c>
      <c r="R29">
        <v>2050</v>
      </c>
    </row>
    <row r="30" spans="3:59" x14ac:dyDescent="0.25">
      <c r="C30" t="s">
        <v>7</v>
      </c>
      <c r="D30" t="s">
        <v>27</v>
      </c>
      <c r="E30" t="s">
        <v>29</v>
      </c>
      <c r="F30" s="3">
        <f t="shared" si="28"/>
        <v>0</v>
      </c>
      <c r="G30" s="3">
        <f t="shared" si="28"/>
        <v>0</v>
      </c>
      <c r="H30" s="3">
        <f t="shared" si="28"/>
        <v>0</v>
      </c>
      <c r="I30" s="3">
        <f t="shared" si="28"/>
        <v>0</v>
      </c>
      <c r="J30" s="3">
        <f t="shared" si="28"/>
        <v>0</v>
      </c>
      <c r="K30" s="3">
        <f t="shared" si="28"/>
        <v>0</v>
      </c>
      <c r="L30" s="3">
        <f t="shared" si="28"/>
        <v>0</v>
      </c>
      <c r="M30" s="3">
        <f t="shared" si="28"/>
        <v>0</v>
      </c>
      <c r="N30" s="3">
        <f t="shared" si="28"/>
        <v>0</v>
      </c>
      <c r="P30">
        <v>0.74399999987600007</v>
      </c>
      <c r="Q30">
        <v>2029</v>
      </c>
      <c r="R30">
        <v>2050</v>
      </c>
    </row>
    <row r="31" spans="3:59" x14ac:dyDescent="0.25">
      <c r="C31" s="5" t="s">
        <v>8</v>
      </c>
      <c r="D31" t="s">
        <v>27</v>
      </c>
      <c r="E31" t="s">
        <v>29</v>
      </c>
      <c r="F31" s="3">
        <f t="shared" si="28"/>
        <v>0</v>
      </c>
      <c r="G31" s="3">
        <f t="shared" si="28"/>
        <v>1.1499999997699999</v>
      </c>
      <c r="H31" s="3">
        <f t="shared" si="28"/>
        <v>1.1499999997699999</v>
      </c>
      <c r="I31" s="3">
        <f t="shared" si="28"/>
        <v>0.57500000046000022</v>
      </c>
      <c r="J31" s="3">
        <f t="shared" si="28"/>
        <v>0</v>
      </c>
      <c r="K31" s="3">
        <f t="shared" si="28"/>
        <v>0</v>
      </c>
      <c r="L31" s="3">
        <f t="shared" si="28"/>
        <v>0</v>
      </c>
      <c r="M31" s="3">
        <f t="shared" si="28"/>
        <v>0</v>
      </c>
      <c r="N31" s="3">
        <f t="shared" si="28"/>
        <v>0</v>
      </c>
      <c r="P31">
        <v>1.1499999997699999</v>
      </c>
      <c r="Q31">
        <v>2034</v>
      </c>
      <c r="R31">
        <v>2025</v>
      </c>
    </row>
    <row r="32" spans="3:59" x14ac:dyDescent="0.25">
      <c r="C32" t="s">
        <v>9</v>
      </c>
      <c r="D32" t="s">
        <v>27</v>
      </c>
      <c r="E32" t="s">
        <v>29</v>
      </c>
      <c r="F32" s="3">
        <f t="shared" si="28"/>
        <v>0</v>
      </c>
      <c r="G32" s="3">
        <f t="shared" si="28"/>
        <v>0</v>
      </c>
      <c r="H32" s="3">
        <f t="shared" si="28"/>
        <v>0</v>
      </c>
      <c r="I32" s="3">
        <f t="shared" si="28"/>
        <v>0</v>
      </c>
      <c r="J32" s="3">
        <f t="shared" si="28"/>
        <v>0</v>
      </c>
      <c r="K32" s="3">
        <f t="shared" si="28"/>
        <v>0</v>
      </c>
      <c r="L32" s="3">
        <f t="shared" si="28"/>
        <v>0</v>
      </c>
      <c r="M32" s="3">
        <f t="shared" si="28"/>
        <v>0</v>
      </c>
      <c r="N32" s="3">
        <f t="shared" si="28"/>
        <v>0</v>
      </c>
      <c r="P32">
        <v>0.36942857135468571</v>
      </c>
      <c r="Q32">
        <v>2025</v>
      </c>
      <c r="R32">
        <v>2050</v>
      </c>
    </row>
    <row r="33" spans="3:19" x14ac:dyDescent="0.25">
      <c r="C33" s="5" t="s">
        <v>3</v>
      </c>
      <c r="D33" t="s">
        <v>27</v>
      </c>
      <c r="E33" t="s">
        <v>29</v>
      </c>
      <c r="F33" s="3">
        <f t="shared" si="28"/>
        <v>0</v>
      </c>
      <c r="G33" s="3">
        <f t="shared" si="28"/>
        <v>0</v>
      </c>
      <c r="H33" s="3">
        <f t="shared" si="28"/>
        <v>0</v>
      </c>
      <c r="I33" s="3">
        <f t="shared" si="28"/>
        <v>0</v>
      </c>
      <c r="J33" s="3">
        <f t="shared" si="28"/>
        <v>1.2799999997866667</v>
      </c>
      <c r="K33" s="3">
        <f t="shared" si="28"/>
        <v>1.2799999997866667</v>
      </c>
      <c r="L33" s="3">
        <f t="shared" si="28"/>
        <v>1.2799999997866667</v>
      </c>
      <c r="M33" s="3">
        <f t="shared" si="28"/>
        <v>0</v>
      </c>
      <c r="N33" s="3">
        <f t="shared" si="28"/>
        <v>0</v>
      </c>
      <c r="P33">
        <v>1.2799999997866667</v>
      </c>
      <c r="Q33">
        <v>2045</v>
      </c>
      <c r="R33">
        <v>2028</v>
      </c>
    </row>
    <row r="34" spans="3:19" x14ac:dyDescent="0.25">
      <c r="C34" t="s">
        <v>10</v>
      </c>
      <c r="D34" t="s">
        <v>27</v>
      </c>
      <c r="E34" t="s">
        <v>29</v>
      </c>
      <c r="F34" s="3">
        <f t="shared" si="28"/>
        <v>0</v>
      </c>
      <c r="G34" s="3">
        <f t="shared" si="28"/>
        <v>0</v>
      </c>
      <c r="H34" s="3">
        <f t="shared" si="28"/>
        <v>0</v>
      </c>
      <c r="I34" s="3">
        <f t="shared" si="28"/>
        <v>0</v>
      </c>
      <c r="J34" s="3">
        <f t="shared" si="28"/>
        <v>0</v>
      </c>
      <c r="K34" s="3">
        <f t="shared" si="28"/>
        <v>0</v>
      </c>
      <c r="L34" s="3">
        <f t="shared" si="28"/>
        <v>0</v>
      </c>
      <c r="M34" s="3">
        <f t="shared" si="28"/>
        <v>0</v>
      </c>
      <c r="N34" s="3">
        <f t="shared" si="28"/>
        <v>0</v>
      </c>
      <c r="P34">
        <v>0.94999999984166672</v>
      </c>
      <c r="Q34">
        <v>2030</v>
      </c>
      <c r="R34">
        <v>2050</v>
      </c>
    </row>
    <row r="35" spans="3:19" x14ac:dyDescent="0.25">
      <c r="C35" s="5" t="s">
        <v>11</v>
      </c>
      <c r="D35" t="s">
        <v>27</v>
      </c>
      <c r="E35" t="s">
        <v>29</v>
      </c>
      <c r="F35" s="3">
        <f t="shared" si="28"/>
        <v>0</v>
      </c>
      <c r="G35" s="3">
        <f t="shared" si="28"/>
        <v>1.1859999998023332</v>
      </c>
      <c r="H35" s="3">
        <f t="shared" si="28"/>
        <v>1.1859999998023332</v>
      </c>
      <c r="I35" s="3">
        <f t="shared" si="28"/>
        <v>1.1859999998023332</v>
      </c>
      <c r="J35" s="3">
        <f t="shared" si="28"/>
        <v>0</v>
      </c>
      <c r="K35" s="3">
        <f t="shared" si="28"/>
        <v>0</v>
      </c>
      <c r="L35" s="3">
        <f t="shared" si="28"/>
        <v>0</v>
      </c>
      <c r="M35" s="3">
        <f t="shared" si="28"/>
        <v>0</v>
      </c>
      <c r="N35" s="3">
        <f t="shared" si="28"/>
        <v>0</v>
      </c>
      <c r="P35">
        <v>1.1859999998023332</v>
      </c>
      <c r="Q35">
        <v>2030</v>
      </c>
      <c r="R35">
        <v>2025</v>
      </c>
    </row>
    <row r="36" spans="3:19" x14ac:dyDescent="0.25">
      <c r="C36" s="5" t="s">
        <v>12</v>
      </c>
      <c r="D36" t="s">
        <v>27</v>
      </c>
      <c r="E36" t="s">
        <v>29</v>
      </c>
      <c r="F36" s="3">
        <f t="shared" si="28"/>
        <v>0</v>
      </c>
      <c r="G36" s="3">
        <f t="shared" si="28"/>
        <v>0</v>
      </c>
      <c r="H36" s="3">
        <f t="shared" si="28"/>
        <v>0</v>
      </c>
      <c r="I36" s="3">
        <f t="shared" si="28"/>
        <v>0</v>
      </c>
      <c r="J36" s="3">
        <f t="shared" si="28"/>
        <v>0</v>
      </c>
      <c r="K36" s="3">
        <f t="shared" si="28"/>
        <v>1.2219999995926667</v>
      </c>
      <c r="L36" s="3">
        <f t="shared" si="28"/>
        <v>0.61100000040733327</v>
      </c>
      <c r="M36" s="3">
        <f t="shared" si="28"/>
        <v>0</v>
      </c>
      <c r="N36" s="3">
        <f t="shared" si="28"/>
        <v>0</v>
      </c>
      <c r="P36">
        <v>1.2219999995926667</v>
      </c>
      <c r="Q36">
        <v>2050</v>
      </c>
      <c r="R36">
        <v>2029</v>
      </c>
    </row>
    <row r="37" spans="3:19" x14ac:dyDescent="0.25">
      <c r="C37" s="5" t="s">
        <v>13</v>
      </c>
      <c r="D37" t="s">
        <v>27</v>
      </c>
      <c r="E37" t="s">
        <v>29</v>
      </c>
      <c r="F37" s="3">
        <f t="shared" si="28"/>
        <v>0</v>
      </c>
      <c r="G37" s="3">
        <f t="shared" ref="G37:M37" si="29">IF(G55&lt;0.01,0,G55)</f>
        <v>0</v>
      </c>
      <c r="H37" s="3">
        <f t="shared" si="29"/>
        <v>0</v>
      </c>
      <c r="I37" s="3">
        <f t="shared" si="29"/>
        <v>0</v>
      </c>
      <c r="J37" s="3">
        <f t="shared" si="29"/>
        <v>1.3399999995533332</v>
      </c>
      <c r="K37" s="3">
        <f t="shared" si="29"/>
        <v>0.67000000044666663</v>
      </c>
      <c r="L37" s="3">
        <f t="shared" si="29"/>
        <v>0</v>
      </c>
      <c r="M37" s="3">
        <f t="shared" si="29"/>
        <v>0</v>
      </c>
      <c r="N37" s="3">
        <f t="shared" si="28"/>
        <v>0</v>
      </c>
      <c r="P37">
        <v>1.3399999995533332</v>
      </c>
      <c r="Q37">
        <v>2060</v>
      </c>
      <c r="R37">
        <v>2028</v>
      </c>
    </row>
    <row r="38" spans="3:19" x14ac:dyDescent="0.25">
      <c r="C38" s="5" t="s">
        <v>14</v>
      </c>
      <c r="D38" t="s">
        <v>27</v>
      </c>
      <c r="E38" t="s">
        <v>29</v>
      </c>
      <c r="F38" s="3">
        <f t="shared" si="28"/>
        <v>0</v>
      </c>
      <c r="G38" s="3">
        <f t="shared" ref="G38:M38" si="30">IF(G56&lt;0.01,0,G56)</f>
        <v>1.229999999795</v>
      </c>
      <c r="H38" s="3">
        <f t="shared" si="30"/>
        <v>1.229999999795</v>
      </c>
      <c r="I38" s="3">
        <f t="shared" si="30"/>
        <v>1.229999999795</v>
      </c>
      <c r="J38" s="3">
        <f t="shared" si="30"/>
        <v>0</v>
      </c>
      <c r="K38" s="3">
        <f t="shared" si="30"/>
        <v>0</v>
      </c>
      <c r="L38" s="3">
        <f t="shared" si="30"/>
        <v>0</v>
      </c>
      <c r="M38" s="3">
        <f t="shared" si="30"/>
        <v>0</v>
      </c>
      <c r="N38" s="3">
        <f t="shared" si="28"/>
        <v>0</v>
      </c>
      <c r="P38">
        <v>1.229999999795</v>
      </c>
      <c r="Q38">
        <v>2045</v>
      </c>
      <c r="R38">
        <v>2025</v>
      </c>
    </row>
    <row r="39" spans="3:19" x14ac:dyDescent="0.25">
      <c r="C39" t="s">
        <v>15</v>
      </c>
      <c r="D39" t="s">
        <v>27</v>
      </c>
      <c r="E39" t="s">
        <v>29</v>
      </c>
      <c r="F39" s="3">
        <f t="shared" si="28"/>
        <v>0</v>
      </c>
      <c r="G39" s="3">
        <f t="shared" si="28"/>
        <v>0</v>
      </c>
      <c r="H39" s="3">
        <f t="shared" si="28"/>
        <v>0</v>
      </c>
      <c r="I39" s="3">
        <f t="shared" si="28"/>
        <v>0</v>
      </c>
      <c r="J39" s="3">
        <f t="shared" si="28"/>
        <v>0</v>
      </c>
      <c r="K39" s="3">
        <f t="shared" si="28"/>
        <v>0</v>
      </c>
      <c r="L39" s="3">
        <f t="shared" si="28"/>
        <v>0</v>
      </c>
      <c r="M39" s="3">
        <f t="shared" si="28"/>
        <v>0</v>
      </c>
      <c r="N39" s="3">
        <f t="shared" si="28"/>
        <v>0</v>
      </c>
      <c r="P39">
        <v>1.1499999998083335</v>
      </c>
      <c r="Q39">
        <v>2034</v>
      </c>
      <c r="R39">
        <v>2050</v>
      </c>
    </row>
    <row r="40" spans="3:19" x14ac:dyDescent="0.25">
      <c r="C40" t="s">
        <v>16</v>
      </c>
      <c r="D40" t="s">
        <v>27</v>
      </c>
      <c r="E40" t="s">
        <v>29</v>
      </c>
      <c r="F40" s="3">
        <f t="shared" si="28"/>
        <v>0</v>
      </c>
      <c r="G40" s="3">
        <f t="shared" si="28"/>
        <v>0</v>
      </c>
      <c r="H40" s="3">
        <f t="shared" si="28"/>
        <v>0</v>
      </c>
      <c r="I40" s="3">
        <f t="shared" si="28"/>
        <v>0</v>
      </c>
      <c r="J40" s="3">
        <f t="shared" si="28"/>
        <v>0</v>
      </c>
      <c r="K40" s="3">
        <f t="shared" si="28"/>
        <v>0</v>
      </c>
      <c r="L40" s="3">
        <f t="shared" si="28"/>
        <v>0</v>
      </c>
      <c r="M40" s="3">
        <f t="shared" si="28"/>
        <v>0</v>
      </c>
      <c r="N40" s="3">
        <f t="shared" si="28"/>
        <v>0</v>
      </c>
      <c r="P40">
        <v>1.1699999998049999</v>
      </c>
      <c r="Q40">
        <v>2030</v>
      </c>
      <c r="R40">
        <v>2050</v>
      </c>
    </row>
    <row r="41" spans="3:19" x14ac:dyDescent="0.25">
      <c r="C41" s="1"/>
      <c r="D41" s="1"/>
      <c r="E41" s="1"/>
      <c r="F41" s="1"/>
      <c r="G41" s="1"/>
    </row>
    <row r="42" spans="3:19" x14ac:dyDescent="0.25">
      <c r="C42" s="1"/>
      <c r="D42" s="1"/>
      <c r="E42" s="1"/>
      <c r="F42" s="1" t="s">
        <v>25</v>
      </c>
      <c r="G42" s="1"/>
    </row>
    <row r="43" spans="3:19" x14ac:dyDescent="0.25">
      <c r="C43" s="2"/>
      <c r="D43" s="2"/>
      <c r="E43" s="2"/>
      <c r="F43" s="2">
        <v>2024</v>
      </c>
      <c r="G43" s="2">
        <v>2025</v>
      </c>
      <c r="H43" s="2">
        <v>2026</v>
      </c>
      <c r="I43" s="2">
        <v>2027</v>
      </c>
      <c r="J43" s="2">
        <v>2028</v>
      </c>
      <c r="K43" s="2">
        <v>2029</v>
      </c>
      <c r="L43" s="2">
        <v>2030</v>
      </c>
      <c r="M43" s="2">
        <v>2031</v>
      </c>
      <c r="N43" s="2">
        <v>2032</v>
      </c>
    </row>
    <row r="44" spans="3:19" x14ac:dyDescent="0.25">
      <c r="D44" t="s">
        <v>26</v>
      </c>
      <c r="F44" s="3">
        <f>SUM(F45:F58)</f>
        <v>0</v>
      </c>
      <c r="G44" s="3">
        <f t="shared" ref="G44:N44" si="31">SUM(G45:G58)</f>
        <v>3.565999999367333</v>
      </c>
      <c r="H44" s="3">
        <f t="shared" si="31"/>
        <v>3.565999999367333</v>
      </c>
      <c r="I44" s="3">
        <f t="shared" si="31"/>
        <v>2.9910000000573334</v>
      </c>
      <c r="J44" s="3">
        <f t="shared" si="31"/>
        <v>2.6200000005480004</v>
      </c>
      <c r="K44" s="3">
        <f t="shared" si="31"/>
        <v>3.1719999998260002</v>
      </c>
      <c r="L44" s="3">
        <f t="shared" si="31"/>
        <v>1.8910000001939999</v>
      </c>
      <c r="M44" s="3">
        <f t="shared" si="31"/>
        <v>6.4000005295383744E-10</v>
      </c>
      <c r="N44" s="3">
        <f t="shared" si="31"/>
        <v>0</v>
      </c>
    </row>
    <row r="45" spans="3:19" x14ac:dyDescent="0.25">
      <c r="C45" t="str">
        <f t="shared" ref="C45:C58" si="32">C27</f>
        <v>ETCLECAMD-E-REAF</v>
      </c>
      <c r="D45" t="s">
        <v>21</v>
      </c>
      <c r="F45" s="3">
        <f t="shared" ref="F45:F58" si="33">IF(F$43&gt;=$R27,$P27,0)</f>
        <v>0</v>
      </c>
      <c r="G45" s="3">
        <f t="shared" ref="G45:N45" si="34">IF(G$43&gt;=$R27,ROUNDDOWN(MAX(0,MIN($P27,F7-F60)),0),0)</f>
        <v>0</v>
      </c>
      <c r="H45" s="3">
        <f t="shared" si="34"/>
        <v>0</v>
      </c>
      <c r="I45" s="3">
        <f t="shared" si="34"/>
        <v>0</v>
      </c>
      <c r="J45" s="3">
        <f t="shared" si="34"/>
        <v>0</v>
      </c>
      <c r="K45" s="3">
        <f t="shared" si="34"/>
        <v>0</v>
      </c>
      <c r="L45" s="3">
        <f t="shared" si="34"/>
        <v>0</v>
      </c>
      <c r="M45" s="3">
        <f t="shared" si="34"/>
        <v>0</v>
      </c>
      <c r="N45" s="3">
        <f t="shared" si="34"/>
        <v>0</v>
      </c>
      <c r="S45" s="6" t="s">
        <v>34</v>
      </c>
    </row>
    <row r="46" spans="3:19" x14ac:dyDescent="0.25">
      <c r="C46" t="str">
        <f t="shared" si="32"/>
        <v>ETCLEGROO-E-REAF</v>
      </c>
      <c r="D46" t="s">
        <v>21</v>
      </c>
      <c r="F46" s="3">
        <f t="shared" si="33"/>
        <v>0</v>
      </c>
      <c r="G46" s="3">
        <f t="shared" ref="G46:N58" si="35">IF(G$43&gt;=$R28,MAX(0,MIN($P28,F8-F61)),0)</f>
        <v>0</v>
      </c>
      <c r="H46" s="3">
        <f t="shared" si="35"/>
        <v>0</v>
      </c>
      <c r="I46" s="3">
        <f t="shared" si="35"/>
        <v>0</v>
      </c>
      <c r="J46" s="3">
        <f t="shared" si="35"/>
        <v>0</v>
      </c>
      <c r="K46" s="3">
        <f t="shared" si="35"/>
        <v>0</v>
      </c>
      <c r="L46" s="3">
        <f t="shared" si="35"/>
        <v>0</v>
      </c>
      <c r="M46" s="3">
        <f t="shared" si="35"/>
        <v>0</v>
      </c>
      <c r="N46" s="3">
        <f t="shared" si="35"/>
        <v>0</v>
      </c>
      <c r="S46" s="6" t="s">
        <v>35</v>
      </c>
    </row>
    <row r="47" spans="3:19" x14ac:dyDescent="0.25">
      <c r="C47" t="str">
        <f t="shared" si="32"/>
        <v>ETCLEKOMA-E-REAF</v>
      </c>
      <c r="D47" t="s">
        <v>21</v>
      </c>
      <c r="F47" s="3">
        <f t="shared" si="33"/>
        <v>0</v>
      </c>
      <c r="G47" s="3">
        <f t="shared" si="35"/>
        <v>0</v>
      </c>
      <c r="H47" s="3">
        <f t="shared" si="35"/>
        <v>0</v>
      </c>
      <c r="I47" s="3">
        <f t="shared" si="35"/>
        <v>0</v>
      </c>
      <c r="J47" s="3">
        <f t="shared" si="35"/>
        <v>0</v>
      </c>
      <c r="K47" s="3">
        <f t="shared" si="35"/>
        <v>0</v>
      </c>
      <c r="L47" s="3">
        <f t="shared" si="35"/>
        <v>0</v>
      </c>
      <c r="M47" s="3">
        <f t="shared" si="35"/>
        <v>0</v>
      </c>
      <c r="N47" s="3">
        <f t="shared" si="35"/>
        <v>0</v>
      </c>
    </row>
    <row r="48" spans="3:19" x14ac:dyDescent="0.25">
      <c r="C48" t="str">
        <f t="shared" si="32"/>
        <v>ETCLEARNO-E-REAF</v>
      </c>
      <c r="D48" t="s">
        <v>21</v>
      </c>
      <c r="F48" s="3">
        <f t="shared" si="33"/>
        <v>0</v>
      </c>
      <c r="G48" s="3">
        <f t="shared" si="35"/>
        <v>0</v>
      </c>
      <c r="H48" s="3">
        <f t="shared" si="35"/>
        <v>0</v>
      </c>
      <c r="I48" s="3">
        <f t="shared" si="35"/>
        <v>0</v>
      </c>
      <c r="J48" s="3">
        <f t="shared" si="35"/>
        <v>0</v>
      </c>
      <c r="K48" s="3">
        <f t="shared" si="35"/>
        <v>0</v>
      </c>
      <c r="L48" s="3">
        <f t="shared" si="35"/>
        <v>0</v>
      </c>
      <c r="M48" s="3">
        <f t="shared" si="35"/>
        <v>0</v>
      </c>
      <c r="N48" s="3">
        <f t="shared" si="35"/>
        <v>0</v>
      </c>
    </row>
    <row r="49" spans="3:24" x14ac:dyDescent="0.25">
      <c r="C49" t="str">
        <f t="shared" si="32"/>
        <v>ETCLEDUVH-E-REAF</v>
      </c>
      <c r="D49" t="s">
        <v>21</v>
      </c>
      <c r="F49" s="3">
        <f t="shared" si="33"/>
        <v>0</v>
      </c>
      <c r="G49" s="3">
        <f t="shared" si="35"/>
        <v>1.1499999997699999</v>
      </c>
      <c r="H49" s="3">
        <f t="shared" si="35"/>
        <v>1.1499999997699999</v>
      </c>
      <c r="I49" s="3">
        <f t="shared" si="35"/>
        <v>0.57500000046000022</v>
      </c>
      <c r="J49" s="3">
        <f t="shared" si="35"/>
        <v>0</v>
      </c>
      <c r="K49" s="3">
        <f t="shared" si="35"/>
        <v>0</v>
      </c>
      <c r="L49" s="3">
        <f t="shared" si="35"/>
        <v>0</v>
      </c>
      <c r="M49" s="3">
        <f t="shared" si="35"/>
        <v>0</v>
      </c>
      <c r="N49" s="3">
        <f t="shared" si="35"/>
        <v>0</v>
      </c>
    </row>
    <row r="50" spans="3:24" x14ac:dyDescent="0.25">
      <c r="C50" t="str">
        <f t="shared" si="32"/>
        <v>ETCLEHEND-E-REAF</v>
      </c>
      <c r="D50" t="s">
        <v>21</v>
      </c>
      <c r="F50" s="3">
        <f t="shared" si="33"/>
        <v>0</v>
      </c>
      <c r="G50" s="3">
        <f t="shared" si="35"/>
        <v>0</v>
      </c>
      <c r="H50" s="3">
        <f t="shared" si="35"/>
        <v>0</v>
      </c>
      <c r="I50" s="3">
        <f t="shared" si="35"/>
        <v>0</v>
      </c>
      <c r="J50" s="3">
        <f t="shared" si="35"/>
        <v>0</v>
      </c>
      <c r="K50" s="3">
        <f t="shared" si="35"/>
        <v>0</v>
      </c>
      <c r="L50" s="3">
        <f t="shared" si="35"/>
        <v>0</v>
      </c>
      <c r="M50" s="3">
        <f t="shared" si="35"/>
        <v>0</v>
      </c>
      <c r="N50" s="3">
        <f t="shared" si="35"/>
        <v>0</v>
      </c>
    </row>
    <row r="51" spans="3:24" x14ac:dyDescent="0.25">
      <c r="C51" t="str">
        <f t="shared" si="32"/>
        <v>ETCLEKEND-E-REAF</v>
      </c>
      <c r="D51" t="s">
        <v>21</v>
      </c>
      <c r="F51" s="3">
        <f t="shared" si="33"/>
        <v>0</v>
      </c>
      <c r="G51" s="3">
        <f t="shared" si="35"/>
        <v>0</v>
      </c>
      <c r="H51" s="3">
        <f t="shared" si="35"/>
        <v>0</v>
      </c>
      <c r="I51" s="3">
        <f t="shared" si="35"/>
        <v>0</v>
      </c>
      <c r="J51" s="3">
        <f t="shared" si="35"/>
        <v>1.2799999997866667</v>
      </c>
      <c r="K51" s="3">
        <f t="shared" si="35"/>
        <v>1.2799999997866667</v>
      </c>
      <c r="L51" s="3">
        <f t="shared" si="35"/>
        <v>1.2799999997866667</v>
      </c>
      <c r="M51" s="3">
        <f t="shared" si="35"/>
        <v>6.4000005295383744E-10</v>
      </c>
      <c r="N51" s="3">
        <f t="shared" si="35"/>
        <v>0</v>
      </c>
      <c r="S51" s="7" t="s">
        <v>36</v>
      </c>
      <c r="T51" s="8"/>
      <c r="U51" s="8"/>
      <c r="W51" s="8"/>
      <c r="X51" s="8"/>
    </row>
    <row r="52" spans="3:24" x14ac:dyDescent="0.25">
      <c r="C52" t="str">
        <f t="shared" si="32"/>
        <v>ETCLEKRIE-E-REAF</v>
      </c>
      <c r="D52" t="s">
        <v>21</v>
      </c>
      <c r="F52" s="3">
        <f t="shared" si="33"/>
        <v>0</v>
      </c>
      <c r="G52" s="3">
        <f t="shared" si="35"/>
        <v>0</v>
      </c>
      <c r="H52" s="3">
        <f t="shared" si="35"/>
        <v>0</v>
      </c>
      <c r="I52" s="3">
        <f t="shared" si="35"/>
        <v>0</v>
      </c>
      <c r="J52" s="3">
        <f t="shared" si="35"/>
        <v>0</v>
      </c>
      <c r="K52" s="3">
        <f t="shared" si="35"/>
        <v>0</v>
      </c>
      <c r="L52" s="3">
        <f t="shared" si="35"/>
        <v>0</v>
      </c>
      <c r="M52" s="3">
        <f t="shared" si="35"/>
        <v>0</v>
      </c>
      <c r="N52" s="3">
        <f t="shared" si="35"/>
        <v>0</v>
      </c>
      <c r="S52" s="9" t="s">
        <v>37</v>
      </c>
      <c r="T52" s="10" t="s">
        <v>38</v>
      </c>
      <c r="U52" s="11" t="s">
        <v>18</v>
      </c>
      <c r="V52" s="11" t="s">
        <v>28</v>
      </c>
      <c r="W52" s="12" t="s">
        <v>39</v>
      </c>
      <c r="X52" s="12" t="s">
        <v>40</v>
      </c>
    </row>
    <row r="53" spans="3:24" x14ac:dyDescent="0.25">
      <c r="C53" t="str">
        <f t="shared" si="32"/>
        <v>ETCLELETH-E-REAF</v>
      </c>
      <c r="D53" t="s">
        <v>21</v>
      </c>
      <c r="F53" s="3">
        <f t="shared" si="33"/>
        <v>0</v>
      </c>
      <c r="G53" s="3">
        <f t="shared" si="35"/>
        <v>1.1859999998023332</v>
      </c>
      <c r="H53" s="3">
        <f t="shared" si="35"/>
        <v>1.1859999998023332</v>
      </c>
      <c r="I53" s="3">
        <f t="shared" si="35"/>
        <v>1.1859999998023332</v>
      </c>
      <c r="J53" s="3">
        <f t="shared" si="35"/>
        <v>5.9300031551856591E-10</v>
      </c>
      <c r="K53" s="3">
        <f t="shared" si="35"/>
        <v>0</v>
      </c>
      <c r="L53" s="3">
        <f t="shared" si="35"/>
        <v>0</v>
      </c>
      <c r="M53" s="3">
        <f t="shared" si="35"/>
        <v>0</v>
      </c>
      <c r="N53" s="3">
        <f t="shared" si="35"/>
        <v>0</v>
      </c>
      <c r="S53" s="13" t="s">
        <v>41</v>
      </c>
      <c r="T53" s="13" t="s">
        <v>42</v>
      </c>
      <c r="U53" s="8">
        <v>0</v>
      </c>
      <c r="V53" s="13" t="s">
        <v>43</v>
      </c>
      <c r="W53" s="8">
        <v>3</v>
      </c>
      <c r="X53" s="8">
        <v>3</v>
      </c>
    </row>
    <row r="54" spans="3:24" x14ac:dyDescent="0.25">
      <c r="C54" t="str">
        <f t="shared" si="32"/>
        <v>ETCLEMAJD-E-REAF</v>
      </c>
      <c r="D54" t="s">
        <v>21</v>
      </c>
      <c r="F54" s="3">
        <f t="shared" si="33"/>
        <v>0</v>
      </c>
      <c r="G54" s="3">
        <f t="shared" si="35"/>
        <v>0</v>
      </c>
      <c r="H54" s="3">
        <f t="shared" si="35"/>
        <v>0</v>
      </c>
      <c r="I54" s="3">
        <f t="shared" si="35"/>
        <v>0</v>
      </c>
      <c r="J54" s="3">
        <f t="shared" si="35"/>
        <v>0</v>
      </c>
      <c r="K54" s="3">
        <f t="shared" si="35"/>
        <v>1.2219999995926667</v>
      </c>
      <c r="L54" s="3">
        <f t="shared" si="35"/>
        <v>0.61100000040733327</v>
      </c>
      <c r="M54" s="3">
        <f t="shared" si="35"/>
        <v>0</v>
      </c>
      <c r="N54" s="3">
        <f t="shared" si="35"/>
        <v>0</v>
      </c>
      <c r="S54" s="13" t="s">
        <v>41</v>
      </c>
      <c r="T54" s="13" t="s">
        <v>42</v>
      </c>
      <c r="U54" s="8">
        <v>2017</v>
      </c>
      <c r="V54" s="13" t="s">
        <v>43</v>
      </c>
      <c r="W54" s="8">
        <v>1</v>
      </c>
      <c r="X54" s="8">
        <v>4</v>
      </c>
    </row>
    <row r="55" spans="3:24" x14ac:dyDescent="0.25">
      <c r="C55" t="str">
        <f t="shared" si="32"/>
        <v>ETCLEMAJW-E-REAF</v>
      </c>
      <c r="D55" t="s">
        <v>21</v>
      </c>
      <c r="F55" s="3">
        <f t="shared" si="33"/>
        <v>0</v>
      </c>
      <c r="G55" s="3">
        <f t="shared" si="35"/>
        <v>0</v>
      </c>
      <c r="H55" s="3">
        <f t="shared" si="35"/>
        <v>0</v>
      </c>
      <c r="I55" s="3">
        <f t="shared" si="35"/>
        <v>0</v>
      </c>
      <c r="J55" s="3">
        <f t="shared" si="35"/>
        <v>1.3399999995533332</v>
      </c>
      <c r="K55" s="3">
        <f t="shared" si="35"/>
        <v>0.67000000044666663</v>
      </c>
      <c r="L55" s="3">
        <f t="shared" si="35"/>
        <v>0</v>
      </c>
      <c r="M55" s="3">
        <f t="shared" si="35"/>
        <v>0</v>
      </c>
      <c r="N55" s="3">
        <f t="shared" si="35"/>
        <v>0</v>
      </c>
    </row>
    <row r="56" spans="3:24" x14ac:dyDescent="0.25">
      <c r="C56" t="str">
        <f t="shared" si="32"/>
        <v>ETCLEMATI-E-REAF</v>
      </c>
      <c r="D56" t="s">
        <v>21</v>
      </c>
      <c r="F56" s="3">
        <f t="shared" si="33"/>
        <v>0</v>
      </c>
      <c r="G56" s="3">
        <f t="shared" si="35"/>
        <v>1.229999999795</v>
      </c>
      <c r="H56" s="3">
        <f t="shared" si="35"/>
        <v>1.229999999795</v>
      </c>
      <c r="I56" s="3">
        <f t="shared" si="35"/>
        <v>1.229999999795</v>
      </c>
      <c r="J56" s="3">
        <f t="shared" si="35"/>
        <v>6.1500005088532816E-10</v>
      </c>
      <c r="K56" s="3">
        <f t="shared" si="35"/>
        <v>0</v>
      </c>
      <c r="L56" s="3">
        <f t="shared" si="35"/>
        <v>0</v>
      </c>
      <c r="M56" s="3">
        <f t="shared" si="35"/>
        <v>0</v>
      </c>
      <c r="N56" s="3">
        <f t="shared" si="35"/>
        <v>0</v>
      </c>
    </row>
    <row r="57" spans="3:24" x14ac:dyDescent="0.25">
      <c r="C57" t="str">
        <f t="shared" si="32"/>
        <v>ETCLEMATL-E-REAF</v>
      </c>
      <c r="D57" t="s">
        <v>21</v>
      </c>
      <c r="F57" s="3">
        <f t="shared" si="33"/>
        <v>0</v>
      </c>
      <c r="G57" s="3">
        <f t="shared" si="35"/>
        <v>0</v>
      </c>
      <c r="H57" s="3">
        <f t="shared" si="35"/>
        <v>0</v>
      </c>
      <c r="I57" s="3">
        <f t="shared" si="35"/>
        <v>0</v>
      </c>
      <c r="J57" s="3">
        <f t="shared" si="35"/>
        <v>0</v>
      </c>
      <c r="K57" s="3">
        <f t="shared" si="35"/>
        <v>0</v>
      </c>
      <c r="L57" s="3">
        <f t="shared" si="35"/>
        <v>0</v>
      </c>
      <c r="M57" s="3">
        <f t="shared" si="35"/>
        <v>0</v>
      </c>
      <c r="N57" s="3">
        <f t="shared" si="35"/>
        <v>0</v>
      </c>
    </row>
    <row r="58" spans="3:24" x14ac:dyDescent="0.25">
      <c r="C58" t="str">
        <f t="shared" si="32"/>
        <v>ETCLETUTU-E-REAF</v>
      </c>
      <c r="D58" t="s">
        <v>21</v>
      </c>
      <c r="F58" s="3">
        <f t="shared" si="33"/>
        <v>0</v>
      </c>
      <c r="G58" s="3">
        <f t="shared" si="35"/>
        <v>0</v>
      </c>
      <c r="H58" s="3">
        <f t="shared" si="35"/>
        <v>0</v>
      </c>
      <c r="I58" s="3">
        <f t="shared" si="35"/>
        <v>0</v>
      </c>
      <c r="J58" s="3">
        <f t="shared" si="35"/>
        <v>0</v>
      </c>
      <c r="K58" s="3">
        <f t="shared" si="35"/>
        <v>0</v>
      </c>
      <c r="L58" s="3">
        <f t="shared" si="35"/>
        <v>0</v>
      </c>
      <c r="M58" s="3">
        <f t="shared" si="35"/>
        <v>0</v>
      </c>
      <c r="N58" s="3">
        <f t="shared" si="35"/>
        <v>0</v>
      </c>
    </row>
    <row r="60" spans="3:24" x14ac:dyDescent="0.25">
      <c r="C60" t="str">
        <f t="shared" ref="C60:C73" si="36">C27</f>
        <v>ETCLECAMD-E-REAF</v>
      </c>
      <c r="D60" t="s">
        <v>24</v>
      </c>
      <c r="F60">
        <f>F45</f>
        <v>0</v>
      </c>
      <c r="G60">
        <f t="shared" ref="G60:N73" si="37">F60+G45</f>
        <v>0</v>
      </c>
      <c r="H60">
        <f t="shared" si="37"/>
        <v>0</v>
      </c>
      <c r="I60">
        <f t="shared" si="37"/>
        <v>0</v>
      </c>
      <c r="J60">
        <f t="shared" si="37"/>
        <v>0</v>
      </c>
      <c r="K60">
        <f t="shared" si="37"/>
        <v>0</v>
      </c>
      <c r="L60">
        <f t="shared" si="37"/>
        <v>0</v>
      </c>
      <c r="M60">
        <f t="shared" si="37"/>
        <v>0</v>
      </c>
      <c r="N60">
        <f t="shared" si="37"/>
        <v>0</v>
      </c>
    </row>
    <row r="61" spans="3:24" x14ac:dyDescent="0.25">
      <c r="C61" t="str">
        <f t="shared" si="36"/>
        <v>ETCLEGROO-E-REAF</v>
      </c>
      <c r="D61" t="s">
        <v>24</v>
      </c>
      <c r="F61">
        <f t="shared" ref="F61:F73" si="38">F46</f>
        <v>0</v>
      </c>
      <c r="G61">
        <f t="shared" si="37"/>
        <v>0</v>
      </c>
      <c r="H61">
        <f t="shared" si="37"/>
        <v>0</v>
      </c>
      <c r="I61">
        <f t="shared" si="37"/>
        <v>0</v>
      </c>
      <c r="J61">
        <f t="shared" si="37"/>
        <v>0</v>
      </c>
      <c r="K61">
        <f t="shared" si="37"/>
        <v>0</v>
      </c>
      <c r="L61">
        <f t="shared" si="37"/>
        <v>0</v>
      </c>
      <c r="M61">
        <f t="shared" si="37"/>
        <v>0</v>
      </c>
      <c r="N61">
        <f t="shared" si="37"/>
        <v>0</v>
      </c>
    </row>
    <row r="62" spans="3:24" x14ac:dyDescent="0.25">
      <c r="C62" t="str">
        <f t="shared" si="36"/>
        <v>ETCLEKOMA-E-REAF</v>
      </c>
      <c r="D62" t="s">
        <v>24</v>
      </c>
      <c r="F62">
        <f t="shared" si="38"/>
        <v>0</v>
      </c>
      <c r="G62">
        <f t="shared" si="37"/>
        <v>0</v>
      </c>
      <c r="H62">
        <f t="shared" si="37"/>
        <v>0</v>
      </c>
      <c r="I62">
        <f t="shared" si="37"/>
        <v>0</v>
      </c>
      <c r="J62">
        <f t="shared" si="37"/>
        <v>0</v>
      </c>
      <c r="K62">
        <f t="shared" si="37"/>
        <v>0</v>
      </c>
      <c r="L62">
        <f t="shared" si="37"/>
        <v>0</v>
      </c>
      <c r="M62">
        <f t="shared" si="37"/>
        <v>0</v>
      </c>
      <c r="N62">
        <f t="shared" si="37"/>
        <v>0</v>
      </c>
    </row>
    <row r="63" spans="3:24" x14ac:dyDescent="0.25">
      <c r="C63" t="str">
        <f t="shared" si="36"/>
        <v>ETCLEARNO-E-REAF</v>
      </c>
      <c r="D63" t="s">
        <v>24</v>
      </c>
      <c r="F63">
        <f t="shared" si="38"/>
        <v>0</v>
      </c>
      <c r="G63">
        <f t="shared" si="37"/>
        <v>0</v>
      </c>
      <c r="H63">
        <f t="shared" si="37"/>
        <v>0</v>
      </c>
      <c r="I63">
        <f t="shared" si="37"/>
        <v>0</v>
      </c>
      <c r="J63">
        <f t="shared" si="37"/>
        <v>0</v>
      </c>
      <c r="K63">
        <f t="shared" si="37"/>
        <v>0</v>
      </c>
      <c r="L63">
        <f t="shared" si="37"/>
        <v>0</v>
      </c>
      <c r="M63">
        <f t="shared" si="37"/>
        <v>0</v>
      </c>
      <c r="N63">
        <f t="shared" si="37"/>
        <v>0</v>
      </c>
    </row>
    <row r="64" spans="3:24" x14ac:dyDescent="0.25">
      <c r="C64" t="str">
        <f t="shared" si="36"/>
        <v>ETCLEDUVH-E-REAF</v>
      </c>
      <c r="D64" t="s">
        <v>24</v>
      </c>
      <c r="F64">
        <f t="shared" si="38"/>
        <v>0</v>
      </c>
      <c r="G64">
        <f t="shared" si="37"/>
        <v>1.1499999997699999</v>
      </c>
      <c r="H64">
        <f t="shared" si="37"/>
        <v>2.2999999995399998</v>
      </c>
      <c r="I64">
        <f t="shared" si="37"/>
        <v>2.875</v>
      </c>
      <c r="J64">
        <f t="shared" si="37"/>
        <v>2.875</v>
      </c>
      <c r="K64">
        <f t="shared" si="37"/>
        <v>2.875</v>
      </c>
      <c r="L64">
        <f t="shared" si="37"/>
        <v>2.875</v>
      </c>
      <c r="M64">
        <f t="shared" si="37"/>
        <v>2.875</v>
      </c>
      <c r="N64">
        <f t="shared" si="37"/>
        <v>2.875</v>
      </c>
    </row>
    <row r="65" spans="3:14" x14ac:dyDescent="0.25">
      <c r="C65" t="str">
        <f t="shared" si="36"/>
        <v>ETCLEHEND-E-REAF</v>
      </c>
      <c r="D65" t="s">
        <v>24</v>
      </c>
      <c r="F65">
        <f t="shared" si="38"/>
        <v>0</v>
      </c>
      <c r="G65">
        <f t="shared" si="37"/>
        <v>0</v>
      </c>
      <c r="H65">
        <f t="shared" si="37"/>
        <v>0</v>
      </c>
      <c r="I65">
        <f t="shared" si="37"/>
        <v>0</v>
      </c>
      <c r="J65">
        <f t="shared" si="37"/>
        <v>0</v>
      </c>
      <c r="K65">
        <f t="shared" si="37"/>
        <v>0</v>
      </c>
      <c r="L65">
        <f t="shared" si="37"/>
        <v>0</v>
      </c>
      <c r="M65">
        <f t="shared" si="37"/>
        <v>0</v>
      </c>
      <c r="N65">
        <f t="shared" si="37"/>
        <v>0</v>
      </c>
    </row>
    <row r="66" spans="3:14" x14ac:dyDescent="0.25">
      <c r="C66" t="str">
        <f t="shared" si="36"/>
        <v>ETCLEKEND-E-REAF</v>
      </c>
      <c r="D66" t="s">
        <v>24</v>
      </c>
      <c r="F66">
        <f t="shared" si="38"/>
        <v>0</v>
      </c>
      <c r="G66">
        <f t="shared" si="37"/>
        <v>0</v>
      </c>
      <c r="H66">
        <f t="shared" si="37"/>
        <v>0</v>
      </c>
      <c r="I66">
        <f t="shared" si="37"/>
        <v>0</v>
      </c>
      <c r="J66">
        <f t="shared" si="37"/>
        <v>1.2799999997866667</v>
      </c>
      <c r="K66">
        <f t="shared" si="37"/>
        <v>2.5599999995733334</v>
      </c>
      <c r="L66">
        <f t="shared" si="37"/>
        <v>3.8399999993599998</v>
      </c>
      <c r="M66">
        <f t="shared" si="37"/>
        <v>3.84</v>
      </c>
      <c r="N66">
        <f t="shared" si="37"/>
        <v>3.84</v>
      </c>
    </row>
    <row r="67" spans="3:14" x14ac:dyDescent="0.25">
      <c r="C67" t="str">
        <f t="shared" si="36"/>
        <v>ETCLEKRIE-E-REAF</v>
      </c>
      <c r="D67" t="s">
        <v>24</v>
      </c>
      <c r="F67">
        <f t="shared" si="38"/>
        <v>0</v>
      </c>
      <c r="G67">
        <f t="shared" si="37"/>
        <v>0</v>
      </c>
      <c r="H67">
        <f t="shared" si="37"/>
        <v>0</v>
      </c>
      <c r="I67">
        <f t="shared" si="37"/>
        <v>0</v>
      </c>
      <c r="J67">
        <f t="shared" si="37"/>
        <v>0</v>
      </c>
      <c r="K67">
        <f t="shared" si="37"/>
        <v>0</v>
      </c>
      <c r="L67">
        <f t="shared" si="37"/>
        <v>0</v>
      </c>
      <c r="M67">
        <f t="shared" si="37"/>
        <v>0</v>
      </c>
      <c r="N67">
        <f t="shared" si="37"/>
        <v>0</v>
      </c>
    </row>
    <row r="68" spans="3:14" x14ac:dyDescent="0.25">
      <c r="C68" t="str">
        <f t="shared" si="36"/>
        <v>ETCLELETH-E-REAF</v>
      </c>
      <c r="D68" t="s">
        <v>24</v>
      </c>
      <c r="F68">
        <f t="shared" si="38"/>
        <v>0</v>
      </c>
      <c r="G68">
        <f t="shared" si="37"/>
        <v>1.1859999998023332</v>
      </c>
      <c r="H68">
        <f t="shared" si="37"/>
        <v>2.3719999996046663</v>
      </c>
      <c r="I68">
        <f t="shared" si="37"/>
        <v>3.5579999994069995</v>
      </c>
      <c r="J68">
        <f t="shared" si="37"/>
        <v>3.5579999999999998</v>
      </c>
      <c r="K68">
        <f t="shared" si="37"/>
        <v>3.5579999999999998</v>
      </c>
      <c r="L68">
        <f t="shared" si="37"/>
        <v>3.5579999999999998</v>
      </c>
      <c r="M68">
        <f t="shared" si="37"/>
        <v>3.5579999999999998</v>
      </c>
      <c r="N68">
        <f t="shared" si="37"/>
        <v>3.5579999999999998</v>
      </c>
    </row>
    <row r="69" spans="3:14" x14ac:dyDescent="0.25">
      <c r="C69" t="str">
        <f t="shared" si="36"/>
        <v>ETCLEMAJD-E-REAF</v>
      </c>
      <c r="D69" t="s">
        <v>24</v>
      </c>
      <c r="F69">
        <f t="shared" si="38"/>
        <v>0</v>
      </c>
      <c r="G69">
        <f t="shared" si="37"/>
        <v>0</v>
      </c>
      <c r="H69">
        <f t="shared" si="37"/>
        <v>0</v>
      </c>
      <c r="I69">
        <f t="shared" si="37"/>
        <v>0</v>
      </c>
      <c r="J69">
        <f t="shared" si="37"/>
        <v>0</v>
      </c>
      <c r="K69">
        <f t="shared" si="37"/>
        <v>1.2219999995926667</v>
      </c>
      <c r="L69">
        <f t="shared" si="37"/>
        <v>1.833</v>
      </c>
      <c r="M69">
        <f t="shared" si="37"/>
        <v>1.833</v>
      </c>
      <c r="N69">
        <f t="shared" si="37"/>
        <v>1.833</v>
      </c>
    </row>
    <row r="70" spans="3:14" x14ac:dyDescent="0.25">
      <c r="C70" t="str">
        <f t="shared" si="36"/>
        <v>ETCLEMAJW-E-REAF</v>
      </c>
      <c r="D70" t="s">
        <v>24</v>
      </c>
      <c r="F70">
        <f t="shared" si="38"/>
        <v>0</v>
      </c>
      <c r="G70">
        <f t="shared" si="37"/>
        <v>0</v>
      </c>
      <c r="H70">
        <f t="shared" si="37"/>
        <v>0</v>
      </c>
      <c r="I70">
        <f t="shared" si="37"/>
        <v>0</v>
      </c>
      <c r="J70">
        <f t="shared" si="37"/>
        <v>1.3399999995533332</v>
      </c>
      <c r="K70">
        <f t="shared" si="37"/>
        <v>2.0099999999999998</v>
      </c>
      <c r="L70">
        <f t="shared" si="37"/>
        <v>2.0099999999999998</v>
      </c>
      <c r="M70">
        <f t="shared" si="37"/>
        <v>2.0099999999999998</v>
      </c>
      <c r="N70">
        <f t="shared" si="37"/>
        <v>2.0099999999999998</v>
      </c>
    </row>
    <row r="71" spans="3:14" x14ac:dyDescent="0.25">
      <c r="C71" t="str">
        <f t="shared" si="36"/>
        <v>ETCLEMATI-E-REAF</v>
      </c>
      <c r="D71" t="s">
        <v>24</v>
      </c>
      <c r="F71">
        <f t="shared" si="38"/>
        <v>0</v>
      </c>
      <c r="G71">
        <f t="shared" si="37"/>
        <v>1.229999999795</v>
      </c>
      <c r="H71">
        <f t="shared" si="37"/>
        <v>2.4599999995899999</v>
      </c>
      <c r="I71">
        <f t="shared" si="37"/>
        <v>3.6899999993849999</v>
      </c>
      <c r="J71">
        <f t="shared" si="37"/>
        <v>3.69</v>
      </c>
      <c r="K71">
        <f t="shared" si="37"/>
        <v>3.69</v>
      </c>
      <c r="L71">
        <f t="shared" si="37"/>
        <v>3.69</v>
      </c>
      <c r="M71">
        <f t="shared" si="37"/>
        <v>3.69</v>
      </c>
      <c r="N71">
        <f t="shared" si="37"/>
        <v>3.69</v>
      </c>
    </row>
    <row r="72" spans="3:14" x14ac:dyDescent="0.25">
      <c r="C72" t="str">
        <f t="shared" si="36"/>
        <v>ETCLEMATL-E-REAF</v>
      </c>
      <c r="D72" t="s">
        <v>24</v>
      </c>
      <c r="F72">
        <f t="shared" si="38"/>
        <v>0</v>
      </c>
      <c r="G72">
        <f t="shared" si="37"/>
        <v>0</v>
      </c>
      <c r="H72">
        <f t="shared" si="37"/>
        <v>0</v>
      </c>
      <c r="I72">
        <f t="shared" si="37"/>
        <v>0</v>
      </c>
      <c r="J72">
        <f t="shared" si="37"/>
        <v>0</v>
      </c>
      <c r="K72">
        <f t="shared" si="37"/>
        <v>0</v>
      </c>
      <c r="L72">
        <f t="shared" si="37"/>
        <v>0</v>
      </c>
      <c r="M72">
        <f t="shared" si="37"/>
        <v>0</v>
      </c>
      <c r="N72">
        <f t="shared" si="37"/>
        <v>0</v>
      </c>
    </row>
    <row r="73" spans="3:14" x14ac:dyDescent="0.25">
      <c r="C73" t="str">
        <f t="shared" si="36"/>
        <v>ETCLETUTU-E-REAF</v>
      </c>
      <c r="D73" t="s">
        <v>24</v>
      </c>
      <c r="F73">
        <f t="shared" si="38"/>
        <v>0</v>
      </c>
      <c r="G73">
        <f t="shared" si="37"/>
        <v>0</v>
      </c>
      <c r="H73">
        <f t="shared" si="37"/>
        <v>0</v>
      </c>
      <c r="I73">
        <f t="shared" si="37"/>
        <v>0</v>
      </c>
      <c r="J73">
        <f t="shared" si="37"/>
        <v>0</v>
      </c>
      <c r="K73">
        <f t="shared" si="37"/>
        <v>0</v>
      </c>
      <c r="L73">
        <f t="shared" si="37"/>
        <v>0</v>
      </c>
      <c r="M73">
        <f t="shared" si="37"/>
        <v>0</v>
      </c>
      <c r="N73">
        <f t="shared" si="37"/>
        <v>0</v>
      </c>
    </row>
    <row r="77" spans="3:14" x14ac:dyDescent="0.25">
      <c r="C77" s="1"/>
      <c r="D77" s="1"/>
      <c r="E77" s="1"/>
      <c r="F77" s="1"/>
    </row>
    <row r="78" spans="3:14" x14ac:dyDescent="0.25">
      <c r="C78" s="2" t="s">
        <v>0</v>
      </c>
      <c r="D78" s="2" t="s">
        <v>32</v>
      </c>
      <c r="E78" s="2">
        <v>2017</v>
      </c>
      <c r="F78" s="2"/>
      <c r="G78" s="2"/>
    </row>
    <row r="79" spans="3:14" x14ac:dyDescent="0.25">
      <c r="C79" s="3" t="str">
        <f>C38</f>
        <v>ETCLEMATI-E-REAF</v>
      </c>
      <c r="D79" t="s">
        <v>33</v>
      </c>
      <c r="E7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 REFIT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2024-02-01T18:52:21Z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