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Models\SATIMGE_Veda\suppxls\"/>
    </mc:Choice>
  </mc:AlternateContent>
  <xr:revisionPtr revIDLastSave="0" documentId="13_ncr:1_{84786141-F5AC-4A02-9283-724B942F9370}" xr6:coauthVersionLast="47" xr6:coauthVersionMax="47" xr10:uidLastSave="{00000000-0000-0000-0000-000000000000}"/>
  <bookViews>
    <workbookView xWindow="2190" yWindow="2460" windowWidth="26610" windowHeight="13740" xr2:uid="{5C169CAC-8982-47AA-A2BD-20E5E721E68B}"/>
  </bookViews>
  <sheets>
    <sheet name="CombustionEmissions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__FDS_HYPERLINK_TOGGLE_STATE__" hidden="1">"ON"</definedName>
    <definedName name="_AMO_RefreshMultipleList" hidden="1">"'296899469 426988102 362274166 589584065 285770244'"</definedName>
    <definedName name="_AMO_SingleObject_296899469__A1" hidden="1">#REF!</definedName>
    <definedName name="_AMO_UniqueIdentifier" hidden="1">"'ee2dcedb-2b19-4872-8d76-977f9596c89e'"</definedName>
    <definedName name="_AMO_XmlVersion" hidden="1">"'1'"</definedName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7</definedName>
    <definedName name="_AtRisk_SimSetting_ReportsList" hidden="1">1832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AGR">[1]Index!$C$7</definedName>
    <definedName name="COM">[1]Index!$C$8</definedName>
    <definedName name="CV_Coal">'[2]Calorific values'!$B$18</definedName>
    <definedName name="CV_GasSASOL">'[2]Calorific values'!$B$8</definedName>
    <definedName name="Demand.Sectors">[3]Index!$D$2:$J$2</definedName>
    <definedName name="diesel.cv">[4]units!$B$2</definedName>
    <definedName name="drate">'[5]TechWATv5 (supwat5)'!$E$3</definedName>
    <definedName name="emissions_start">[3]NameConv!$AY$4</definedName>
    <definedName name="emissions_types">[3]NameConv!$AX$3</definedName>
    <definedName name="FuelNames">[6]NameConv!$B$5:$C$46</definedName>
    <definedName name="FuelNamesLong">[6]NameConv!$B$5:$B$46</definedName>
    <definedName name="FuelNamesShort">[6]NameConv!$C$5:$C$46</definedName>
    <definedName name="gwpch4">'[2]SASOL CC 2019 report'!$E$98</definedName>
    <definedName name="gwpn2o">'[2]SASOL CC 2019 report'!$E$97</definedName>
    <definedName name="H2.LHV.MJ_kg">'[3]Hydrogen-ELT'!$D$39</definedName>
    <definedName name="inchtocentimetre">[6]FuelDistribution!$A$20</definedName>
    <definedName name="IND">[1]Index!$C$9</definedName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odel_RUN_code">[3]Index!$A$2</definedName>
    <definedName name="New_basic_data_start">'[7]New Capacity basic data'!$B$9</definedName>
    <definedName name="Pal_Workbook_GUID" hidden="1">"E2D7SR7Q3BDXUD24G1M1SK63"</definedName>
    <definedName name="petrol.cv">[4]units!$B$3</definedName>
    <definedName name="REF.crude.CAP_rel.2020">'[3]Crude refineries'!$F$56</definedName>
    <definedName name="REF.crude.CAP_rel.2021">'[3]Crude refineries'!$G$56</definedName>
    <definedName name="REF.crude.CAP_rel.2022">'[3]Crude refineries'!$H$56</definedName>
    <definedName name="REF.crude.CAP_rel.2030">'[3]Crude refineries'!$J$56</definedName>
    <definedName name="REF.crude.CAP_rel.2040">'[3]Crude refineries'!$L$56</definedName>
    <definedName name="RES">[1]Index!$C$10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5000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Sector.Agriculture">[3]Index!$D$2</definedName>
    <definedName name="Sector.Commercial">[3]Index!$E$2</definedName>
    <definedName name="Sector.Industry">[3]Index!$F$2</definedName>
    <definedName name="Sector.Power">[3]Index!$I$2</definedName>
    <definedName name="Sector.Residential">[3]Index!$H$2</definedName>
    <definedName name="Sector.Supply">[3]Index!$J$2</definedName>
    <definedName name="Sector.Transport">[3]Index!$G$2</definedName>
    <definedName name="sector_prefix">[6]LNG!#REF!</definedName>
    <definedName name="SectorNamesLong">[6]NameConv!$C$51:$C$59</definedName>
    <definedName name="SectorNamesShort">[6]NameConv!$B$51:$B$59</definedName>
    <definedName name="TRA">[1]Index!$C$11</definedName>
    <definedName name="XLSIMSIM" hidden="1">{"Sim",3,"Output 1","'Reworked data'!$AI$84","Output 2","'Reworked data'!$AJ$84","Output 3","'Reworked data'!$AK$84","1","2","100","0"}</definedName>
    <definedName name="zar.2006">[8]Deflator!$L$4</definedName>
    <definedName name="zar.2009">[8]Deflator!$O$4</definedName>
    <definedName name="zar.2010">[8]Deflator!$P$4</definedName>
    <definedName name="zar.2012">[8]Deflator!$R$4</definedName>
    <definedName name="zar.2013">[8]Deflator!$S$4</definedName>
    <definedName name="zar.2014">[8]Deflator!$T$4</definedName>
    <definedName name="zar.2015">[8]Deflator!$U$4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4" i="1" l="1"/>
  <c r="P24" i="1"/>
  <c r="O18" i="1"/>
  <c r="P18" i="1"/>
  <c r="O19" i="1"/>
  <c r="P19" i="1"/>
  <c r="O20" i="1"/>
  <c r="P20" i="1"/>
  <c r="O21" i="1"/>
  <c r="P21" i="1"/>
  <c r="O22" i="1"/>
  <c r="P22" i="1"/>
  <c r="O23" i="1"/>
  <c r="P23" i="1"/>
  <c r="P17" i="1"/>
  <c r="O17" i="1"/>
  <c r="D17" i="1" a="1"/>
  <c r="D17" i="1" s="1"/>
  <c r="H18" i="1"/>
  <c r="H19" i="1" s="1"/>
  <c r="G18" i="1"/>
  <c r="E18" i="1" s="1" a="1"/>
  <c r="E18" i="1" s="1"/>
  <c r="E17" i="1" a="1"/>
  <c r="E17" i="1" s="1"/>
  <c r="C17" i="1" a="1"/>
  <c r="C17" i="1" s="1"/>
  <c r="C19" i="1" l="1" a="1"/>
  <c r="C19" i="1" s="1"/>
  <c r="H20" i="1"/>
  <c r="G19" i="1"/>
  <c r="D18" i="1" a="1"/>
  <c r="D18" i="1" s="1"/>
  <c r="C18" i="1" a="1"/>
  <c r="C18" i="1" s="1"/>
  <c r="H21" i="1"/>
  <c r="C20" i="1" a="1"/>
  <c r="C20" i="1" s="1"/>
  <c r="E19" i="1" l="1" a="1"/>
  <c r="E19" i="1" s="1"/>
  <c r="D19" i="1" a="1"/>
  <c r="D19" i="1" s="1"/>
  <c r="G20" i="1"/>
  <c r="H22" i="1"/>
  <c r="C21" i="1" a="1"/>
  <c r="C21" i="1" s="1"/>
  <c r="E20" i="1" l="1" a="1"/>
  <c r="E20" i="1" s="1"/>
  <c r="D20" i="1" a="1"/>
  <c r="D20" i="1" s="1"/>
  <c r="G21" i="1"/>
  <c r="H23" i="1"/>
  <c r="C22" i="1" a="1"/>
  <c r="C22" i="1" s="1"/>
  <c r="E21" i="1" l="1" a="1"/>
  <c r="E21" i="1" s="1"/>
  <c r="D21" i="1" a="1"/>
  <c r="D21" i="1" s="1"/>
  <c r="G22" i="1"/>
  <c r="H24" i="1"/>
  <c r="C24" i="1" s="1" a="1"/>
  <c r="C24" i="1" s="1"/>
  <c r="C23" i="1" a="1"/>
  <c r="C23" i="1" s="1"/>
  <c r="E22" i="1" l="1" a="1"/>
  <c r="E22" i="1" s="1"/>
  <c r="D22" i="1" a="1"/>
  <c r="D22" i="1" s="1"/>
  <c r="G23" i="1"/>
  <c r="H25" i="1"/>
  <c r="C25" i="1" s="1" a="1"/>
  <c r="C25" i="1" s="1"/>
  <c r="D23" i="1" l="1" a="1"/>
  <c r="D23" i="1" s="1"/>
  <c r="G24" i="1"/>
  <c r="E23" i="1" a="1"/>
  <c r="E23" i="1" s="1"/>
  <c r="H26" i="1"/>
  <c r="C26" i="1" s="1" a="1"/>
  <c r="C26" i="1" s="1"/>
  <c r="E24" i="1" l="1" a="1"/>
  <c r="E24" i="1" s="1"/>
  <c r="D24" i="1" a="1"/>
  <c r="D24" i="1" s="1"/>
  <c r="G25" i="1"/>
  <c r="H27" i="1"/>
  <c r="E25" i="1" l="1" a="1"/>
  <c r="E25" i="1" s="1"/>
  <c r="D25" i="1" a="1"/>
  <c r="D25" i="1" s="1"/>
  <c r="G26" i="1"/>
  <c r="H28" i="1"/>
  <c r="C27" i="1" a="1"/>
  <c r="C27" i="1" s="1"/>
  <c r="D26" i="1" l="1" a="1"/>
  <c r="D26" i="1" s="1"/>
  <c r="E26" i="1" a="1"/>
  <c r="E26" i="1" s="1"/>
  <c r="G27" i="1"/>
  <c r="H29" i="1"/>
  <c r="C28" i="1" a="1"/>
  <c r="C28" i="1" s="1"/>
  <c r="E27" i="1" l="1" a="1"/>
  <c r="E27" i="1" s="1"/>
  <c r="D27" i="1" a="1"/>
  <c r="D27" i="1" s="1"/>
  <c r="G28" i="1"/>
  <c r="H30" i="1"/>
  <c r="C29" i="1" a="1"/>
  <c r="C29" i="1" s="1"/>
  <c r="E28" i="1" l="1" a="1"/>
  <c r="E28" i="1" s="1"/>
  <c r="D28" i="1" a="1"/>
  <c r="D28" i="1" s="1"/>
  <c r="G29" i="1"/>
  <c r="C30" i="1" a="1"/>
  <c r="C30" i="1" s="1"/>
  <c r="H31" i="1"/>
  <c r="E29" i="1" l="1" a="1"/>
  <c r="E29" i="1" s="1"/>
  <c r="D29" i="1" a="1"/>
  <c r="D29" i="1" s="1"/>
  <c r="G30" i="1"/>
  <c r="C31" i="1" a="1"/>
  <c r="C31" i="1" s="1"/>
  <c r="H32" i="1"/>
  <c r="C32" i="1" s="1" a="1"/>
  <c r="C32" i="1" s="1"/>
  <c r="E30" i="1" l="1" a="1"/>
  <c r="E30" i="1" s="1"/>
  <c r="D30" i="1" a="1"/>
  <c r="D30" i="1" s="1"/>
  <c r="G31" i="1"/>
  <c r="H33" i="1"/>
  <c r="E31" i="1" l="1" a="1"/>
  <c r="E31" i="1" s="1"/>
  <c r="D31" i="1" a="1"/>
  <c r="D31" i="1" s="1"/>
  <c r="G32" i="1"/>
  <c r="H34" i="1"/>
  <c r="C34" i="1" s="1" a="1"/>
  <c r="C34" i="1" s="1"/>
  <c r="C33" i="1" a="1"/>
  <c r="C33" i="1" s="1"/>
  <c r="E32" i="1" l="1" a="1"/>
  <c r="E32" i="1" s="1"/>
  <c r="D32" i="1" a="1"/>
  <c r="D32" i="1" s="1"/>
  <c r="G33" i="1"/>
  <c r="H35" i="1"/>
  <c r="C35" i="1" s="1" a="1"/>
  <c r="C35" i="1" s="1"/>
  <c r="E33" i="1" l="1" a="1"/>
  <c r="E33" i="1" s="1"/>
  <c r="D33" i="1" a="1"/>
  <c r="D33" i="1" s="1"/>
  <c r="G34" i="1"/>
  <c r="H36" i="1"/>
  <c r="E34" i="1" l="1" a="1"/>
  <c r="E34" i="1" s="1"/>
  <c r="D34" i="1" a="1"/>
  <c r="D34" i="1" s="1"/>
  <c r="G35" i="1"/>
  <c r="H37" i="1"/>
  <c r="C36" i="1" a="1"/>
  <c r="C36" i="1" s="1"/>
  <c r="E35" i="1" l="1" a="1"/>
  <c r="E35" i="1" s="1"/>
  <c r="D35" i="1" a="1"/>
  <c r="D35" i="1" s="1"/>
  <c r="G36" i="1"/>
  <c r="H38" i="1"/>
  <c r="C37" i="1" a="1"/>
  <c r="C37" i="1" s="1"/>
  <c r="E36" i="1" l="1" a="1"/>
  <c r="E36" i="1" s="1"/>
  <c r="D36" i="1" a="1"/>
  <c r="D36" i="1" s="1"/>
  <c r="G37" i="1"/>
  <c r="H39" i="1"/>
  <c r="C38" i="1" a="1"/>
  <c r="C38" i="1" s="1"/>
  <c r="E37" i="1" l="1" a="1"/>
  <c r="E37" i="1" s="1"/>
  <c r="D37" i="1" a="1"/>
  <c r="D37" i="1" s="1"/>
  <c r="G38" i="1"/>
  <c r="H40" i="1"/>
  <c r="C40" i="1" s="1" a="1"/>
  <c r="C40" i="1" s="1"/>
  <c r="C39" i="1" a="1"/>
  <c r="C39" i="1" s="1"/>
  <c r="E38" i="1" l="1" a="1"/>
  <c r="E38" i="1" s="1"/>
  <c r="D38" i="1" a="1"/>
  <c r="D38" i="1" s="1"/>
  <c r="G39" i="1"/>
  <c r="H41" i="1"/>
  <c r="E39" i="1" l="1" a="1"/>
  <c r="E39" i="1" s="1"/>
  <c r="D39" i="1" a="1"/>
  <c r="D39" i="1" s="1"/>
  <c r="G40" i="1"/>
  <c r="H42" i="1"/>
  <c r="C42" i="1" s="1" a="1"/>
  <c r="C42" i="1" s="1"/>
  <c r="C41" i="1" a="1"/>
  <c r="C41" i="1" s="1"/>
  <c r="E40" i="1" l="1" a="1"/>
  <c r="E40" i="1" s="1"/>
  <c r="D40" i="1" a="1"/>
  <c r="D40" i="1" s="1"/>
  <c r="G41" i="1"/>
  <c r="H43" i="1"/>
  <c r="C43" i="1" s="1" a="1"/>
  <c r="C43" i="1" s="1"/>
  <c r="D41" i="1" l="1" a="1"/>
  <c r="D41" i="1" s="1"/>
  <c r="E41" i="1" a="1"/>
  <c r="E41" i="1" s="1"/>
  <c r="G42" i="1"/>
  <c r="H44" i="1"/>
  <c r="D42" i="1" l="1" a="1"/>
  <c r="D42" i="1" s="1"/>
  <c r="E42" i="1" a="1"/>
  <c r="E42" i="1" s="1"/>
  <c r="G43" i="1"/>
  <c r="H45" i="1"/>
  <c r="C44" i="1" a="1"/>
  <c r="C44" i="1" s="1"/>
  <c r="E43" i="1" l="1" a="1"/>
  <c r="E43" i="1" s="1"/>
  <c r="D43" i="1" a="1"/>
  <c r="D43" i="1" s="1"/>
  <c r="G44" i="1"/>
  <c r="H46" i="1"/>
  <c r="C45" i="1" a="1"/>
  <c r="C45" i="1" s="1"/>
  <c r="E44" i="1" l="1" a="1"/>
  <c r="E44" i="1" s="1"/>
  <c r="D44" i="1" a="1"/>
  <c r="D44" i="1" s="1"/>
  <c r="G45" i="1"/>
  <c r="H47" i="1"/>
  <c r="C46" i="1" a="1"/>
  <c r="C46" i="1" s="1"/>
  <c r="E45" i="1" l="1" a="1"/>
  <c r="E45" i="1" s="1"/>
  <c r="D45" i="1" a="1"/>
  <c r="D45" i="1" s="1"/>
  <c r="G46" i="1"/>
  <c r="H48" i="1"/>
  <c r="C48" i="1" s="1" a="1"/>
  <c r="C48" i="1" s="1"/>
  <c r="C47" i="1" a="1"/>
  <c r="C47" i="1" s="1"/>
  <c r="E46" i="1" l="1" a="1"/>
  <c r="E46" i="1" s="1"/>
  <c r="D46" i="1" a="1"/>
  <c r="D46" i="1" s="1"/>
  <c r="G47" i="1"/>
  <c r="H49" i="1"/>
  <c r="E47" i="1" l="1" a="1"/>
  <c r="E47" i="1" s="1"/>
  <c r="D47" i="1" a="1"/>
  <c r="D47" i="1" s="1"/>
  <c r="G48" i="1"/>
  <c r="H50" i="1"/>
  <c r="C50" i="1" s="1" a="1"/>
  <c r="C50" i="1" s="1"/>
  <c r="C49" i="1" a="1"/>
  <c r="C49" i="1" s="1"/>
  <c r="E48" i="1" l="1" a="1"/>
  <c r="E48" i="1" s="1"/>
  <c r="D48" i="1" a="1"/>
  <c r="D48" i="1" s="1"/>
  <c r="G49" i="1"/>
  <c r="H51" i="1"/>
  <c r="C51" i="1" s="1" a="1"/>
  <c r="C51" i="1" s="1"/>
  <c r="E49" i="1" l="1" a="1"/>
  <c r="E49" i="1" s="1"/>
  <c r="D49" i="1" a="1"/>
  <c r="D49" i="1" s="1"/>
  <c r="G50" i="1"/>
  <c r="H52" i="1"/>
  <c r="E50" i="1" l="1" a="1"/>
  <c r="E50" i="1" s="1"/>
  <c r="D50" i="1" a="1"/>
  <c r="D50" i="1" s="1"/>
  <c r="G51" i="1"/>
  <c r="H53" i="1"/>
  <c r="C52" i="1" a="1"/>
  <c r="C52" i="1" s="1"/>
  <c r="E51" i="1" l="1" a="1"/>
  <c r="E51" i="1" s="1"/>
  <c r="D51" i="1" a="1"/>
  <c r="D51" i="1" s="1"/>
  <c r="G52" i="1"/>
  <c r="H54" i="1"/>
  <c r="C53" i="1" a="1"/>
  <c r="C53" i="1" s="1"/>
  <c r="E52" i="1" l="1" a="1"/>
  <c r="E52" i="1" s="1"/>
  <c r="D52" i="1" a="1"/>
  <c r="D52" i="1" s="1"/>
  <c r="G53" i="1"/>
  <c r="H55" i="1"/>
  <c r="C54" i="1" a="1"/>
  <c r="C54" i="1" s="1"/>
  <c r="E53" i="1" l="1" a="1"/>
  <c r="E53" i="1" s="1"/>
  <c r="D53" i="1" a="1"/>
  <c r="D53" i="1" s="1"/>
  <c r="G54" i="1"/>
  <c r="H56" i="1"/>
  <c r="C56" i="1" s="1" a="1"/>
  <c r="C56" i="1" s="1"/>
  <c r="C55" i="1" a="1"/>
  <c r="C55" i="1" s="1"/>
  <c r="E54" i="1" l="1" a="1"/>
  <c r="E54" i="1" s="1"/>
  <c r="D54" i="1" a="1"/>
  <c r="D54" i="1" s="1"/>
  <c r="G55" i="1"/>
  <c r="H57" i="1"/>
  <c r="E55" i="1" l="1" a="1"/>
  <c r="E55" i="1" s="1"/>
  <c r="D55" i="1" a="1"/>
  <c r="D55" i="1" s="1"/>
  <c r="G56" i="1"/>
  <c r="H58" i="1"/>
  <c r="C58" i="1" s="1" a="1"/>
  <c r="C58" i="1" s="1"/>
  <c r="C57" i="1" a="1"/>
  <c r="C57" i="1" s="1"/>
  <c r="E56" i="1" l="1" a="1"/>
  <c r="E56" i="1" s="1"/>
  <c r="D56" i="1" a="1"/>
  <c r="D56" i="1" s="1"/>
  <c r="G57" i="1"/>
  <c r="H59" i="1"/>
  <c r="C59" i="1" s="1" a="1"/>
  <c r="C59" i="1" s="1"/>
  <c r="E57" i="1" l="1" a="1"/>
  <c r="E57" i="1" s="1"/>
  <c r="D57" i="1" a="1"/>
  <c r="D57" i="1" s="1"/>
  <c r="G58" i="1"/>
  <c r="H60" i="1"/>
  <c r="E58" i="1" l="1" a="1"/>
  <c r="E58" i="1" s="1"/>
  <c r="D58" i="1" a="1"/>
  <c r="D58" i="1" s="1"/>
  <c r="G59" i="1"/>
  <c r="H61" i="1"/>
  <c r="C60" i="1" a="1"/>
  <c r="C60" i="1" s="1"/>
  <c r="E59" i="1" l="1" a="1"/>
  <c r="E59" i="1" s="1"/>
  <c r="D59" i="1" a="1"/>
  <c r="D59" i="1" s="1"/>
  <c r="G60" i="1"/>
  <c r="H62" i="1"/>
  <c r="C61" i="1" a="1"/>
  <c r="C61" i="1" s="1"/>
  <c r="E60" i="1" l="1" a="1"/>
  <c r="E60" i="1" s="1"/>
  <c r="D60" i="1" a="1"/>
  <c r="D60" i="1" s="1"/>
  <c r="G61" i="1"/>
  <c r="H63" i="1"/>
  <c r="C62" i="1" a="1"/>
  <c r="C62" i="1" s="1"/>
  <c r="E61" i="1" l="1" a="1"/>
  <c r="E61" i="1" s="1"/>
  <c r="D61" i="1" a="1"/>
  <c r="D61" i="1" s="1"/>
  <c r="G62" i="1"/>
  <c r="H64" i="1"/>
  <c r="C64" i="1" s="1" a="1"/>
  <c r="C64" i="1" s="1"/>
  <c r="C63" i="1" a="1"/>
  <c r="C63" i="1" s="1"/>
  <c r="E62" i="1" l="1" a="1"/>
  <c r="E62" i="1" s="1"/>
  <c r="D62" i="1" a="1"/>
  <c r="D62" i="1" s="1"/>
  <c r="G63" i="1"/>
  <c r="H65" i="1"/>
  <c r="E63" i="1" l="1" a="1"/>
  <c r="E63" i="1" s="1"/>
  <c r="D63" i="1" a="1"/>
  <c r="D63" i="1" s="1"/>
  <c r="G64" i="1"/>
  <c r="H66" i="1"/>
  <c r="C66" i="1" s="1" a="1"/>
  <c r="C66" i="1" s="1"/>
  <c r="C65" i="1" a="1"/>
  <c r="C65" i="1" s="1"/>
  <c r="E64" i="1" l="1" a="1"/>
  <c r="E64" i="1" s="1"/>
  <c r="D64" i="1" a="1"/>
  <c r="D64" i="1" s="1"/>
  <c r="G65" i="1"/>
  <c r="H67" i="1"/>
  <c r="C67" i="1" s="1" a="1"/>
  <c r="C67" i="1" s="1"/>
  <c r="E65" i="1" l="1" a="1"/>
  <c r="E65" i="1" s="1"/>
  <c r="D65" i="1" a="1"/>
  <c r="D65" i="1" s="1"/>
  <c r="G66" i="1"/>
  <c r="H68" i="1"/>
  <c r="E66" i="1" l="1" a="1"/>
  <c r="E66" i="1" s="1"/>
  <c r="D66" i="1" a="1"/>
  <c r="D66" i="1" s="1"/>
  <c r="G67" i="1"/>
  <c r="H69" i="1"/>
  <c r="C68" i="1" a="1"/>
  <c r="C68" i="1" s="1"/>
  <c r="E67" i="1" l="1" a="1"/>
  <c r="E67" i="1" s="1"/>
  <c r="D67" i="1" a="1"/>
  <c r="D67" i="1" s="1"/>
  <c r="G68" i="1"/>
  <c r="C69" i="1" a="1"/>
  <c r="C69" i="1" s="1"/>
  <c r="H70" i="1"/>
  <c r="E68" i="1" l="1" a="1"/>
  <c r="E68" i="1" s="1"/>
  <c r="D68" i="1" a="1"/>
  <c r="D68" i="1" s="1"/>
  <c r="G69" i="1"/>
  <c r="H71" i="1"/>
  <c r="C70" i="1" a="1"/>
  <c r="C70" i="1" s="1"/>
  <c r="E69" i="1" l="1" a="1"/>
  <c r="E69" i="1" s="1"/>
  <c r="D69" i="1" a="1"/>
  <c r="D69" i="1" s="1"/>
  <c r="G70" i="1"/>
  <c r="H72" i="1"/>
  <c r="C72" i="1" s="1" a="1"/>
  <c r="C72" i="1" s="1"/>
  <c r="C71" i="1" a="1"/>
  <c r="C71" i="1" s="1"/>
  <c r="E70" i="1" l="1" a="1"/>
  <c r="E70" i="1" s="1"/>
  <c r="D70" i="1" a="1"/>
  <c r="D70" i="1" s="1"/>
  <c r="G71" i="1"/>
  <c r="H73" i="1"/>
  <c r="E71" i="1" l="1" a="1"/>
  <c r="E71" i="1" s="1"/>
  <c r="D71" i="1" a="1"/>
  <c r="D71" i="1" s="1"/>
  <c r="G72" i="1"/>
  <c r="H74" i="1"/>
  <c r="C74" i="1" s="1" a="1"/>
  <c r="C74" i="1" s="1"/>
  <c r="C73" i="1" a="1"/>
  <c r="C73" i="1" s="1"/>
  <c r="E72" i="1" l="1" a="1"/>
  <c r="E72" i="1" s="1"/>
  <c r="D72" i="1" a="1"/>
  <c r="D72" i="1" s="1"/>
  <c r="G73" i="1"/>
  <c r="H75" i="1"/>
  <c r="C75" i="1" s="1" a="1"/>
  <c r="C75" i="1" s="1"/>
  <c r="E73" i="1" l="1" a="1"/>
  <c r="E73" i="1" s="1"/>
  <c r="D73" i="1" a="1"/>
  <c r="D73" i="1" s="1"/>
  <c r="G74" i="1"/>
  <c r="H76" i="1"/>
  <c r="E74" i="1" l="1" a="1"/>
  <c r="E74" i="1" s="1"/>
  <c r="D74" i="1" a="1"/>
  <c r="D74" i="1" s="1"/>
  <c r="G75" i="1"/>
  <c r="H77" i="1"/>
  <c r="C76" i="1" a="1"/>
  <c r="C76" i="1" s="1"/>
  <c r="E75" i="1" l="1" a="1"/>
  <c r="E75" i="1" s="1"/>
  <c r="D75" i="1" a="1"/>
  <c r="D75" i="1" s="1"/>
  <c r="G76" i="1"/>
  <c r="H78" i="1"/>
  <c r="C77" i="1" a="1"/>
  <c r="C77" i="1" s="1"/>
  <c r="E76" i="1" l="1" a="1"/>
  <c r="E76" i="1" s="1"/>
  <c r="D76" i="1" a="1"/>
  <c r="D76" i="1" s="1"/>
  <c r="G77" i="1"/>
  <c r="C78" i="1" a="1"/>
  <c r="C78" i="1" s="1"/>
  <c r="H79" i="1"/>
  <c r="E77" i="1" l="1" a="1"/>
  <c r="E77" i="1" s="1"/>
  <c r="D77" i="1" a="1"/>
  <c r="D77" i="1" s="1"/>
  <c r="G78" i="1"/>
  <c r="H80" i="1"/>
  <c r="C80" i="1" s="1" a="1"/>
  <c r="C80" i="1" s="1"/>
  <c r="C79" i="1" a="1"/>
  <c r="C79" i="1" s="1"/>
  <c r="E78" i="1" l="1" a="1"/>
  <c r="E78" i="1" s="1"/>
  <c r="D78" i="1" a="1"/>
  <c r="D78" i="1" s="1"/>
  <c r="G79" i="1"/>
  <c r="E79" i="1" l="1" a="1"/>
  <c r="E79" i="1" s="1"/>
  <c r="D79" i="1" a="1"/>
  <c r="D79" i="1" s="1"/>
  <c r="G80" i="1"/>
  <c r="E80" i="1" l="1" a="1"/>
  <c r="E80" i="1" s="1"/>
  <c r="D80" i="1" a="1"/>
  <c r="D8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<sst xmlns="http://schemas.openxmlformats.org/spreadsheetml/2006/main" count="121" uniqueCount="40">
  <si>
    <t>Combustion Emission Factors</t>
  </si>
  <si>
    <t>* Note: ELC and PWR X-techs are declared and defined in ELE workbook</t>
  </si>
  <si>
    <t>Source GHG: IPPC National GHG Guideline 2006 - kTon/PJ = ton/TJ</t>
  </si>
  <si>
    <t>COA</t>
  </si>
  <si>
    <t>CLE</t>
  </si>
  <si>
    <t>GAS</t>
  </si>
  <si>
    <t>OAG</t>
  </si>
  <si>
    <t>ODS</t>
  </si>
  <si>
    <t>OGS</t>
  </si>
  <si>
    <t>OHF</t>
  </si>
  <si>
    <t>OKE</t>
  </si>
  <si>
    <t>OLP</t>
  </si>
  <si>
    <t>WAS</t>
  </si>
  <si>
    <t>Carbon dioxide</t>
  </si>
  <si>
    <t>Methane</t>
  </si>
  <si>
    <t>Nitrous Oxide</t>
  </si>
  <si>
    <t>Sulphur gases</t>
  </si>
  <si>
    <t>Nitrogen gases</t>
  </si>
  <si>
    <t>Carbon monoxide</t>
  </si>
  <si>
    <t>CMOX</t>
  </si>
  <si>
    <t>NMVOCs</t>
  </si>
  <si>
    <t>PM10</t>
  </si>
  <si>
    <t>~TFM_INS</t>
  </si>
  <si>
    <t>Attribute</t>
  </si>
  <si>
    <t>Commodity</t>
  </si>
  <si>
    <t>Other_Indexes</t>
  </si>
  <si>
    <t>VALUE</t>
  </si>
  <si>
    <t>Row</t>
  </si>
  <si>
    <t>Column</t>
  </si>
  <si>
    <t>VDA_EMCB</t>
  </si>
  <si>
    <t>CO2C</t>
  </si>
  <si>
    <t>CH4C</t>
  </si>
  <si>
    <t>N2OS</t>
  </si>
  <si>
    <t>SOXS</t>
  </si>
  <si>
    <t>NOXS</t>
  </si>
  <si>
    <t>NMVS</t>
  </si>
  <si>
    <t>PM10S</t>
  </si>
  <si>
    <t>ENV_ACT</t>
  </si>
  <si>
    <t>TADJET*</t>
  </si>
  <si>
    <t>PSET_PN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</si>
</sst>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£-809]#,##0.00;[Red]&quot;-&quot;[$£-809]#,##0.00"/>
    <numFmt numFmtId="165" formatCode="0.000"/>
    <numFmt numFmtId="166" formatCode="0.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indexed="56"/>
      <name val="Calibri"/>
      <family val="2"/>
      <scheme val="minor"/>
    </font>
    <font>
      <sz val="10"/>
      <name val="Arial"/>
      <family val="2"/>
    </font>
    <font>
      <sz val="8"/>
      <color theme="1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5">
    <xf numFmtId="0" fontId="0" fillId="0" borderId="0"/>
    <xf numFmtId="0" fontId="2" fillId="0" borderId="1" applyNumberFormat="0" applyFill="0" applyAlignment="0" applyProtection="0"/>
    <xf numFmtId="0" fontId="3" fillId="0" borderId="0"/>
    <xf numFmtId="0" fontId="3" fillId="0" borderId="0"/>
    <xf numFmtId="0" fontId="1" fillId="0" borderId="0"/>
  </cellStyleXfs>
  <cellXfs count="8">
    <xf numFmtId="0" fontId="0" fillId="0" borderId="0" xfId="0"/>
    <xf numFmtId="164" fontId="2" fillId="0" borderId="1" xfId="1" applyNumberFormat="1"/>
    <xf numFmtId="0" fontId="3" fillId="0" borderId="0" xfId="2"/>
    <xf numFmtId="0" fontId="4" fillId="0" borderId="0" xfId="0" applyFont="1"/>
    <xf numFmtId="164" fontId="5" fillId="0" borderId="0" xfId="3" applyNumberFormat="1" applyFont="1"/>
    <xf numFmtId="0" fontId="6" fillId="0" borderId="0" xfId="2" applyFont="1"/>
    <xf numFmtId="165" fontId="5" fillId="0" borderId="0" xfId="4" applyNumberFormat="1" applyFont="1" applyAlignment="1">
      <alignment horizontal="center"/>
    </xf>
    <xf numFmtId="166" fontId="0" fillId="0" borderId="0" xfId="0" applyNumberFormat="1"/>
  </cellXfs>
  <cellStyles count="5">
    <cellStyle name="Heading 2 2 2" xfId="1" xr:uid="{39415C90-2BAA-44BE-A516-ED7D1B21DDFA}"/>
    <cellStyle name="Normal" xfId="0" builtinId="0"/>
    <cellStyle name="Normal 13" xfId="4" xr:uid="{F94A5A41-BF95-4B59-B8C1-D47B225E6CE8}"/>
    <cellStyle name="Normal 2" xfId="2" xr:uid="{50AD8B4A-F98C-4B06-AE76-6F752F98AA6B}"/>
    <cellStyle name="Normal 2 2" xfId="3" xr:uid="{7772867B-1455-42C5-AD6B-D878B2D279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sheetMetadata" Target="metadata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01433536/Google%20Drive/SATIM/Model%20Files/DMD_PRJ%20-%20Copy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888E3125F2D\Mydata\D\Modelling%20Group\_03_SECTORS\+FUELS\Oil%20&amp;%20Gas\SASOL\SASOL%202018%20NIR%202017%20v1.03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Models\SATIMGE\SATIM\DataSpreadsheets\TCH_SUP.xlsx" TargetMode="External"/><Relationship Id="rId1" Type="http://schemas.openxmlformats.org/officeDocument/2006/relationships/externalLinkPath" Target="/Models/SATIMGE/SATIM/DataSpreadsheets/TCH_SUP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Mydata/D/GoogleDrive-ERC/1.Projects/DEFF-DEA/NDC-2020/A.3_NDC_2020%20%5bmodel%20calibration%5d/satim%20petrol-diesel%20%20check%20v02.1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odelling%20Group\_02_PROJECTS\WB\water-energy\task2\Costing%20options%20v6.1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Models\SATIMGE_Veda\VT_REGION1_SUP.xlsx" TargetMode="External"/><Relationship Id="rId1" Type="http://schemas.openxmlformats.org/officeDocument/2006/relationships/externalLinkPath" Target="/Models/SATIMGE_Veda/VT_REGION1_SUP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AnswerTIMESv6/Answer_Databases/WB/SATIM_20140819runs-copy/TCH_PWR-WAT.xlsm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Models/SATIMGE/SATIM/DataSpreadsheets/Deflat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hangeLog"/>
      <sheetName val="REGIONS"/>
      <sheetName val="Index"/>
      <sheetName val="FromCGE"/>
      <sheetName val="ITEMS_AGR"/>
      <sheetName val="AGR"/>
      <sheetName val="ITEMS_IND"/>
      <sheetName val="IND"/>
      <sheetName val="ITEMS_RES"/>
      <sheetName val="RES"/>
      <sheetName val="ITEMS_COM"/>
      <sheetName val="COM"/>
      <sheetName val="ITEMS_TRA"/>
      <sheetName val="FTRA"/>
      <sheetName val="PTRA"/>
      <sheetName val="OtherTRA"/>
    </sheetNames>
    <sheetDataSet>
      <sheetData sheetId="0" refreshError="1"/>
      <sheetData sheetId="1" refreshError="1"/>
      <sheetData sheetId="2">
        <row r="7">
          <cell r="C7">
            <v>1</v>
          </cell>
        </row>
        <row r="8">
          <cell r="C8">
            <v>1</v>
          </cell>
        </row>
        <row r="9">
          <cell r="C9">
            <v>1</v>
          </cell>
        </row>
        <row r="10">
          <cell r="C10">
            <v>1</v>
          </cell>
        </row>
        <row r="11">
          <cell r="C11">
            <v>1</v>
          </cell>
        </row>
      </sheetData>
      <sheetData sheetId="3">
        <row r="5">
          <cell r="J5" t="str">
            <v>Greenshoots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ASOL NIR 2017"/>
      <sheetName val="SASOL Commodities"/>
      <sheetName val="NERSA2017"/>
      <sheetName val="GAS 2000-2029 CY"/>
      <sheetName val="SASOL CC 2019 report"/>
      <sheetName val="FTS-Unallocated"/>
      <sheetName val="Secunda Emissions 2019 etc"/>
      <sheetName val="Calorific values"/>
    </sheetNames>
    <sheetDataSet>
      <sheetData sheetId="0">
        <row r="11">
          <cell r="U11">
            <v>30.761111</v>
          </cell>
        </row>
      </sheetData>
      <sheetData sheetId="1">
        <row r="10">
          <cell r="D10">
            <v>3809</v>
          </cell>
        </row>
      </sheetData>
      <sheetData sheetId="2"/>
      <sheetData sheetId="3"/>
      <sheetData sheetId="4">
        <row r="97">
          <cell r="E97">
            <v>296</v>
          </cell>
        </row>
        <row r="98">
          <cell r="E98">
            <v>23</v>
          </cell>
        </row>
      </sheetData>
      <sheetData sheetId="5"/>
      <sheetData sheetId="6"/>
      <sheetData sheetId="7">
        <row r="8">
          <cell r="B8">
            <v>41</v>
          </cell>
        </row>
        <row r="18">
          <cell r="B18">
            <v>24.3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dex"/>
      <sheetName val="ChangeLog"/>
      <sheetName val="NameConv"/>
      <sheetName val="REGIONS"/>
      <sheetName val="2006EB"/>
      <sheetName val="2012EB"/>
      <sheetName val="Liq Fuel Prices"/>
      <sheetName val="Coal price"/>
      <sheetName val="Oil price"/>
      <sheetName val="Gas Price"/>
      <sheetName val="Fugitive emissions"/>
      <sheetName val="Distribution"/>
      <sheetName val="SUP"/>
      <sheetName val="ITEMS_STech"/>
      <sheetName val="TS STech"/>
      <sheetName val="TS STechPEX"/>
      <sheetName val="TID STech"/>
      <sheetName val="ITEMS_Comm"/>
      <sheetName val="TS ZTech"/>
      <sheetName val="TID ZTech"/>
      <sheetName val="Crude refineries"/>
      <sheetName val="Cleaner Fuels Phase-2"/>
      <sheetName val="GTL and CTL"/>
      <sheetName val="SummaryRef"/>
      <sheetName val="RefineriesRES"/>
      <sheetName val="SasolRES2012"/>
      <sheetName val="SasolRES-2017"/>
      <sheetName val="GAS 2000-2029 CY"/>
      <sheetName val="SASOL CC 2019 report"/>
      <sheetName val="Secunda Emissions 2019"/>
      <sheetName val="RefineriesData"/>
      <sheetName val="Aviation Synfuel Data"/>
      <sheetName val="Aviation Synfuel-Items"/>
      <sheetName val="Aviation Synfuel-TSData"/>
      <sheetName val="Aviation Synfuel-TIDData"/>
      <sheetName val="Hydrogen-Other"/>
      <sheetName val="Hydrogen-ELT"/>
      <sheetName val="H2Storage"/>
      <sheetName val="H2Storage-Items"/>
      <sheetName val="H2Storage-TSData"/>
      <sheetName val="H2Storage-TIDData"/>
      <sheetName val="UPS"/>
      <sheetName val="ITEMS_UPS"/>
      <sheetName val="ITEMS_GRP"/>
      <sheetName val="TS_TTech"/>
      <sheetName val="TID_TTech"/>
      <sheetName val="ITEMS_XTech"/>
      <sheetName val="ITEMS_CommX"/>
      <sheetName val="TS_XTech"/>
      <sheetName val="TID_XTech"/>
      <sheetName val="ITEMS_XEmiss"/>
      <sheetName val="TS XEmiss"/>
      <sheetName val="TID XEmiss"/>
      <sheetName val="ExchangeRateDetail"/>
      <sheetName val="Deflator"/>
      <sheetName val="SUPRES"/>
      <sheetName val="ITEMS_XFEmiss"/>
      <sheetName val="TS XFEmiss"/>
      <sheetName val="TID XFEmiss"/>
      <sheetName val="Emission Control_Technologies"/>
      <sheetName val="Items_TEmiss"/>
      <sheetName val="TS TEmiss"/>
      <sheetName val="ITEMS UC"/>
      <sheetName val="TS UC"/>
      <sheetName val="TID UC"/>
      <sheetName val="WAT-Items"/>
      <sheetName val="WAT-TSData"/>
      <sheetName val="WAT-TIDData"/>
      <sheetName val="HGN-TSData xtras"/>
      <sheetName val="HGN-TIDData xtras"/>
      <sheetName val="CPI_1960-2013"/>
      <sheetName val="Sheet1"/>
    </sheetNames>
    <sheetDataSet>
      <sheetData sheetId="0">
        <row r="2">
          <cell r="A2">
            <v>1</v>
          </cell>
          <cell r="D2">
            <v>1</v>
          </cell>
          <cell r="E2">
            <v>1</v>
          </cell>
          <cell r="F2">
            <v>1</v>
          </cell>
          <cell r="G2">
            <v>1</v>
          </cell>
          <cell r="H2">
            <v>1</v>
          </cell>
          <cell r="I2">
            <v>1</v>
          </cell>
          <cell r="J2">
            <v>1</v>
          </cell>
        </row>
      </sheetData>
      <sheetData sheetId="1"/>
      <sheetData sheetId="2">
        <row r="3">
          <cell r="AX3">
            <v>16</v>
          </cell>
        </row>
        <row r="4">
          <cell r="AY4" t="str">
            <v>CO2S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56">
          <cell r="F56">
            <v>0.34416826003824091</v>
          </cell>
          <cell r="G56">
            <v>0.55066921606118546</v>
          </cell>
          <cell r="H56">
            <v>0.74187380497131927</v>
          </cell>
          <cell r="J56">
            <v>0.74187380497131927</v>
          </cell>
          <cell r="L56">
            <v>0.74187380497131927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>
        <row r="39">
          <cell r="D39">
            <v>120.1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uel.comparison"/>
      <sheetName val="FCS2018"/>
      <sheetName val="SATIM"/>
      <sheetName val="SAPIAAR2018"/>
      <sheetName val="NIR2017"/>
      <sheetName val="DoE.Petrol"/>
      <sheetName val="DoE.Diesel"/>
      <sheetName val="units"/>
      <sheetName val="scra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B2">
            <v>38.6</v>
          </cell>
        </row>
        <row r="3">
          <cell r="B3">
            <v>34.659999999999997</v>
          </cell>
        </row>
      </sheetData>
      <sheetData sheetId="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ex"/>
      <sheetName val="version"/>
      <sheetName val="units"/>
      <sheetName val="AMD"/>
      <sheetName val="AMD.v2"/>
      <sheetName val="coal mining"/>
      <sheetName val="TDS  vs Capex"/>
      <sheetName val="WTP energy costs"/>
      <sheetName val="Shale gas"/>
      <sheetName val="Shale-AMD wtp"/>
      <sheetName val="Uranium-Gold"/>
      <sheetName val="fgd costs"/>
      <sheetName val="Coal dist"/>
      <sheetName val="steam"/>
      <sheetName val="refineries"/>
      <sheetName val="cooling water"/>
      <sheetName val="seasonal"/>
      <sheetName val="PWR station GIS data"/>
      <sheetName val="Existing Plants by Water Supply"/>
      <sheetName val="Existing Plants by Coal Supply"/>
      <sheetName val="Eskom coal pwr plants"/>
      <sheetName val="charts"/>
      <sheetName val="TechWATv4"/>
      <sheetName val="TechWATv5 (supwat5)"/>
      <sheetName val="FromCGE"/>
      <sheetName val="Non-Energy Water Demand"/>
      <sheetName val="non-power liquid fuels"/>
      <sheetName val="CPI_1960-2013"/>
      <sheetName val="JHB return flows"/>
      <sheetName val="misc calcs"/>
      <sheetName val="WSR-A"/>
      <sheetName val="WSR-B"/>
      <sheetName val="WSR-C"/>
      <sheetName val="WSR-D"/>
      <sheetName val="WSR-R"/>
      <sheetName val="WSR-Z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3">
          <cell r="E3">
            <v>0.08</v>
          </cell>
        </row>
      </sheetData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dex"/>
      <sheetName val="ChangeLog"/>
      <sheetName val="NameConv"/>
      <sheetName val="EnergyBalance2017"/>
      <sheetName val="ITEMS_Tech"/>
      <sheetName val="ITEMS_Comm"/>
      <sheetName val="SUP"/>
      <sheetName val="LNG"/>
      <sheetName val="GasPipeLines"/>
      <sheetName val="CombustionEmissions"/>
      <sheetName val="FugitiveEmissions"/>
      <sheetName val="EmissionsAggregationCO2eq"/>
      <sheetName val="FuelTechs"/>
      <sheetName val="Liq Fuel Prices"/>
      <sheetName val="IEA_WEO"/>
      <sheetName val="FuelDistribution"/>
    </sheetNames>
    <sheetDataSet>
      <sheetData sheetId="0"/>
      <sheetData sheetId="1"/>
      <sheetData sheetId="2">
        <row r="5">
          <cell r="B5" t="str">
            <v>Biogas</v>
          </cell>
          <cell r="C5" t="str">
            <v>BIG</v>
          </cell>
        </row>
        <row r="6">
          <cell r="B6" t="str">
            <v>Bioethanol</v>
          </cell>
          <cell r="C6" t="str">
            <v>BIE</v>
          </cell>
        </row>
        <row r="7">
          <cell r="B7" t="str">
            <v>Biodiesel</v>
          </cell>
          <cell r="C7" t="str">
            <v>BID</v>
          </cell>
        </row>
        <row r="8">
          <cell r="B8" t="str">
            <v>Biomass bagasse</v>
          </cell>
          <cell r="C8" t="str">
            <v>BIB</v>
          </cell>
        </row>
        <row r="9">
          <cell r="B9" t="str">
            <v>Biomass Other</v>
          </cell>
          <cell r="C9" t="str">
            <v>BIO</v>
          </cell>
        </row>
        <row r="10">
          <cell r="B10" t="str">
            <v>Biomass Wood</v>
          </cell>
          <cell r="C10" t="str">
            <v>BIW</v>
          </cell>
        </row>
        <row r="11">
          <cell r="B11" t="str">
            <v>Coal</v>
          </cell>
          <cell r="C11" t="str">
            <v>COA</v>
          </cell>
        </row>
        <row r="12">
          <cell r="B12" t="str">
            <v>Coal Coking</v>
          </cell>
          <cell r="C12" t="str">
            <v>COK</v>
          </cell>
        </row>
        <row r="13">
          <cell r="B13" t="str">
            <v>Coal Discard</v>
          </cell>
          <cell r="C13" t="str">
            <v>CLD</v>
          </cell>
        </row>
        <row r="14">
          <cell r="B14" t="str">
            <v>Coal low grade</v>
          </cell>
          <cell r="C14" t="str">
            <v>CLE</v>
          </cell>
        </row>
        <row r="15">
          <cell r="B15" t="str">
            <v>Coal for plants in Botswana</v>
          </cell>
          <cell r="C15" t="str">
            <v>CRB</v>
          </cell>
        </row>
        <row r="16">
          <cell r="B16" t="str">
            <v>Electricity</v>
          </cell>
          <cell r="C16" t="str">
            <v>ELC</v>
          </cell>
        </row>
        <row r="17">
          <cell r="B17" t="str">
            <v>Electricity Upstream Transmission</v>
          </cell>
          <cell r="C17" t="str">
            <v>ELCC</v>
          </cell>
        </row>
        <row r="18">
          <cell r="B18" t="str">
            <v>Gas South Africa</v>
          </cell>
          <cell r="C18" t="str">
            <v>GAS</v>
          </cell>
        </row>
        <row r="19">
          <cell r="B19" t="str">
            <v>Gas Southern Mozambique</v>
          </cell>
          <cell r="C19" t="str">
            <v>GRS</v>
          </cell>
        </row>
        <row r="20">
          <cell r="B20" t="str">
            <v>Gas Namibia</v>
          </cell>
          <cell r="C20" t="str">
            <v>GRN</v>
          </cell>
        </row>
        <row r="21">
          <cell r="B21" t="str">
            <v>Gas Regional LNG</v>
          </cell>
          <cell r="C21" t="str">
            <v>GRL</v>
          </cell>
        </row>
        <row r="22">
          <cell r="B22" t="str">
            <v>Gas International LNG</v>
          </cell>
          <cell r="C22" t="str">
            <v>GWL</v>
          </cell>
        </row>
        <row r="23">
          <cell r="B23" t="str">
            <v>Gas Northern Mozambique</v>
          </cell>
          <cell r="C23" t="str">
            <v>GRM</v>
          </cell>
        </row>
        <row r="24">
          <cell r="B24" t="str">
            <v>Gas Indigenous Ibhubezi</v>
          </cell>
          <cell r="C24" t="str">
            <v>GIB</v>
          </cell>
        </row>
        <row r="25">
          <cell r="B25" t="str">
            <v>Gas Indigenous Shale</v>
          </cell>
          <cell r="C25" t="str">
            <v>GIH</v>
          </cell>
        </row>
        <row r="26">
          <cell r="B26" t="str">
            <v>Coastal Gas</v>
          </cell>
          <cell r="C26" t="str">
            <v>GIC</v>
          </cell>
        </row>
        <row r="27">
          <cell r="B27" t="str">
            <v>Gas Methane Rich</v>
          </cell>
          <cell r="C27" t="str">
            <v>GIM</v>
          </cell>
        </row>
        <row r="28">
          <cell r="B28" t="str">
            <v>Heat-Steam</v>
          </cell>
          <cell r="C28" t="str">
            <v>HET</v>
          </cell>
        </row>
        <row r="29">
          <cell r="B29" t="str">
            <v>Heat-Steam Existing</v>
          </cell>
          <cell r="C29" t="str">
            <v>HEE</v>
          </cell>
        </row>
        <row r="30">
          <cell r="B30" t="str">
            <v>Heat-Steam New</v>
          </cell>
          <cell r="C30" t="str">
            <v>HEN</v>
          </cell>
        </row>
        <row r="31">
          <cell r="B31" t="str">
            <v>Hydro</v>
          </cell>
          <cell r="C31" t="str">
            <v>HYD</v>
          </cell>
        </row>
        <row r="32">
          <cell r="B32" t="str">
            <v>Hydrogen</v>
          </cell>
          <cell r="C32" t="str">
            <v>HGN</v>
          </cell>
        </row>
        <row r="33">
          <cell r="B33" t="str">
            <v>Nuclear</v>
          </cell>
          <cell r="C33" t="str">
            <v>NUC</v>
          </cell>
        </row>
        <row r="34">
          <cell r="B34" t="str">
            <v>Oil Av Gasoline</v>
          </cell>
          <cell r="C34" t="str">
            <v>OAG</v>
          </cell>
        </row>
        <row r="35">
          <cell r="B35" t="str">
            <v>Oil Crude</v>
          </cell>
          <cell r="C35" t="str">
            <v>OCR</v>
          </cell>
        </row>
        <row r="36">
          <cell r="B36" t="str">
            <v>Oil Diesel</v>
          </cell>
          <cell r="C36" t="str">
            <v>ODS</v>
          </cell>
        </row>
        <row r="37">
          <cell r="B37" t="str">
            <v>Oil Gasoline</v>
          </cell>
          <cell r="C37" t="str">
            <v>OGS</v>
          </cell>
        </row>
        <row r="38">
          <cell r="B38" t="str">
            <v>Oil HFO</v>
          </cell>
          <cell r="C38" t="str">
            <v>OHF</v>
          </cell>
        </row>
        <row r="39">
          <cell r="B39" t="str">
            <v>Oil Kerosene</v>
          </cell>
          <cell r="C39" t="str">
            <v>OKE</v>
          </cell>
        </row>
        <row r="40">
          <cell r="B40" t="str">
            <v>Oil LPG</v>
          </cell>
          <cell r="C40" t="str">
            <v>OLP</v>
          </cell>
        </row>
        <row r="41">
          <cell r="B41" t="str">
            <v>Oil Other</v>
          </cell>
          <cell r="C41" t="str">
            <v>OTH</v>
          </cell>
        </row>
        <row r="42">
          <cell r="B42" t="str">
            <v>Solar</v>
          </cell>
          <cell r="C42" t="str">
            <v>SOL</v>
          </cell>
        </row>
        <row r="43">
          <cell r="B43" t="str">
            <v>Wind</v>
          </cell>
          <cell r="C43" t="str">
            <v>WND</v>
          </cell>
        </row>
        <row r="44">
          <cell r="B44" t="str">
            <v>Waste</v>
          </cell>
          <cell r="C44" t="str">
            <v>WAS</v>
          </cell>
        </row>
        <row r="45">
          <cell r="B45" t="str">
            <v>Total Fuels used</v>
          </cell>
        </row>
        <row r="51">
          <cell r="B51" t="str">
            <v>IND</v>
          </cell>
          <cell r="C51" t="str">
            <v>Industry</v>
          </cell>
        </row>
        <row r="52">
          <cell r="B52" t="str">
            <v>PWR</v>
          </cell>
          <cell r="C52" t="str">
            <v>Power</v>
          </cell>
        </row>
        <row r="53">
          <cell r="B53" t="str">
            <v>RES</v>
          </cell>
          <cell r="C53" t="str">
            <v>Residential</v>
          </cell>
        </row>
        <row r="54">
          <cell r="B54" t="str">
            <v>TRA</v>
          </cell>
          <cell r="C54" t="str">
            <v>Transport</v>
          </cell>
        </row>
        <row r="55">
          <cell r="B55" t="str">
            <v>UPS</v>
          </cell>
          <cell r="C55" t="str">
            <v>Upstream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20">
          <cell r="A20">
            <v>2.54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xisting capacity basic data"/>
      <sheetName val="PWR"/>
      <sheetName val="ITEMS_Teche"/>
      <sheetName val="TS ETech"/>
      <sheetName val="TID ETech"/>
      <sheetName val="ITEMS_Comm"/>
      <sheetName val="New Capacity basic data"/>
      <sheetName val="Inga"/>
      <sheetName val="OtherRegionalProjects"/>
      <sheetName val="NT_PWR"/>
      <sheetName val="ITEMS_Techn"/>
      <sheetName val="TS INVFX"/>
      <sheetName val="TS INVFX_5yr"/>
      <sheetName val="TS INVFX_IRP"/>
      <sheetName val="TS NTech"/>
      <sheetName val="TS NTechICost"/>
      <sheetName val="TID NTech"/>
      <sheetName val="ITEMS GRP"/>
      <sheetName val="TS Othere"/>
      <sheetName val="TID Othere"/>
      <sheetName val="ITEMS UC"/>
      <sheetName val="TS UC"/>
      <sheetName val="TID UC"/>
      <sheetName val="ITEMS UC_BLIPPP"/>
      <sheetName val="TS UC_BLIPPP"/>
      <sheetName val="TID UC_BLIPPP"/>
      <sheetName val="REAvail"/>
      <sheetName val="REAvail (2)"/>
      <sheetName val="TS REAvail"/>
      <sheetName val="REAvail_10TS"/>
      <sheetName val="REAvail_10TS (2)"/>
      <sheetName val="TS REAvail_10TS"/>
      <sheetName val="REGIONS"/>
      <sheetName val="NameConv"/>
      <sheetName val="Deflator"/>
      <sheetName val="EskomCoalEff"/>
      <sheetName val="Analytica_Input"/>
      <sheetName val="LogofChanges"/>
    </sheetNames>
    <sheetDataSet>
      <sheetData sheetId="0"/>
      <sheetData sheetId="1"/>
      <sheetData sheetId="2"/>
      <sheetData sheetId="3"/>
      <sheetData sheetId="4"/>
      <sheetData sheetId="5"/>
      <sheetData sheetId="6">
        <row r="9">
          <cell r="B9">
            <v>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flator"/>
    </sheetNames>
    <sheetDataSet>
      <sheetData sheetId="0" refreshError="1">
        <row r="4">
          <cell r="L4">
            <v>1.7734731669022814</v>
          </cell>
          <cell r="O4">
            <v>1.3925713075799215</v>
          </cell>
          <cell r="P4">
            <v>1.3094103081137336</v>
          </cell>
          <cell r="R4">
            <v>1.1636030437253695</v>
          </cell>
          <cell r="S4">
            <v>1.0978875034592741</v>
          </cell>
          <cell r="T4">
            <v>1.0377447099466544</v>
          </cell>
          <cell r="U4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ED58A-33D0-48E2-AFFD-343475330438}">
  <sheetPr codeName="Sheet17">
    <tabColor theme="8"/>
  </sheetPr>
  <dimension ref="A1:P80"/>
  <sheetViews>
    <sheetView tabSelected="1" workbookViewId="0">
      <pane xSplit="2" ySplit="5" topLeftCell="C6" activePane="bottomRight" state="frozen"/>
      <selection activeCell="B17" sqref="B17:I35"/>
      <selection pane="topRight" activeCell="B17" sqref="B17:I35"/>
      <selection pane="bottomLeft" activeCell="B17" sqref="B17:I35"/>
      <selection pane="bottomRight" activeCell="P17" sqref="P17:P18"/>
    </sheetView>
  </sheetViews>
  <sheetFormatPr defaultRowHeight="15" x14ac:dyDescent="0.25"/>
  <cols>
    <col min="1" max="1" width="31.28515625" customWidth="1"/>
    <col min="2" max="2" width="11.7109375" customWidth="1"/>
    <col min="3" max="3" width="15.85546875" customWidth="1"/>
    <col min="4" max="4" width="15" customWidth="1"/>
  </cols>
  <sheetData>
    <row r="1" spans="1:16" ht="18" thickBot="1" x14ac:dyDescent="0.35">
      <c r="B1" s="1" t="s">
        <v>0</v>
      </c>
      <c r="C1" s="1"/>
      <c r="D1" s="1"/>
      <c r="E1" s="1"/>
      <c r="F1" s="2"/>
    </row>
    <row r="2" spans="1:16" ht="15.75" thickTop="1" x14ac:dyDescent="0.25">
      <c r="B2" s="3"/>
      <c r="C2" s="4"/>
    </row>
    <row r="3" spans="1:16" x14ac:dyDescent="0.25">
      <c r="B3" s="3" t="s">
        <v>1</v>
      </c>
      <c r="C3" s="4"/>
    </row>
    <row r="4" spans="1:16" x14ac:dyDescent="0.25">
      <c r="B4" s="5" t="s">
        <v>2</v>
      </c>
    </row>
    <row r="5" spans="1:16" x14ac:dyDescent="0.25"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  <c r="K5" t="s">
        <v>11</v>
      </c>
      <c r="L5" t="s">
        <v>12</v>
      </c>
    </row>
    <row r="6" spans="1:16" x14ac:dyDescent="0.25">
      <c r="A6" t="s">
        <v>13</v>
      </c>
      <c r="B6" t="s">
        <v>30</v>
      </c>
      <c r="C6">
        <v>96.25</v>
      </c>
      <c r="D6">
        <v>96.25</v>
      </c>
      <c r="E6">
        <v>56.1</v>
      </c>
      <c r="F6">
        <v>70</v>
      </c>
      <c r="G6">
        <v>74.066699999999997</v>
      </c>
      <c r="H6">
        <v>69.3</v>
      </c>
      <c r="I6">
        <v>77.400000000000006</v>
      </c>
      <c r="J6">
        <v>72.900000000000006</v>
      </c>
      <c r="K6">
        <v>63.1</v>
      </c>
      <c r="L6">
        <v>91.7</v>
      </c>
    </row>
    <row r="7" spans="1:16" x14ac:dyDescent="0.25">
      <c r="A7" t="s">
        <v>14</v>
      </c>
      <c r="B7" t="s">
        <v>31</v>
      </c>
      <c r="C7">
        <v>1E-3</v>
      </c>
      <c r="D7">
        <v>1E-3</v>
      </c>
      <c r="E7">
        <v>1E-3</v>
      </c>
      <c r="F7">
        <v>3.0000000000000001E-3</v>
      </c>
      <c r="G7">
        <v>3.0000000000000001E-3</v>
      </c>
      <c r="H7">
        <v>3.0000000000000001E-3</v>
      </c>
      <c r="I7">
        <v>3.0000000000000001E-3</v>
      </c>
      <c r="J7">
        <v>3.0000000000000001E-3</v>
      </c>
      <c r="K7">
        <v>3.0000000000000001E-3</v>
      </c>
      <c r="L7">
        <v>0.03</v>
      </c>
    </row>
    <row r="8" spans="1:16" x14ac:dyDescent="0.25">
      <c r="A8" t="s">
        <v>15</v>
      </c>
      <c r="B8" t="s">
        <v>32</v>
      </c>
      <c r="C8">
        <v>1.4E-3</v>
      </c>
      <c r="D8">
        <v>1.4E-3</v>
      </c>
      <c r="E8">
        <v>1E-4</v>
      </c>
      <c r="F8">
        <v>5.9999999999999995E-4</v>
      </c>
      <c r="G8">
        <v>5.9999999999999995E-4</v>
      </c>
      <c r="H8">
        <v>5.9999999999999995E-4</v>
      </c>
      <c r="I8">
        <v>5.9999999999999995E-4</v>
      </c>
      <c r="J8">
        <v>5.9999999999999995E-4</v>
      </c>
      <c r="K8">
        <v>1E-4</v>
      </c>
      <c r="L8">
        <v>4.0000000000000001E-3</v>
      </c>
    </row>
    <row r="9" spans="1:16" x14ac:dyDescent="0.25">
      <c r="A9" t="s">
        <v>16</v>
      </c>
      <c r="B9" t="s">
        <v>33</v>
      </c>
      <c r="C9">
        <v>0.62619999999999998</v>
      </c>
      <c r="D9">
        <v>0.62619999999999998</v>
      </c>
      <c r="E9">
        <v>0</v>
      </c>
      <c r="F9">
        <v>4.6699999999999998E-2</v>
      </c>
      <c r="G9">
        <v>0.25290000000000001</v>
      </c>
      <c r="H9">
        <v>4.6699999999999998E-2</v>
      </c>
      <c r="I9">
        <v>1.5290999999999999</v>
      </c>
      <c r="J9">
        <v>4.5900000000000003E-2</v>
      </c>
      <c r="K9">
        <v>5.4089999999999998</v>
      </c>
      <c r="L9">
        <v>1.5290999999999999</v>
      </c>
    </row>
    <row r="10" spans="1:16" x14ac:dyDescent="0.25">
      <c r="A10" t="s">
        <v>17</v>
      </c>
      <c r="B10" t="s">
        <v>34</v>
      </c>
      <c r="C10">
        <v>0.3</v>
      </c>
      <c r="D10">
        <v>0.3</v>
      </c>
      <c r="E10">
        <v>0.15</v>
      </c>
      <c r="F10">
        <v>0.3</v>
      </c>
      <c r="G10">
        <v>0.2</v>
      </c>
      <c r="H10">
        <v>0.6</v>
      </c>
      <c r="I10">
        <v>0.2</v>
      </c>
      <c r="J10">
        <v>0.2</v>
      </c>
      <c r="K10">
        <v>1.2460000000000001E-2</v>
      </c>
      <c r="L10">
        <v>0.2</v>
      </c>
    </row>
    <row r="11" spans="1:16" x14ac:dyDescent="0.25">
      <c r="A11" t="s">
        <v>18</v>
      </c>
      <c r="B11" t="s">
        <v>19</v>
      </c>
      <c r="C11">
        <v>0.02</v>
      </c>
      <c r="D11">
        <v>0.02</v>
      </c>
      <c r="E11">
        <v>0.02</v>
      </c>
      <c r="F11">
        <v>0.1</v>
      </c>
      <c r="G11">
        <v>1.4999999999999999E-2</v>
      </c>
      <c r="H11">
        <v>8</v>
      </c>
      <c r="I11">
        <v>0.01</v>
      </c>
      <c r="J11">
        <v>0.01</v>
      </c>
      <c r="K11">
        <v>0.182</v>
      </c>
      <c r="L11">
        <v>0.01</v>
      </c>
    </row>
    <row r="12" spans="1:16" x14ac:dyDescent="0.25">
      <c r="A12" t="s">
        <v>20</v>
      </c>
      <c r="B12" t="s">
        <v>35</v>
      </c>
      <c r="C12">
        <v>5.0000000000000001E-3</v>
      </c>
      <c r="D12">
        <v>5.0000000000000001E-3</v>
      </c>
      <c r="E12">
        <v>5.0000000000000001E-3</v>
      </c>
      <c r="F12">
        <v>0.05</v>
      </c>
      <c r="G12">
        <v>5.0000000000000001E-3</v>
      </c>
      <c r="H12">
        <v>1.5</v>
      </c>
      <c r="I12">
        <v>5.0000000000000001E-3</v>
      </c>
      <c r="J12">
        <v>5.0000000000000001E-3</v>
      </c>
      <c r="K12">
        <v>2.3699999999999999E-2</v>
      </c>
      <c r="L12">
        <v>5.0000000000000001E-3</v>
      </c>
    </row>
    <row r="13" spans="1:16" x14ac:dyDescent="0.25">
      <c r="A13" t="s">
        <v>21</v>
      </c>
      <c r="B13" t="s">
        <v>36</v>
      </c>
      <c r="C13" s="6">
        <v>4.5769644752755773E-2</v>
      </c>
      <c r="D13" s="6">
        <v>4.5769644752755773E-2</v>
      </c>
    </row>
    <row r="15" spans="1:16" x14ac:dyDescent="0.25">
      <c r="B15" t="s">
        <v>22</v>
      </c>
      <c r="H15">
        <v>8</v>
      </c>
      <c r="M15" t="s">
        <v>22</v>
      </c>
    </row>
    <row r="16" spans="1:16" x14ac:dyDescent="0.25">
      <c r="B16" t="s">
        <v>23</v>
      </c>
      <c r="C16" t="s">
        <v>24</v>
      </c>
      <c r="D16" t="s">
        <v>25</v>
      </c>
      <c r="E16" t="s">
        <v>26</v>
      </c>
      <c r="G16" t="s">
        <v>27</v>
      </c>
      <c r="H16" t="s">
        <v>28</v>
      </c>
      <c r="M16" t="s">
        <v>23</v>
      </c>
      <c r="N16" t="s">
        <v>39</v>
      </c>
      <c r="O16" t="s">
        <v>24</v>
      </c>
      <c r="P16" t="s">
        <v>26</v>
      </c>
    </row>
    <row r="17" spans="2:16" x14ac:dyDescent="0.25">
      <c r="B17" t="s">
        <v>29</v>
      </c>
      <c r="C17" t="str" cm="1">
        <f t="array" ref="C17">"???"&amp;INDEX($C$5:$L$5,1,H17)</f>
        <v>???COA</v>
      </c>
      <c r="D17" t="str" cm="1">
        <f t="array" ref="D17">INDEX($B$6:$B$13,G17)</f>
        <v>CO2C</v>
      </c>
      <c r="E17" cm="1">
        <f t="array" ref="E17">INDEX($C$6:$L$13,G17,H17)</f>
        <v>96.25</v>
      </c>
      <c r="G17">
        <v>1</v>
      </c>
      <c r="H17">
        <v>1</v>
      </c>
      <c r="M17" t="s">
        <v>37</v>
      </c>
      <c r="N17" t="s">
        <v>38</v>
      </c>
      <c r="O17" t="str">
        <f>B6</f>
        <v>CO2C</v>
      </c>
      <c r="P17">
        <f>C6</f>
        <v>96.25</v>
      </c>
    </row>
    <row r="18" spans="2:16" x14ac:dyDescent="0.25">
      <c r="B18" t="s">
        <v>29</v>
      </c>
      <c r="C18" t="str" cm="1">
        <f t="array" ref="C18">"???"&amp;INDEX($C$5:$L$5,1,H18)&amp;",-UPSCLE"</f>
        <v>???CLE,-UPSCLE</v>
      </c>
      <c r="D18" t="str" cm="1">
        <f t="array" ref="D18">INDEX($B$6:$B$13,G18)</f>
        <v>CO2C</v>
      </c>
      <c r="E18" cm="1">
        <f t="array" ref="E18">INDEX($C$6:$L$13,G18,H18)</f>
        <v>96.25</v>
      </c>
      <c r="G18">
        <f>IF(H17=$H$15,G17+1,G17)</f>
        <v>1</v>
      </c>
      <c r="H18">
        <f>IF(H17=$H$15,1,H17+1)</f>
        <v>2</v>
      </c>
      <c r="M18" t="s">
        <v>37</v>
      </c>
      <c r="N18" t="s">
        <v>38</v>
      </c>
      <c r="O18" t="str">
        <f t="shared" ref="O18:O23" si="0">B7</f>
        <v>CH4C</v>
      </c>
      <c r="P18" s="7">
        <f t="shared" ref="P18:P23" si="1">C7</f>
        <v>1E-3</v>
      </c>
    </row>
    <row r="19" spans="2:16" x14ac:dyDescent="0.25">
      <c r="B19" t="s">
        <v>29</v>
      </c>
      <c r="C19" t="str" cm="1">
        <f t="array" ref="C19">"???"&amp;INDEX($C$5:$L$5,1,H19)&amp;",-UPSGAS"</f>
        <v>???GAS,-UPSGAS</v>
      </c>
      <c r="D19" t="str" cm="1">
        <f t="array" ref="D19">INDEX($B$6:$B$13,G19)</f>
        <v>CO2C</v>
      </c>
      <c r="E19" cm="1">
        <f t="array" ref="E19">INDEX($C$6:$L$13,G19,H19)</f>
        <v>56.1</v>
      </c>
      <c r="G19">
        <f t="shared" ref="G19:G80" si="2">IF(H18=$H$15,G18+1,G18)</f>
        <v>1</v>
      </c>
      <c r="H19">
        <f t="shared" ref="H19:H80" si="3">IF(H18=$H$15,1,H18+1)</f>
        <v>3</v>
      </c>
      <c r="M19" t="s">
        <v>37</v>
      </c>
      <c r="N19" t="s">
        <v>38</v>
      </c>
      <c r="O19" t="str">
        <f t="shared" si="0"/>
        <v>N2OS</v>
      </c>
      <c r="P19">
        <f t="shared" si="1"/>
        <v>1.4E-3</v>
      </c>
    </row>
    <row r="20" spans="2:16" x14ac:dyDescent="0.25">
      <c r="B20" t="s">
        <v>29</v>
      </c>
      <c r="C20" t="str" cm="1">
        <f t="array" ref="C20">"???"&amp;INDEX($C$5:$L$5,1,H20)</f>
        <v>???OAG</v>
      </c>
      <c r="D20" t="str" cm="1">
        <f t="array" ref="D20">INDEX($B$6:$B$13,G20)</f>
        <v>CO2C</v>
      </c>
      <c r="E20" cm="1">
        <f t="array" ref="E20">INDEX($C$6:$L$13,G20,H20)</f>
        <v>70</v>
      </c>
      <c r="G20">
        <f t="shared" si="2"/>
        <v>1</v>
      </c>
      <c r="H20">
        <f t="shared" si="3"/>
        <v>4</v>
      </c>
      <c r="M20" t="s">
        <v>37</v>
      </c>
      <c r="N20" t="s">
        <v>38</v>
      </c>
      <c r="O20" t="str">
        <f t="shared" si="0"/>
        <v>SOXS</v>
      </c>
      <c r="P20">
        <f t="shared" si="1"/>
        <v>0.62619999999999998</v>
      </c>
    </row>
    <row r="21" spans="2:16" x14ac:dyDescent="0.25">
      <c r="B21" t="s">
        <v>29</v>
      </c>
      <c r="C21" t="str" cm="1">
        <f t="array" ref="C21">"???"&amp;INDEX($C$5:$L$5,1,H21)</f>
        <v>???ODS</v>
      </c>
      <c r="D21" t="str" cm="1">
        <f t="array" ref="D21">INDEX($B$6:$B$13,G21)</f>
        <v>CO2C</v>
      </c>
      <c r="E21" cm="1">
        <f t="array" ref="E21">INDEX($C$6:$L$13,G21,H21)</f>
        <v>74.066699999999997</v>
      </c>
      <c r="G21">
        <f t="shared" si="2"/>
        <v>1</v>
      </c>
      <c r="H21">
        <f t="shared" si="3"/>
        <v>5</v>
      </c>
      <c r="M21" t="s">
        <v>37</v>
      </c>
      <c r="N21" t="s">
        <v>38</v>
      </c>
      <c r="O21" t="str">
        <f t="shared" si="0"/>
        <v>NOXS</v>
      </c>
      <c r="P21">
        <f t="shared" si="1"/>
        <v>0.3</v>
      </c>
    </row>
    <row r="22" spans="2:16" x14ac:dyDescent="0.25">
      <c r="B22" t="s">
        <v>29</v>
      </c>
      <c r="C22" t="str" cm="1">
        <f t="array" ref="C22">"???"&amp;INDEX($C$5:$L$5,1,H22)</f>
        <v>???OGS</v>
      </c>
      <c r="D22" t="str" cm="1">
        <f t="array" ref="D22">INDEX($B$6:$B$13,G22)</f>
        <v>CO2C</v>
      </c>
      <c r="E22" cm="1">
        <f t="array" ref="E22">INDEX($C$6:$L$13,G22,H22)</f>
        <v>69.3</v>
      </c>
      <c r="G22">
        <f t="shared" si="2"/>
        <v>1</v>
      </c>
      <c r="H22">
        <f t="shared" si="3"/>
        <v>6</v>
      </c>
      <c r="M22" t="s">
        <v>37</v>
      </c>
      <c r="N22" t="s">
        <v>38</v>
      </c>
      <c r="O22" t="str">
        <f t="shared" si="0"/>
        <v>CMOX</v>
      </c>
      <c r="P22">
        <f t="shared" si="1"/>
        <v>0.02</v>
      </c>
    </row>
    <row r="23" spans="2:16" x14ac:dyDescent="0.25">
      <c r="B23" t="s">
        <v>29</v>
      </c>
      <c r="C23" t="str" cm="1">
        <f t="array" ref="C23">"???"&amp;INDEX($C$5:$L$5,1,H23)</f>
        <v>???OHF</v>
      </c>
      <c r="D23" t="str" cm="1">
        <f t="array" ref="D23">INDEX($B$6:$B$13,G23)</f>
        <v>CO2C</v>
      </c>
      <c r="E23" cm="1">
        <f t="array" ref="E23">INDEX($C$6:$L$13,G23,H23)</f>
        <v>77.400000000000006</v>
      </c>
      <c r="G23">
        <f t="shared" si="2"/>
        <v>1</v>
      </c>
      <c r="H23">
        <f t="shared" si="3"/>
        <v>7</v>
      </c>
      <c r="M23" t="s">
        <v>37</v>
      </c>
      <c r="N23" t="s">
        <v>38</v>
      </c>
      <c r="O23" t="str">
        <f t="shared" si="0"/>
        <v>NMVS</v>
      </c>
      <c r="P23">
        <f t="shared" si="1"/>
        <v>5.0000000000000001E-3</v>
      </c>
    </row>
    <row r="24" spans="2:16" x14ac:dyDescent="0.25">
      <c r="B24" t="s">
        <v>29</v>
      </c>
      <c r="C24" t="str" cm="1">
        <f t="array" ref="C24">"???"&amp;INDEX($C$5:$L$5,1,H24)&amp;",-TRAOKE"</f>
        <v>???OKE,-TRAOKE</v>
      </c>
      <c r="D24" t="str" cm="1">
        <f t="array" ref="D24">INDEX($B$6:$B$13,G24)</f>
        <v>CO2C</v>
      </c>
      <c r="E24" cm="1">
        <f t="array" ref="E24">INDEX($C$6:$L$13,G24,H24)</f>
        <v>72.900000000000006</v>
      </c>
      <c r="G24">
        <f t="shared" si="2"/>
        <v>1</v>
      </c>
      <c r="H24">
        <f t="shared" si="3"/>
        <v>8</v>
      </c>
      <c r="M24" t="s">
        <v>37</v>
      </c>
      <c r="N24" t="s">
        <v>38</v>
      </c>
      <c r="O24" t="str">
        <f>B13</f>
        <v>PM10S</v>
      </c>
      <c r="P24">
        <f>C13</f>
        <v>4.5769644752755773E-2</v>
      </c>
    </row>
    <row r="25" spans="2:16" x14ac:dyDescent="0.25">
      <c r="B25" t="s">
        <v>29</v>
      </c>
      <c r="C25" t="str" cm="1">
        <f t="array" ref="C25">"???"&amp;INDEX($C$5:$L$5,1,H25)&amp;",-UPSCLE"</f>
        <v>???COA,-UPSCLE</v>
      </c>
      <c r="D25" t="str" cm="1">
        <f t="array" ref="D25">INDEX($B$6:$B$13,G25)</f>
        <v>CH4C</v>
      </c>
      <c r="E25" cm="1">
        <f t="array" ref="E25">INDEX($C$6:$L$13,G25,H25)</f>
        <v>1E-3</v>
      </c>
      <c r="G25">
        <f t="shared" si="2"/>
        <v>2</v>
      </c>
      <c r="H25">
        <f t="shared" si="3"/>
        <v>1</v>
      </c>
    </row>
    <row r="26" spans="2:16" x14ac:dyDescent="0.25">
      <c r="B26" t="s">
        <v>29</v>
      </c>
      <c r="C26" t="str" cm="1">
        <f t="array" ref="C26">"???"&amp;INDEX($C$5:$L$5,1,H26)&amp;",-UPSGAS"</f>
        <v>???CLE,-UPSGAS</v>
      </c>
      <c r="D26" t="str" cm="1">
        <f t="array" ref="D26">INDEX($B$6:$B$13,G26)</f>
        <v>CH4C</v>
      </c>
      <c r="E26" cm="1">
        <f t="array" ref="E26">INDEX($C$6:$L$13,G26,H26)</f>
        <v>1E-3</v>
      </c>
      <c r="G26">
        <f t="shared" si="2"/>
        <v>2</v>
      </c>
      <c r="H26">
        <f t="shared" si="3"/>
        <v>2</v>
      </c>
    </row>
    <row r="27" spans="2:16" x14ac:dyDescent="0.25">
      <c r="B27" t="s">
        <v>29</v>
      </c>
      <c r="C27" t="str" cm="1">
        <f t="array" ref="C27">"???"&amp;INDEX($C$5:$L$5,1,H27)</f>
        <v>???GAS</v>
      </c>
      <c r="D27" t="str" cm="1">
        <f t="array" ref="D27">INDEX($B$6:$B$13,G27)</f>
        <v>CH4C</v>
      </c>
      <c r="E27" cm="1">
        <f t="array" ref="E27">INDEX($C$6:$L$13,G27,H27)</f>
        <v>1E-3</v>
      </c>
      <c r="G27">
        <f t="shared" si="2"/>
        <v>2</v>
      </c>
      <c r="H27">
        <f t="shared" si="3"/>
        <v>3</v>
      </c>
    </row>
    <row r="28" spans="2:16" x14ac:dyDescent="0.25">
      <c r="B28" t="s">
        <v>29</v>
      </c>
      <c r="C28" t="str" cm="1">
        <f t="array" ref="C28">"???"&amp;INDEX($C$5:$L$5,1,H28)</f>
        <v>???OAG</v>
      </c>
      <c r="D28" t="str" cm="1">
        <f t="array" ref="D28">INDEX($B$6:$B$13,G28)</f>
        <v>CH4C</v>
      </c>
      <c r="E28" cm="1">
        <f t="array" ref="E28">INDEX($C$6:$L$13,G28,H28)</f>
        <v>3.0000000000000001E-3</v>
      </c>
      <c r="G28">
        <f t="shared" si="2"/>
        <v>2</v>
      </c>
      <c r="H28">
        <f t="shared" si="3"/>
        <v>4</v>
      </c>
    </row>
    <row r="29" spans="2:16" x14ac:dyDescent="0.25">
      <c r="B29" t="s">
        <v>29</v>
      </c>
      <c r="C29" t="str" cm="1">
        <f t="array" ref="C29">"???"&amp;INDEX($C$5:$L$5,1,H29)</f>
        <v>???ODS</v>
      </c>
      <c r="D29" t="str" cm="1">
        <f t="array" ref="D29">INDEX($B$6:$B$13,G29)</f>
        <v>CH4C</v>
      </c>
      <c r="E29" cm="1">
        <f t="array" ref="E29">INDEX($C$6:$L$13,G29,H29)</f>
        <v>3.0000000000000001E-3</v>
      </c>
      <c r="G29">
        <f t="shared" si="2"/>
        <v>2</v>
      </c>
      <c r="H29">
        <f t="shared" si="3"/>
        <v>5</v>
      </c>
    </row>
    <row r="30" spans="2:16" x14ac:dyDescent="0.25">
      <c r="B30" t="s">
        <v>29</v>
      </c>
      <c r="C30" t="str" cm="1">
        <f t="array" ref="C30">"???"&amp;INDEX($C$5:$L$5,1,H30)</f>
        <v>???OGS</v>
      </c>
      <c r="D30" t="str" cm="1">
        <f t="array" ref="D30">INDEX($B$6:$B$13,G30)</f>
        <v>CH4C</v>
      </c>
      <c r="E30" cm="1">
        <f t="array" ref="E30">INDEX($C$6:$L$13,G30,H30)</f>
        <v>3.0000000000000001E-3</v>
      </c>
      <c r="G30">
        <f t="shared" si="2"/>
        <v>2</v>
      </c>
      <c r="H30">
        <f t="shared" si="3"/>
        <v>6</v>
      </c>
    </row>
    <row r="31" spans="2:16" x14ac:dyDescent="0.25">
      <c r="B31" t="s">
        <v>29</v>
      </c>
      <c r="C31" t="str" cm="1">
        <f t="array" ref="C31">"???"&amp;INDEX($C$5:$L$5,1,H31)</f>
        <v>???OHF</v>
      </c>
      <c r="D31" t="str" cm="1">
        <f t="array" ref="D31">INDEX($B$6:$B$13,G31)</f>
        <v>CH4C</v>
      </c>
      <c r="E31" cm="1">
        <f t="array" ref="E31">INDEX($C$6:$L$13,G31,H31)</f>
        <v>3.0000000000000001E-3</v>
      </c>
      <c r="G31">
        <f t="shared" si="2"/>
        <v>2</v>
      </c>
      <c r="H31">
        <f t="shared" si="3"/>
        <v>7</v>
      </c>
    </row>
    <row r="32" spans="2:16" x14ac:dyDescent="0.25">
      <c r="B32" t="s">
        <v>29</v>
      </c>
      <c r="C32" t="str" cm="1">
        <f t="array" ref="C32">"???"&amp;INDEX($C$5:$L$5,1,H32)&amp;",-TRAOKE"</f>
        <v>???OKE,-TRAOKE</v>
      </c>
      <c r="D32" t="str" cm="1">
        <f t="array" ref="D32">INDEX($B$6:$B$13,G32)</f>
        <v>CH4C</v>
      </c>
      <c r="E32" cm="1">
        <f t="array" ref="E32">INDEX($C$6:$L$13,G32,H32)</f>
        <v>3.0000000000000001E-3</v>
      </c>
      <c r="G32">
        <f t="shared" si="2"/>
        <v>2</v>
      </c>
      <c r="H32">
        <f t="shared" si="3"/>
        <v>8</v>
      </c>
    </row>
    <row r="33" spans="2:8" x14ac:dyDescent="0.25">
      <c r="B33" t="s">
        <v>29</v>
      </c>
      <c r="C33" t="str" cm="1">
        <f t="array" ref="C33">"???"&amp;INDEX($C$5:$L$5,1,H33)</f>
        <v>???COA</v>
      </c>
      <c r="D33" t="str" cm="1">
        <f t="array" ref="D33">INDEX($B$6:$B$13,G33)</f>
        <v>N2OS</v>
      </c>
      <c r="E33" cm="1">
        <f t="array" ref="E33">INDEX($C$6:$L$13,G33,H33)</f>
        <v>1.4E-3</v>
      </c>
      <c r="G33">
        <f t="shared" si="2"/>
        <v>3</v>
      </c>
      <c r="H33">
        <f t="shared" si="3"/>
        <v>1</v>
      </c>
    </row>
    <row r="34" spans="2:8" x14ac:dyDescent="0.25">
      <c r="B34" t="s">
        <v>29</v>
      </c>
      <c r="C34" t="str" cm="1">
        <f t="array" ref="C34">"???"&amp;INDEX($C$5:$L$5,1,H34)&amp;",-UPSCLE"</f>
        <v>???CLE,-UPSCLE</v>
      </c>
      <c r="D34" t="str" cm="1">
        <f t="array" ref="D34">INDEX($B$6:$B$13,G34)</f>
        <v>N2OS</v>
      </c>
      <c r="E34" cm="1">
        <f t="array" ref="E34">INDEX($C$6:$L$13,G34,H34)</f>
        <v>1.4E-3</v>
      </c>
      <c r="G34">
        <f t="shared" si="2"/>
        <v>3</v>
      </c>
      <c r="H34">
        <f t="shared" si="3"/>
        <v>2</v>
      </c>
    </row>
    <row r="35" spans="2:8" x14ac:dyDescent="0.25">
      <c r="B35" t="s">
        <v>29</v>
      </c>
      <c r="C35" t="str" cm="1">
        <f t="array" ref="C35">"???"&amp;INDEX($C$5:$L$5,1,H35)&amp;",-UPSGAS"</f>
        <v>???GAS,-UPSGAS</v>
      </c>
      <c r="D35" t="str" cm="1">
        <f t="array" ref="D35">INDEX($B$6:$B$13,G35)</f>
        <v>N2OS</v>
      </c>
      <c r="E35" cm="1">
        <f t="array" ref="E35">INDEX($C$6:$L$13,G35,H35)</f>
        <v>1E-4</v>
      </c>
      <c r="G35">
        <f t="shared" si="2"/>
        <v>3</v>
      </c>
      <c r="H35">
        <f t="shared" si="3"/>
        <v>3</v>
      </c>
    </row>
    <row r="36" spans="2:8" x14ac:dyDescent="0.25">
      <c r="B36" t="s">
        <v>29</v>
      </c>
      <c r="C36" t="str" cm="1">
        <f t="array" ref="C36">"???"&amp;INDEX($C$5:$L$5,1,H36)</f>
        <v>???OAG</v>
      </c>
      <c r="D36" t="str" cm="1">
        <f t="array" ref="D36">INDEX($B$6:$B$13,G36)</f>
        <v>N2OS</v>
      </c>
      <c r="E36" cm="1">
        <f t="array" ref="E36">INDEX($C$6:$L$13,G36,H36)</f>
        <v>5.9999999999999995E-4</v>
      </c>
      <c r="G36">
        <f t="shared" si="2"/>
        <v>3</v>
      </c>
      <c r="H36">
        <f t="shared" si="3"/>
        <v>4</v>
      </c>
    </row>
    <row r="37" spans="2:8" x14ac:dyDescent="0.25">
      <c r="B37" t="s">
        <v>29</v>
      </c>
      <c r="C37" t="str" cm="1">
        <f t="array" ref="C37">"???"&amp;INDEX($C$5:$L$5,1,H37)</f>
        <v>???ODS</v>
      </c>
      <c r="D37" t="str" cm="1">
        <f t="array" ref="D37">INDEX($B$6:$B$13,G37)</f>
        <v>N2OS</v>
      </c>
      <c r="E37" cm="1">
        <f t="array" ref="E37">INDEX($C$6:$L$13,G37,H37)</f>
        <v>5.9999999999999995E-4</v>
      </c>
      <c r="G37">
        <f t="shared" si="2"/>
        <v>3</v>
      </c>
      <c r="H37">
        <f t="shared" si="3"/>
        <v>5</v>
      </c>
    </row>
    <row r="38" spans="2:8" x14ac:dyDescent="0.25">
      <c r="B38" t="s">
        <v>29</v>
      </c>
      <c r="C38" t="str" cm="1">
        <f t="array" ref="C38">"???"&amp;INDEX($C$5:$L$5,1,H38)</f>
        <v>???OGS</v>
      </c>
      <c r="D38" t="str" cm="1">
        <f t="array" ref="D38">INDEX($B$6:$B$13,G38)</f>
        <v>N2OS</v>
      </c>
      <c r="E38" cm="1">
        <f t="array" ref="E38">INDEX($C$6:$L$13,G38,H38)</f>
        <v>5.9999999999999995E-4</v>
      </c>
      <c r="G38">
        <f t="shared" si="2"/>
        <v>3</v>
      </c>
      <c r="H38">
        <f t="shared" si="3"/>
        <v>6</v>
      </c>
    </row>
    <row r="39" spans="2:8" x14ac:dyDescent="0.25">
      <c r="B39" t="s">
        <v>29</v>
      </c>
      <c r="C39" t="str" cm="1">
        <f t="array" ref="C39">"???"&amp;INDEX($C$5:$L$5,1,H39)</f>
        <v>???OHF</v>
      </c>
      <c r="D39" t="str" cm="1">
        <f t="array" ref="D39">INDEX($B$6:$B$13,G39)</f>
        <v>N2OS</v>
      </c>
      <c r="E39" cm="1">
        <f t="array" ref="E39">INDEX($C$6:$L$13,G39,H39)</f>
        <v>5.9999999999999995E-4</v>
      </c>
      <c r="G39">
        <f t="shared" si="2"/>
        <v>3</v>
      </c>
      <c r="H39">
        <f t="shared" si="3"/>
        <v>7</v>
      </c>
    </row>
    <row r="40" spans="2:8" x14ac:dyDescent="0.25">
      <c r="B40" t="s">
        <v>29</v>
      </c>
      <c r="C40" t="str" cm="1">
        <f t="array" ref="C40">"???"&amp;INDEX($C$5:$L$5,1,H40)&amp;",-TRAOKE"</f>
        <v>???OKE,-TRAOKE</v>
      </c>
      <c r="D40" t="str" cm="1">
        <f t="array" ref="D40">INDEX($B$6:$B$13,G40)</f>
        <v>N2OS</v>
      </c>
      <c r="E40" cm="1">
        <f t="array" ref="E40">INDEX($C$6:$L$13,G40,H40)</f>
        <v>5.9999999999999995E-4</v>
      </c>
      <c r="G40">
        <f t="shared" si="2"/>
        <v>3</v>
      </c>
      <c r="H40">
        <f t="shared" si="3"/>
        <v>8</v>
      </c>
    </row>
    <row r="41" spans="2:8" x14ac:dyDescent="0.25">
      <c r="B41" t="s">
        <v>29</v>
      </c>
      <c r="C41" t="str" cm="1">
        <f t="array" ref="C41">"???"&amp;INDEX($C$5:$L$5,1,H41)</f>
        <v>???COA</v>
      </c>
      <c r="D41" t="str" cm="1">
        <f t="array" ref="D41">INDEX($B$6:$B$13,G41)</f>
        <v>SOXS</v>
      </c>
      <c r="E41" cm="1">
        <f t="array" ref="E41">INDEX($C$6:$L$13,G41,H41)</f>
        <v>0.62619999999999998</v>
      </c>
      <c r="G41">
        <f t="shared" si="2"/>
        <v>4</v>
      </c>
      <c r="H41">
        <f t="shared" si="3"/>
        <v>1</v>
      </c>
    </row>
    <row r="42" spans="2:8" x14ac:dyDescent="0.25">
      <c r="B42" t="s">
        <v>29</v>
      </c>
      <c r="C42" t="str" cm="1">
        <f t="array" ref="C42">"???"&amp;INDEX($C$5:$L$5,1,H42)&amp;",-UPSCLE"</f>
        <v>???CLE,-UPSCLE</v>
      </c>
      <c r="D42" t="str" cm="1">
        <f t="array" ref="D42">INDEX($B$6:$B$13,G42)</f>
        <v>SOXS</v>
      </c>
      <c r="E42" cm="1">
        <f t="array" ref="E42">INDEX($C$6:$L$13,G42,H42)</f>
        <v>0.62619999999999998</v>
      </c>
      <c r="G42">
        <f t="shared" si="2"/>
        <v>4</v>
      </c>
      <c r="H42">
        <f t="shared" si="3"/>
        <v>2</v>
      </c>
    </row>
    <row r="43" spans="2:8" x14ac:dyDescent="0.25">
      <c r="B43" t="s">
        <v>29</v>
      </c>
      <c r="C43" t="str" cm="1">
        <f t="array" ref="C43">"???"&amp;INDEX($C$5:$L$5,1,H43)&amp;",-UPSGAS"</f>
        <v>???GAS,-UPSGAS</v>
      </c>
      <c r="D43" t="str" cm="1">
        <f t="array" ref="D43">INDEX($B$6:$B$13,G43)</f>
        <v>SOXS</v>
      </c>
      <c r="E43" cm="1">
        <f t="array" ref="E43">INDEX($C$6:$L$13,G43,H43)</f>
        <v>0</v>
      </c>
      <c r="G43">
        <f t="shared" si="2"/>
        <v>4</v>
      </c>
      <c r="H43">
        <f t="shared" si="3"/>
        <v>3</v>
      </c>
    </row>
    <row r="44" spans="2:8" x14ac:dyDescent="0.25">
      <c r="B44" t="s">
        <v>29</v>
      </c>
      <c r="C44" t="str" cm="1">
        <f t="array" ref="C44">"???"&amp;INDEX($C$5:$L$5,1,H44)</f>
        <v>???OAG</v>
      </c>
      <c r="D44" t="str" cm="1">
        <f t="array" ref="D44">INDEX($B$6:$B$13,G44)</f>
        <v>SOXS</v>
      </c>
      <c r="E44" cm="1">
        <f t="array" ref="E44">INDEX($C$6:$L$13,G44,H44)</f>
        <v>4.6699999999999998E-2</v>
      </c>
      <c r="G44">
        <f t="shared" si="2"/>
        <v>4</v>
      </c>
      <c r="H44">
        <f t="shared" si="3"/>
        <v>4</v>
      </c>
    </row>
    <row r="45" spans="2:8" x14ac:dyDescent="0.25">
      <c r="B45" t="s">
        <v>29</v>
      </c>
      <c r="C45" t="str" cm="1">
        <f t="array" ref="C45">"???"&amp;INDEX($C$5:$L$5,1,H45)</f>
        <v>???ODS</v>
      </c>
      <c r="D45" t="str" cm="1">
        <f t="array" ref="D45">INDEX($B$6:$B$13,G45)</f>
        <v>SOXS</v>
      </c>
      <c r="E45" cm="1">
        <f t="array" ref="E45">INDEX($C$6:$L$13,G45,H45)</f>
        <v>0.25290000000000001</v>
      </c>
      <c r="G45">
        <f t="shared" si="2"/>
        <v>4</v>
      </c>
      <c r="H45">
        <f t="shared" si="3"/>
        <v>5</v>
      </c>
    </row>
    <row r="46" spans="2:8" x14ac:dyDescent="0.25">
      <c r="B46" t="s">
        <v>29</v>
      </c>
      <c r="C46" t="str" cm="1">
        <f t="array" ref="C46">"???"&amp;INDEX($C$5:$L$5,1,H46)</f>
        <v>???OGS</v>
      </c>
      <c r="D46" t="str" cm="1">
        <f t="array" ref="D46">INDEX($B$6:$B$13,G46)</f>
        <v>SOXS</v>
      </c>
      <c r="E46" cm="1">
        <f t="array" ref="E46">INDEX($C$6:$L$13,G46,H46)</f>
        <v>4.6699999999999998E-2</v>
      </c>
      <c r="G46">
        <f t="shared" si="2"/>
        <v>4</v>
      </c>
      <c r="H46">
        <f t="shared" si="3"/>
        <v>6</v>
      </c>
    </row>
    <row r="47" spans="2:8" x14ac:dyDescent="0.25">
      <c r="B47" t="s">
        <v>29</v>
      </c>
      <c r="C47" t="str" cm="1">
        <f t="array" ref="C47">"???"&amp;INDEX($C$5:$L$5,1,H47)</f>
        <v>???OHF</v>
      </c>
      <c r="D47" t="str" cm="1">
        <f t="array" ref="D47">INDEX($B$6:$B$13,G47)</f>
        <v>SOXS</v>
      </c>
      <c r="E47" cm="1">
        <f t="array" ref="E47">INDEX($C$6:$L$13,G47,H47)</f>
        <v>1.5290999999999999</v>
      </c>
      <c r="G47">
        <f t="shared" si="2"/>
        <v>4</v>
      </c>
      <c r="H47">
        <f t="shared" si="3"/>
        <v>7</v>
      </c>
    </row>
    <row r="48" spans="2:8" x14ac:dyDescent="0.25">
      <c r="B48" t="s">
        <v>29</v>
      </c>
      <c r="C48" t="str" cm="1">
        <f t="array" ref="C48">"???"&amp;INDEX($C$5:$L$5,1,H48)&amp;",-TRAOKE"</f>
        <v>???OKE,-TRAOKE</v>
      </c>
      <c r="D48" t="str" cm="1">
        <f t="array" ref="D48">INDEX($B$6:$B$13,G48)</f>
        <v>SOXS</v>
      </c>
      <c r="E48" cm="1">
        <f t="array" ref="E48">INDEX($C$6:$L$13,G48,H48)</f>
        <v>4.5900000000000003E-2</v>
      </c>
      <c r="G48">
        <f t="shared" si="2"/>
        <v>4</v>
      </c>
      <c r="H48">
        <f t="shared" si="3"/>
        <v>8</v>
      </c>
    </row>
    <row r="49" spans="2:8" x14ac:dyDescent="0.25">
      <c r="B49" t="s">
        <v>29</v>
      </c>
      <c r="C49" t="str" cm="1">
        <f t="array" ref="C49">"???"&amp;INDEX($C$5:$L$5,1,H49)</f>
        <v>???COA</v>
      </c>
      <c r="D49" t="str" cm="1">
        <f t="array" ref="D49">INDEX($B$6:$B$13,G49)</f>
        <v>NOXS</v>
      </c>
      <c r="E49" cm="1">
        <f t="array" ref="E49">INDEX($C$6:$L$13,G49,H49)</f>
        <v>0.3</v>
      </c>
      <c r="G49">
        <f t="shared" si="2"/>
        <v>5</v>
      </c>
      <c r="H49">
        <f t="shared" si="3"/>
        <v>1</v>
      </c>
    </row>
    <row r="50" spans="2:8" x14ac:dyDescent="0.25">
      <c r="B50" t="s">
        <v>29</v>
      </c>
      <c r="C50" t="str" cm="1">
        <f t="array" ref="C50">"???"&amp;INDEX($C$5:$L$5,1,H50)&amp;",-UPSCLE"</f>
        <v>???CLE,-UPSCLE</v>
      </c>
      <c r="D50" t="str" cm="1">
        <f t="array" ref="D50">INDEX($B$6:$B$13,G50)</f>
        <v>NOXS</v>
      </c>
      <c r="E50" cm="1">
        <f t="array" ref="E50">INDEX($C$6:$L$13,G50,H50)</f>
        <v>0.3</v>
      </c>
      <c r="G50">
        <f t="shared" si="2"/>
        <v>5</v>
      </c>
      <c r="H50">
        <f t="shared" si="3"/>
        <v>2</v>
      </c>
    </row>
    <row r="51" spans="2:8" x14ac:dyDescent="0.25">
      <c r="B51" t="s">
        <v>29</v>
      </c>
      <c r="C51" t="str" cm="1">
        <f t="array" ref="C51">"???"&amp;INDEX($C$5:$L$5,1,H51)&amp;",-UPSGAS"</f>
        <v>???GAS,-UPSGAS</v>
      </c>
      <c r="D51" t="str" cm="1">
        <f t="array" ref="D51">INDEX($B$6:$B$13,G51)</f>
        <v>NOXS</v>
      </c>
      <c r="E51" cm="1">
        <f t="array" ref="E51">INDEX($C$6:$L$13,G51,H51)</f>
        <v>0.15</v>
      </c>
      <c r="G51">
        <f t="shared" si="2"/>
        <v>5</v>
      </c>
      <c r="H51">
        <f t="shared" si="3"/>
        <v>3</v>
      </c>
    </row>
    <row r="52" spans="2:8" x14ac:dyDescent="0.25">
      <c r="B52" t="s">
        <v>29</v>
      </c>
      <c r="C52" t="str" cm="1">
        <f t="array" ref="C52">"???"&amp;INDEX($C$5:$L$5,1,H52)</f>
        <v>???OAG</v>
      </c>
      <c r="D52" t="str" cm="1">
        <f t="array" ref="D52">INDEX($B$6:$B$13,G52)</f>
        <v>NOXS</v>
      </c>
      <c r="E52" cm="1">
        <f t="array" ref="E52">INDEX($C$6:$L$13,G52,H52)</f>
        <v>0.3</v>
      </c>
      <c r="G52">
        <f t="shared" si="2"/>
        <v>5</v>
      </c>
      <c r="H52">
        <f t="shared" si="3"/>
        <v>4</v>
      </c>
    </row>
    <row r="53" spans="2:8" x14ac:dyDescent="0.25">
      <c r="B53" t="s">
        <v>29</v>
      </c>
      <c r="C53" t="str" cm="1">
        <f t="array" ref="C53">"???"&amp;INDEX($C$5:$L$5,1,H53)</f>
        <v>???ODS</v>
      </c>
      <c r="D53" t="str" cm="1">
        <f t="array" ref="D53">INDEX($B$6:$B$13,G53)</f>
        <v>NOXS</v>
      </c>
      <c r="E53" cm="1">
        <f t="array" ref="E53">INDEX($C$6:$L$13,G53,H53)</f>
        <v>0.2</v>
      </c>
      <c r="G53">
        <f t="shared" si="2"/>
        <v>5</v>
      </c>
      <c r="H53">
        <f t="shared" si="3"/>
        <v>5</v>
      </c>
    </row>
    <row r="54" spans="2:8" x14ac:dyDescent="0.25">
      <c r="B54" t="s">
        <v>29</v>
      </c>
      <c r="C54" t="str" cm="1">
        <f t="array" ref="C54">"???"&amp;INDEX($C$5:$L$5,1,H54)</f>
        <v>???OGS</v>
      </c>
      <c r="D54" t="str" cm="1">
        <f t="array" ref="D54">INDEX($B$6:$B$13,G54)</f>
        <v>NOXS</v>
      </c>
      <c r="E54" cm="1">
        <f t="array" ref="E54">INDEX($C$6:$L$13,G54,H54)</f>
        <v>0.6</v>
      </c>
      <c r="G54">
        <f t="shared" si="2"/>
        <v>5</v>
      </c>
      <c r="H54">
        <f t="shared" si="3"/>
        <v>6</v>
      </c>
    </row>
    <row r="55" spans="2:8" x14ac:dyDescent="0.25">
      <c r="B55" t="s">
        <v>29</v>
      </c>
      <c r="C55" t="str" cm="1">
        <f t="array" ref="C55">"???"&amp;INDEX($C$5:$L$5,1,H55)</f>
        <v>???OHF</v>
      </c>
      <c r="D55" t="str" cm="1">
        <f t="array" ref="D55">INDEX($B$6:$B$13,G55)</f>
        <v>NOXS</v>
      </c>
      <c r="E55" cm="1">
        <f t="array" ref="E55">INDEX($C$6:$L$13,G55,H55)</f>
        <v>0.2</v>
      </c>
      <c r="G55">
        <f t="shared" si="2"/>
        <v>5</v>
      </c>
      <c r="H55">
        <f t="shared" si="3"/>
        <v>7</v>
      </c>
    </row>
    <row r="56" spans="2:8" x14ac:dyDescent="0.25">
      <c r="B56" t="s">
        <v>29</v>
      </c>
      <c r="C56" t="str" cm="1">
        <f t="array" ref="C56">"???"&amp;INDEX($C$5:$L$5,1,H56)&amp;",-TRAOKE"</f>
        <v>???OKE,-TRAOKE</v>
      </c>
      <c r="D56" t="str" cm="1">
        <f t="array" ref="D56">INDEX($B$6:$B$13,G56)</f>
        <v>NOXS</v>
      </c>
      <c r="E56" cm="1">
        <f t="array" ref="E56">INDEX($C$6:$L$13,G56,H56)</f>
        <v>0.2</v>
      </c>
      <c r="G56">
        <f t="shared" si="2"/>
        <v>5</v>
      </c>
      <c r="H56">
        <f t="shared" si="3"/>
        <v>8</v>
      </c>
    </row>
    <row r="57" spans="2:8" x14ac:dyDescent="0.25">
      <c r="B57" t="s">
        <v>29</v>
      </c>
      <c r="C57" t="str" cm="1">
        <f t="array" ref="C57">"???"&amp;INDEX($C$5:$L$5,1,H57)</f>
        <v>???COA</v>
      </c>
      <c r="D57" t="str" cm="1">
        <f t="array" ref="D57">INDEX($B$6:$B$13,G57)</f>
        <v>CMOX</v>
      </c>
      <c r="E57" cm="1">
        <f t="array" ref="E57">INDEX($C$6:$L$13,G57,H57)</f>
        <v>0.02</v>
      </c>
      <c r="G57">
        <f t="shared" si="2"/>
        <v>6</v>
      </c>
      <c r="H57">
        <f t="shared" si="3"/>
        <v>1</v>
      </c>
    </row>
    <row r="58" spans="2:8" x14ac:dyDescent="0.25">
      <c r="B58" t="s">
        <v>29</v>
      </c>
      <c r="C58" t="str" cm="1">
        <f t="array" ref="C58">"???"&amp;INDEX($C$5:$L$5,1,H58)&amp;",-UPSCLE"</f>
        <v>???CLE,-UPSCLE</v>
      </c>
      <c r="D58" t="str" cm="1">
        <f t="array" ref="D58">INDEX($B$6:$B$13,G58)</f>
        <v>CMOX</v>
      </c>
      <c r="E58" cm="1">
        <f t="array" ref="E58">INDEX($C$6:$L$13,G58,H58)</f>
        <v>0.02</v>
      </c>
      <c r="G58">
        <f t="shared" si="2"/>
        <v>6</v>
      </c>
      <c r="H58">
        <f t="shared" si="3"/>
        <v>2</v>
      </c>
    </row>
    <row r="59" spans="2:8" x14ac:dyDescent="0.25">
      <c r="B59" t="s">
        <v>29</v>
      </c>
      <c r="C59" t="str" cm="1">
        <f t="array" ref="C59">"???"&amp;INDEX($C$5:$L$5,1,H59)&amp;",-UPSGAS"</f>
        <v>???GAS,-UPSGAS</v>
      </c>
      <c r="D59" t="str" cm="1">
        <f t="array" ref="D59">INDEX($B$6:$B$13,G59)</f>
        <v>CMOX</v>
      </c>
      <c r="E59" cm="1">
        <f t="array" ref="E59">INDEX($C$6:$L$13,G59,H59)</f>
        <v>0.02</v>
      </c>
      <c r="G59">
        <f t="shared" si="2"/>
        <v>6</v>
      </c>
      <c r="H59">
        <f t="shared" si="3"/>
        <v>3</v>
      </c>
    </row>
    <row r="60" spans="2:8" x14ac:dyDescent="0.25">
      <c r="B60" t="s">
        <v>29</v>
      </c>
      <c r="C60" t="str" cm="1">
        <f t="array" ref="C60">"???"&amp;INDEX($C$5:$L$5,1,H60)</f>
        <v>???OAG</v>
      </c>
      <c r="D60" t="str" cm="1">
        <f t="array" ref="D60">INDEX($B$6:$B$13,G60)</f>
        <v>CMOX</v>
      </c>
      <c r="E60" cm="1">
        <f t="array" ref="E60">INDEX($C$6:$L$13,G60,H60)</f>
        <v>0.1</v>
      </c>
      <c r="G60">
        <f t="shared" si="2"/>
        <v>6</v>
      </c>
      <c r="H60">
        <f t="shared" si="3"/>
        <v>4</v>
      </c>
    </row>
    <row r="61" spans="2:8" x14ac:dyDescent="0.25">
      <c r="B61" t="s">
        <v>29</v>
      </c>
      <c r="C61" t="str" cm="1">
        <f t="array" ref="C61">"???"&amp;INDEX($C$5:$L$5,1,H61)</f>
        <v>???ODS</v>
      </c>
      <c r="D61" t="str" cm="1">
        <f t="array" ref="D61">INDEX($B$6:$B$13,G61)</f>
        <v>CMOX</v>
      </c>
      <c r="E61" cm="1">
        <f t="array" ref="E61">INDEX($C$6:$L$13,G61,H61)</f>
        <v>1.4999999999999999E-2</v>
      </c>
      <c r="G61">
        <f t="shared" si="2"/>
        <v>6</v>
      </c>
      <c r="H61">
        <f t="shared" si="3"/>
        <v>5</v>
      </c>
    </row>
    <row r="62" spans="2:8" x14ac:dyDescent="0.25">
      <c r="B62" t="s">
        <v>29</v>
      </c>
      <c r="C62" t="str" cm="1">
        <f t="array" ref="C62">"???"&amp;INDEX($C$5:$L$5,1,H62)</f>
        <v>???OGS</v>
      </c>
      <c r="D62" t="str" cm="1">
        <f t="array" ref="D62">INDEX($B$6:$B$13,G62)</f>
        <v>CMOX</v>
      </c>
      <c r="E62" cm="1">
        <f t="array" ref="E62">INDEX($C$6:$L$13,G62,H62)</f>
        <v>8</v>
      </c>
      <c r="G62">
        <f t="shared" si="2"/>
        <v>6</v>
      </c>
      <c r="H62">
        <f t="shared" si="3"/>
        <v>6</v>
      </c>
    </row>
    <row r="63" spans="2:8" x14ac:dyDescent="0.25">
      <c r="B63" t="s">
        <v>29</v>
      </c>
      <c r="C63" t="str" cm="1">
        <f t="array" ref="C63">"???"&amp;INDEX($C$5:$L$5,1,H63)</f>
        <v>???OHF</v>
      </c>
      <c r="D63" t="str" cm="1">
        <f t="array" ref="D63">INDEX($B$6:$B$13,G63)</f>
        <v>CMOX</v>
      </c>
      <c r="E63" cm="1">
        <f t="array" ref="E63">INDEX($C$6:$L$13,G63,H63)</f>
        <v>0.01</v>
      </c>
      <c r="G63">
        <f t="shared" si="2"/>
        <v>6</v>
      </c>
      <c r="H63">
        <f t="shared" si="3"/>
        <v>7</v>
      </c>
    </row>
    <row r="64" spans="2:8" x14ac:dyDescent="0.25">
      <c r="B64" t="s">
        <v>29</v>
      </c>
      <c r="C64" t="str" cm="1">
        <f t="array" ref="C64">"???"&amp;INDEX($C$5:$L$5,1,H64)&amp;",-TRAOKE"</f>
        <v>???OKE,-TRAOKE</v>
      </c>
      <c r="D64" t="str" cm="1">
        <f t="array" ref="D64">INDEX($B$6:$B$13,G64)</f>
        <v>CMOX</v>
      </c>
      <c r="E64" cm="1">
        <f t="array" ref="E64">INDEX($C$6:$L$13,G64,H64)</f>
        <v>0.01</v>
      </c>
      <c r="G64">
        <f t="shared" si="2"/>
        <v>6</v>
      </c>
      <c r="H64">
        <f t="shared" si="3"/>
        <v>8</v>
      </c>
    </row>
    <row r="65" spans="2:8" x14ac:dyDescent="0.25">
      <c r="B65" t="s">
        <v>29</v>
      </c>
      <c r="C65" t="str" cm="1">
        <f t="array" ref="C65">"???"&amp;INDEX($C$5:$L$5,1,H65)</f>
        <v>???COA</v>
      </c>
      <c r="D65" t="str" cm="1">
        <f t="array" ref="D65">INDEX($B$6:$B$13,G65)</f>
        <v>NMVS</v>
      </c>
      <c r="E65" cm="1">
        <f t="array" ref="E65">INDEX($C$6:$L$13,G65,H65)</f>
        <v>5.0000000000000001E-3</v>
      </c>
      <c r="G65">
        <f t="shared" si="2"/>
        <v>7</v>
      </c>
      <c r="H65">
        <f t="shared" si="3"/>
        <v>1</v>
      </c>
    </row>
    <row r="66" spans="2:8" x14ac:dyDescent="0.25">
      <c r="B66" t="s">
        <v>29</v>
      </c>
      <c r="C66" t="str" cm="1">
        <f t="array" ref="C66">"???"&amp;INDEX($C$5:$L$5,1,H66)&amp;",-UPSCLE"</f>
        <v>???CLE,-UPSCLE</v>
      </c>
      <c r="D66" t="str" cm="1">
        <f t="array" ref="D66">INDEX($B$6:$B$13,G66)</f>
        <v>NMVS</v>
      </c>
      <c r="E66" cm="1">
        <f t="array" ref="E66">INDEX($C$6:$L$13,G66,H66)</f>
        <v>5.0000000000000001E-3</v>
      </c>
      <c r="G66">
        <f t="shared" si="2"/>
        <v>7</v>
      </c>
      <c r="H66">
        <f t="shared" si="3"/>
        <v>2</v>
      </c>
    </row>
    <row r="67" spans="2:8" x14ac:dyDescent="0.25">
      <c r="B67" t="s">
        <v>29</v>
      </c>
      <c r="C67" t="str" cm="1">
        <f t="array" ref="C67">"???"&amp;INDEX($C$5:$L$5,1,H67)&amp;",-UPSGAS"</f>
        <v>???GAS,-UPSGAS</v>
      </c>
      <c r="D67" t="str" cm="1">
        <f t="array" ref="D67">INDEX($B$6:$B$13,G67)</f>
        <v>NMVS</v>
      </c>
      <c r="E67" cm="1">
        <f t="array" ref="E67">INDEX($C$6:$L$13,G67,H67)</f>
        <v>5.0000000000000001E-3</v>
      </c>
      <c r="G67">
        <f t="shared" si="2"/>
        <v>7</v>
      </c>
      <c r="H67">
        <f t="shared" si="3"/>
        <v>3</v>
      </c>
    </row>
    <row r="68" spans="2:8" x14ac:dyDescent="0.25">
      <c r="B68" t="s">
        <v>29</v>
      </c>
      <c r="C68" t="str" cm="1">
        <f t="array" ref="C68">"???"&amp;INDEX($C$5:$L$5,1,H68)</f>
        <v>???OAG</v>
      </c>
      <c r="D68" t="str" cm="1">
        <f t="array" ref="D68">INDEX($B$6:$B$13,G68)</f>
        <v>NMVS</v>
      </c>
      <c r="E68" cm="1">
        <f t="array" ref="E68">INDEX($C$6:$L$13,G68,H68)</f>
        <v>0.05</v>
      </c>
      <c r="G68">
        <f t="shared" si="2"/>
        <v>7</v>
      </c>
      <c r="H68">
        <f t="shared" si="3"/>
        <v>4</v>
      </c>
    </row>
    <row r="69" spans="2:8" x14ac:dyDescent="0.25">
      <c r="B69" t="s">
        <v>29</v>
      </c>
      <c r="C69" t="str" cm="1">
        <f t="array" ref="C69">"???"&amp;INDEX($C$5:$L$5,1,H69)</f>
        <v>???ODS</v>
      </c>
      <c r="D69" t="str" cm="1">
        <f t="array" ref="D69">INDEX($B$6:$B$13,G69)</f>
        <v>NMVS</v>
      </c>
      <c r="E69" cm="1">
        <f t="array" ref="E69">INDEX($C$6:$L$13,G69,H69)</f>
        <v>5.0000000000000001E-3</v>
      </c>
      <c r="G69">
        <f t="shared" si="2"/>
        <v>7</v>
      </c>
      <c r="H69">
        <f t="shared" si="3"/>
        <v>5</v>
      </c>
    </row>
    <row r="70" spans="2:8" x14ac:dyDescent="0.25">
      <c r="B70" t="s">
        <v>29</v>
      </c>
      <c r="C70" t="str" cm="1">
        <f t="array" ref="C70">"???"&amp;INDEX($C$5:$L$5,1,H70)</f>
        <v>???OGS</v>
      </c>
      <c r="D70" t="str" cm="1">
        <f t="array" ref="D70">INDEX($B$6:$B$13,G70)</f>
        <v>NMVS</v>
      </c>
      <c r="E70" cm="1">
        <f t="array" ref="E70">INDEX($C$6:$L$13,G70,H70)</f>
        <v>1.5</v>
      </c>
      <c r="G70">
        <f t="shared" si="2"/>
        <v>7</v>
      </c>
      <c r="H70">
        <f t="shared" si="3"/>
        <v>6</v>
      </c>
    </row>
    <row r="71" spans="2:8" x14ac:dyDescent="0.25">
      <c r="B71" t="s">
        <v>29</v>
      </c>
      <c r="C71" t="str" cm="1">
        <f t="array" ref="C71">"???"&amp;INDEX($C$5:$L$5,1,H71)</f>
        <v>???OHF</v>
      </c>
      <c r="D71" t="str" cm="1">
        <f t="array" ref="D71">INDEX($B$6:$B$13,G71)</f>
        <v>NMVS</v>
      </c>
      <c r="E71" cm="1">
        <f t="array" ref="E71">INDEX($C$6:$L$13,G71,H71)</f>
        <v>5.0000000000000001E-3</v>
      </c>
      <c r="G71">
        <f t="shared" si="2"/>
        <v>7</v>
      </c>
      <c r="H71">
        <f t="shared" si="3"/>
        <v>7</v>
      </c>
    </row>
    <row r="72" spans="2:8" x14ac:dyDescent="0.25">
      <c r="B72" t="s">
        <v>29</v>
      </c>
      <c r="C72" t="str" cm="1">
        <f t="array" ref="C72">"???"&amp;INDEX($C$5:$L$5,1,H72)&amp;",-TRAOKE"</f>
        <v>???OKE,-TRAOKE</v>
      </c>
      <c r="D72" t="str" cm="1">
        <f t="array" ref="D72">INDEX($B$6:$B$13,G72)</f>
        <v>NMVS</v>
      </c>
      <c r="E72" cm="1">
        <f t="array" ref="E72">INDEX($C$6:$L$13,G72,H72)</f>
        <v>5.0000000000000001E-3</v>
      </c>
      <c r="G72">
        <f t="shared" si="2"/>
        <v>7</v>
      </c>
      <c r="H72">
        <f t="shared" si="3"/>
        <v>8</v>
      </c>
    </row>
    <row r="73" spans="2:8" x14ac:dyDescent="0.25">
      <c r="B73" t="s">
        <v>29</v>
      </c>
      <c r="C73" t="str" cm="1">
        <f t="array" ref="C73">"???"&amp;INDEX($C$5:$L$5,1,H73)</f>
        <v>???COA</v>
      </c>
      <c r="D73" t="str" cm="1">
        <f t="array" ref="D73">INDEX($B$6:$B$13,G73)</f>
        <v>PM10S</v>
      </c>
      <c r="E73" cm="1">
        <f t="array" ref="E73">INDEX($C$6:$L$13,G73,H73)</f>
        <v>4.5769644752755773E-2</v>
      </c>
      <c r="G73">
        <f t="shared" si="2"/>
        <v>8</v>
      </c>
      <c r="H73">
        <f t="shared" si="3"/>
        <v>1</v>
      </c>
    </row>
    <row r="74" spans="2:8" x14ac:dyDescent="0.25">
      <c r="B74" t="s">
        <v>29</v>
      </c>
      <c r="C74" t="str" cm="1">
        <f t="array" ref="C74">"???"&amp;INDEX($C$5:$L$5,1,H74)&amp;",-UPSCLE"</f>
        <v>???CLE,-UPSCLE</v>
      </c>
      <c r="D74" t="str" cm="1">
        <f t="array" ref="D74">INDEX($B$6:$B$13,G74)</f>
        <v>PM10S</v>
      </c>
      <c r="E74" cm="1">
        <f t="array" ref="E74">INDEX($C$6:$L$13,G74,H74)</f>
        <v>4.5769644752755773E-2</v>
      </c>
      <c r="G74">
        <f t="shared" si="2"/>
        <v>8</v>
      </c>
      <c r="H74">
        <f t="shared" si="3"/>
        <v>2</v>
      </c>
    </row>
    <row r="75" spans="2:8" x14ac:dyDescent="0.25">
      <c r="B75" t="s">
        <v>29</v>
      </c>
      <c r="C75" t="str" cm="1">
        <f t="array" ref="C75">"???"&amp;INDEX($C$5:$L$5,1,H75)&amp;",-UPSGAS"</f>
        <v>???GAS,-UPSGAS</v>
      </c>
      <c r="D75" t="str" cm="1">
        <f t="array" ref="D75">INDEX($B$6:$B$13,G75)</f>
        <v>PM10S</v>
      </c>
      <c r="E75" cm="1">
        <f t="array" ref="E75">INDEX($C$6:$L$13,G75,H75)</f>
        <v>0</v>
      </c>
      <c r="G75">
        <f t="shared" si="2"/>
        <v>8</v>
      </c>
      <c r="H75">
        <f t="shared" si="3"/>
        <v>3</v>
      </c>
    </row>
    <row r="76" spans="2:8" x14ac:dyDescent="0.25">
      <c r="B76" t="s">
        <v>29</v>
      </c>
      <c r="C76" t="str" cm="1">
        <f t="array" ref="C76">"???"&amp;INDEX($C$5:$L$5,1,H76)</f>
        <v>???OAG</v>
      </c>
      <c r="D76" t="str" cm="1">
        <f t="array" ref="D76">INDEX($B$6:$B$13,G76)</f>
        <v>PM10S</v>
      </c>
      <c r="E76" cm="1">
        <f t="array" ref="E76">INDEX($C$6:$L$13,G76,H76)</f>
        <v>0</v>
      </c>
      <c r="G76">
        <f t="shared" si="2"/>
        <v>8</v>
      </c>
      <c r="H76">
        <f t="shared" si="3"/>
        <v>4</v>
      </c>
    </row>
    <row r="77" spans="2:8" x14ac:dyDescent="0.25">
      <c r="B77" t="s">
        <v>29</v>
      </c>
      <c r="C77" t="str" cm="1">
        <f t="array" ref="C77">"???"&amp;INDEX($C$5:$L$5,1,H77)</f>
        <v>???ODS</v>
      </c>
      <c r="D77" t="str" cm="1">
        <f t="array" ref="D77">INDEX($B$6:$B$13,G77)</f>
        <v>PM10S</v>
      </c>
      <c r="E77" cm="1">
        <f t="array" ref="E77">INDEX($C$6:$L$13,G77,H77)</f>
        <v>0</v>
      </c>
      <c r="G77">
        <f t="shared" si="2"/>
        <v>8</v>
      </c>
      <c r="H77">
        <f t="shared" si="3"/>
        <v>5</v>
      </c>
    </row>
    <row r="78" spans="2:8" x14ac:dyDescent="0.25">
      <c r="B78" t="s">
        <v>29</v>
      </c>
      <c r="C78" t="str" cm="1">
        <f t="array" ref="C78">"???"&amp;INDEX($C$5:$L$5,1,H78)</f>
        <v>???OGS</v>
      </c>
      <c r="D78" t="str" cm="1">
        <f t="array" ref="D78">INDEX($B$6:$B$13,G78)</f>
        <v>PM10S</v>
      </c>
      <c r="E78" cm="1">
        <f t="array" ref="E78">INDEX($C$6:$L$13,G78,H78)</f>
        <v>0</v>
      </c>
      <c r="G78">
        <f t="shared" si="2"/>
        <v>8</v>
      </c>
      <c r="H78">
        <f t="shared" si="3"/>
        <v>6</v>
      </c>
    </row>
    <row r="79" spans="2:8" x14ac:dyDescent="0.25">
      <c r="B79" t="s">
        <v>29</v>
      </c>
      <c r="C79" t="str" cm="1">
        <f t="array" ref="C79">"???"&amp;INDEX($C$5:$L$5,1,H79)</f>
        <v>???OHF</v>
      </c>
      <c r="D79" t="str" cm="1">
        <f t="array" ref="D79">INDEX($B$6:$B$13,G79)</f>
        <v>PM10S</v>
      </c>
      <c r="E79" cm="1">
        <f t="array" ref="E79">INDEX($C$6:$L$13,G79,H79)</f>
        <v>0</v>
      </c>
      <c r="G79">
        <f t="shared" si="2"/>
        <v>8</v>
      </c>
      <c r="H79">
        <f t="shared" si="3"/>
        <v>7</v>
      </c>
    </row>
    <row r="80" spans="2:8" x14ac:dyDescent="0.25">
      <c r="B80" t="s">
        <v>29</v>
      </c>
      <c r="C80" t="str" cm="1">
        <f t="array" ref="C80">"???"&amp;INDEX($C$5:$L$5,1,H80)&amp;",-TRAOKE"</f>
        <v>???OKE,-TRAOKE</v>
      </c>
      <c r="D80" t="str" cm="1">
        <f t="array" ref="D80">INDEX($B$6:$B$13,G80)</f>
        <v>PM10S</v>
      </c>
      <c r="E80" cm="1">
        <f t="array" ref="E80">INDEX($C$6:$L$13,G80,H80)</f>
        <v>0</v>
      </c>
      <c r="G80">
        <f t="shared" si="2"/>
        <v>8</v>
      </c>
      <c r="H80">
        <f t="shared" si="3"/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CombustionEmissions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 Merven</cp:lastModifiedBy>
  <dcterms:created xsi:type="dcterms:W3CDTF">2023-08-25T06:20:49Z</dcterms:created>
  <dcterms:modified xsi:type="dcterms:W3CDTF">2023-09-26T11:47:49Z</dcterms:modified>
</cp:coreProperties>
</file>