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2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3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4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5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6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FD40ABEC-2418-49A4-8AA0-E69C4A245EFB}" xr6:coauthVersionLast="47" xr6:coauthVersionMax="47" xr10:uidLastSave="{00000000-0000-0000-0000-000000000000}"/>
  <bookViews>
    <workbookView xWindow="4125" yWindow="615" windowWidth="23460" windowHeight="14985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6" l="1"/>
  <c r="D50" i="62"/>
  <c r="D49" i="62"/>
  <c r="D48" i="62"/>
  <c r="D47" i="62"/>
  <c r="D45" i="62"/>
  <c r="K14" i="56"/>
  <c r="K13" i="56"/>
  <c r="K10" i="56"/>
  <c r="K9" i="56"/>
  <c r="K8" i="56"/>
  <c r="L21" i="56" l="1"/>
  <c r="L16" i="56"/>
  <c r="C16" i="56" l="1"/>
  <c r="B36" i="56" s="1"/>
  <c r="C15" i="56"/>
  <c r="B16" i="56"/>
  <c r="C36" i="56"/>
  <c r="D16" i="56"/>
  <c r="C13" i="63"/>
  <c r="B13" i="63"/>
  <c r="L15" i="56" l="1"/>
  <c r="Q5" i="56" l="1"/>
  <c r="O5" i="56"/>
  <c r="C21" i="56" l="1"/>
  <c r="D21" i="56"/>
  <c r="B21" i="56"/>
  <c r="R5" i="56"/>
  <c r="E20" i="56"/>
  <c r="AD5" i="56" s="1"/>
  <c r="AD7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D33" i="56"/>
  <c r="D34" i="56" s="1"/>
  <c r="AA12" i="56"/>
  <c r="AD20" i="56" s="1"/>
  <c r="Z11" i="56"/>
  <c r="Z19" i="56" s="1"/>
  <c r="H15" i="56"/>
  <c r="H13" i="56"/>
  <c r="H14" i="56" s="1"/>
  <c r="P5" i="56"/>
  <c r="S5" i="56"/>
  <c r="U5" i="56"/>
  <c r="T5" i="56"/>
  <c r="C35" i="56"/>
  <c r="C34" i="56"/>
  <c r="C33" i="56"/>
  <c r="C30" i="56"/>
  <c r="E24" i="61"/>
  <c r="G24" i="61"/>
  <c r="I24" i="61"/>
  <c r="K24" i="61"/>
  <c r="L24" i="61"/>
  <c r="M24" i="61"/>
  <c r="C28" i="56"/>
  <c r="C29" i="56"/>
  <c r="F16" i="62"/>
  <c r="F15" i="62"/>
  <c r="F14" i="62"/>
  <c r="F13" i="62"/>
  <c r="F9" i="62"/>
  <c r="F12" i="62"/>
  <c r="F8" i="62"/>
  <c r="E12" i="62"/>
  <c r="F15" i="56"/>
  <c r="E15" i="56"/>
  <c r="D15" i="56"/>
  <c r="B35" i="56"/>
  <c r="B15" i="56"/>
  <c r="F14" i="56"/>
  <c r="E14" i="56"/>
  <c r="C14" i="56"/>
  <c r="B34" i="56" s="1"/>
  <c r="B14" i="56"/>
  <c r="D14" i="56"/>
  <c r="G15" i="62"/>
  <c r="G14" i="62"/>
  <c r="G16" i="62"/>
  <c r="E16" i="62"/>
  <c r="E15" i="62"/>
  <c r="L3" i="62"/>
  <c r="O4" i="62"/>
  <c r="M3" i="62"/>
  <c r="E13" i="56"/>
  <c r="AB5" i="56" s="1"/>
  <c r="AB7" i="56" s="1"/>
  <c r="D13" i="56"/>
  <c r="F10" i="56"/>
  <c r="X5" i="56" s="1"/>
  <c r="E12" i="56"/>
  <c r="AA5" i="56" s="1"/>
  <c r="AA7" i="56" s="1"/>
  <c r="E11" i="56"/>
  <c r="Z5" i="56" s="1"/>
  <c r="Z7" i="56" s="1"/>
  <c r="C11" i="63"/>
  <c r="B11" i="63"/>
  <c r="D10" i="56"/>
  <c r="C10" i="56"/>
  <c r="B30" i="56" s="1"/>
  <c r="B10" i="56"/>
  <c r="E9" i="56"/>
  <c r="C9" i="56"/>
  <c r="B2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D8" i="60"/>
  <c r="C8" i="56"/>
  <c r="B28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3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C5" i="56" l="1"/>
  <c r="AC7" i="56" s="1"/>
  <c r="E16" i="56"/>
  <c r="F17" i="56"/>
  <c r="F16" i="56"/>
  <c r="D35" i="56"/>
  <c r="H16" i="56"/>
  <c r="D36" i="56" s="1"/>
  <c r="F21" i="56"/>
  <c r="K1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Z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AA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6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7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<sst xmlns="http://schemas.openxmlformats.org/spreadsheetml/2006/main" count="543" uniqueCount="307">
  <si>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</si>
  <si>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</si>
  <si>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</si>
  <si>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</si>
  <si>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</si>
  <si>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</si>
  <si>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</si>
  <si>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</si>
  <si>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</si>
  <si>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</si>
  <si>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</si>
  <si>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</si>
  <si>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</si>
  <si>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</si>
  <si>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</si>
  <si>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</si>
  <si>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</si>
  <si>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</si>
  <si>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</si>
  <si>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</si>
  <si>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</si>
  <si>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</si>
  <si>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</si>
  <si>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</si>
  <si>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</si>
  <si>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</si>
  <si>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</si>
  <si>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</si>
  <si>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</si>
  <si>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</si>
  <si>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</si>
  <si>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</si>
  <si>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</si>
  <si>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</si>
  <si>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</si>
  <si>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</si>
  <si>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</si>
  <si>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</si>
  <si>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</si>
  <si>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</si>
  <si>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</si>
  <si>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</si>
  <si>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</si>
  <si>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</si>
  <si>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</si>
  <si>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</si>
  <si>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</si>
  <si>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</si>
  <si>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</si>
  <si>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</si>
  <si>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</si>
  <si>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</si>
  <si>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</si>
  <si>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</si>
  <si>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</si>
  <si>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</si>
  <si>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</si>
  <si>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</si>
  <si>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</si>
  <si>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</si>
  <si>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</si>
  <si>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</si>
  <si>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</si>
  <si>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</si>
  <si>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</si>
  <si>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</si>
  <si>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</si>
  <si>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</si>
  <si>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</si>
  <si>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</si>
  <si>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</si>
  <si>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</si>
  <si>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</si>
  <si>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</si>
  <si>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</si>
  <si>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</si>
  <si>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</si>
  <si>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</si>
  <si>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</si>
  <si>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</si>
  <si>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</si>
  <si>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</si>
  <si>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</si>
  <si>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</si>
  <si>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</si>
  <si>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</si>
  <si>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</si>
  <si>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</si>
  <si>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</si>
  <si>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</si>
  <si>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</si>
  <si>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</si>
  <si>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</si>
  <si>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</si>
  <si>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</si>
  <si>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</si>
  <si>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</si>
  <si>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</si>
  <si>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</si>
  <si>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</si>
  <si>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</si>
  <si>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</si>
  <si>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</si>
  <si>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</si>
  <si>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</si>
  <si>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</si>
  <si>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</si>
  <si>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</si>
  <si>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</si>
  <si>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</si>
  <si>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</si>
  <si>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</si>
  <si>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</si>
  <si>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</si>
  <si>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</si>
  <si>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</si>
  <si>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</si>
  <si>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</si>
  <si>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</si>
  <si>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</si>
  <si>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</si>
  <si>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</si>
  <si>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</si>
  <si>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</si>
  <si>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</si>
  <si>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</si>
  <si>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</si>
  <si>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</si>
  <si>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</si>
  <si>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</si>
  <si>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</si>
  <si>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</si>
  <si>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</si>
  <si>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</si>
  <si>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</si>
  <si>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</si>
  <si>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</si>
  <si>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</si>
  <si>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</si>
  <si>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</si>
  <si>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</si>
  <si>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</si>
  <si>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</si>
  <si>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</si>
  <si>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</si>
  <si>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</si>
  <si>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</si>
  <si>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</si>
  <si>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</si>
  <si>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</si>
  <si>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</si>
  <si>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</si>
  <si>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</si>
  <si>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</si>
  <si>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</si>
  <si>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</si>
  <si>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</si>
  <si>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</si>
  <si>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</si>
  <si>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</si>
  <si>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</si>
  <si>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</si>
  <si>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</si>
  <si>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</si>
  <si>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</si>
  <si>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</si>
  <si>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</si>
  <si>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</si>
  <si>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</si>
  <si>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</si>
  <si>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</si>
  <si>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</si>
  <si>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</si>
  <si>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</si>
  <si>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</si>
  <si>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</si>
  <si>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</si>
  <si>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</si>
  <si>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</si>
  <si>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</si>
  <si>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</si>
  <si>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</si>
  <si>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</si>
  <si>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</si>
  <si>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</si>
  <si>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</si>
  <si>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</si>
  <si>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</si>
  <si>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</si>
  <si>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</si>
  <si>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</si>
  <si>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</si>
  <si>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</si>
  <si>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</si>
  <si>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</si>
  <si>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</si>
  <si>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</si>
  <si>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</si>
  <si>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</si>
  <si>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</si>
  <si>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</si>
  <si>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</si>
  <si>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</si>
  <si>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</si>
  <si>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</si>
  <si>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</si>
  <si>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</si>
  <si>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</si>
  <si>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</si>
  <si>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</si>
  <si>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</si>
  <si>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</si>
  <si>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</si>
  <si>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</si>
  <si>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</si>
  <si>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</si>
  <si>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</si>
  <si>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</si>
  <si>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</si>
  <si>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</si>
  <si>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</si>
  <si>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</si>
  <si>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</si>
  <si>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</si>
  <si>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</si>
  <si>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</si>
  <si>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</si>
  <si>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</si>
  <si>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</si>
  <si>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</si>
  <si>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</si>
  <si>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</si>
  <si>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</si>
  <si>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</si>
  <si>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</si>
  <si>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</si>
  <si>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</si>
  <si>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</si>
  <si>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</si>
  <si>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</si>
  <si>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</si>
  <si>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</si>
  <si>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</si>
  <si>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</si>
  <si>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</si>
  <si>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</si>
  <si>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</si>
  <si>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</si>
  <si>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</si>
  <si>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</si>
  <si>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</si>
  <si>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</si>
  <si>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</si>
  <si>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</si>
  <si>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</si>
  <si>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</si>
  <si>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</si>
  <si>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</si>
  <si>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</si>
  <si>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</si>
  <si>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</si>
  <si>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</si>
  <si>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</si>
  <si>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</si>
  <si>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</si>
  <si>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</si>
  <si>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</si>
  <si>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</si>
  <si>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</si>
  <si>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</si>
  <si>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</si>
  <si>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</si>
  <si>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</si>
  <si>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</si>
  <si>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</si>
  <si>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</si>
  <si>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</si>
  <si>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</si>
  <si>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</si>
  <si>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</si>
  <si>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</si>
  <si>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</si>
  <si>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</si>
  <si>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</si>
  <si>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</si>
  <si>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</si>
  <si>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</si>
  <si>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</si>
  <si>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</si>
  <si>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</si>
  <si>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</si>
  <si>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</si>
  <si>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</si>
  <si>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</si>
  <si>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</si>
  <si>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</si>
  <si>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</si>
  <si>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</si>
  <si>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</si>
  <si>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</si>
  <si>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</si>
  <si>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</si>
  <si>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</si>
  <si>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</si>
  <si>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</si>
  <si>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</si>
  <si>
    <t>NCAP_AFA~LO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</si>
</sst>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4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116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32" fillId="0" borderId="0" xfId="1" applyFont="1"/>
    <xf numFmtId="0" fontId="29" fillId="0" borderId="0" xfId="2" applyFont="1"/>
    <xf numFmtId="166" fontId="19" fillId="0" borderId="0" xfId="2" applyNumberFormat="1" applyFont="1"/>
    <xf numFmtId="0" fontId="28" fillId="0" borderId="0" xfId="2" applyFont="1"/>
    <xf numFmtId="0" fontId="14" fillId="0" borderId="0" xfId="12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0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Alignment="1">
      <alignment wrapText="1"/>
    </xf>
    <xf numFmtId="0" fontId="19" fillId="0" borderId="0" xfId="2" applyFont="1" applyAlignment="1">
      <alignment wrapText="1"/>
    </xf>
    <xf numFmtId="165" fontId="19" fillId="0" borderId="0" xfId="2" applyNumberFormat="1" applyFont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  <xf numFmtId="0" fontId="43" fillId="0" borderId="16" xfId="21"/>
    <xf numFmtId="0" fontId="45" fillId="0" borderId="16" xfId="22" applyFont="1" applyBorder="1" applyAlignment="1">
      <alignment horizontal="center" wrapText="1"/>
    </xf>
    <xf numFmtId="0" fontId="44" fillId="0" borderId="0" xfId="0" applyFont="1" applyAlignment="1">
      <alignment wrapText="1"/>
    </xf>
    <xf numFmtId="0" fontId="45" fillId="0" borderId="16" xfId="22" applyFont="1" applyBorder="1" applyAlignment="1">
      <alignment wrapText="1"/>
    </xf>
    <xf numFmtId="0" fontId="45" fillId="0" borderId="16" xfId="22" applyFont="1" applyBorder="1" applyAlignment="1">
      <alignment horizontal="left" wrapText="1"/>
    </xf>
    <xf numFmtId="0" fontId="46" fillId="0" borderId="0" xfId="23"/>
  </cellXfs>
  <cellStyles count="24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39.emf"/><Relationship Id="rId3" Type="http://schemas.openxmlformats.org/officeDocument/2006/relationships/image" Target="../media/image34.emf"/><Relationship Id="rId7" Type="http://schemas.openxmlformats.org/officeDocument/2006/relationships/image" Target="../media/image38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6" Type="http://schemas.openxmlformats.org/officeDocument/2006/relationships/image" Target="../media/image37.emf"/><Relationship Id="rId5" Type="http://schemas.openxmlformats.org/officeDocument/2006/relationships/image" Target="../media/image36.emf"/><Relationship Id="rId4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3" Type="http://schemas.openxmlformats.org/officeDocument/2006/relationships/image" Target="../media/image47.emf"/><Relationship Id="rId7" Type="http://schemas.openxmlformats.org/officeDocument/2006/relationships/image" Target="../media/image51.emf"/><Relationship Id="rId2" Type="http://schemas.openxmlformats.org/officeDocument/2006/relationships/image" Target="../media/image46.emf"/><Relationship Id="rId1" Type="http://schemas.openxmlformats.org/officeDocument/2006/relationships/image" Target="../media/image45.emf"/><Relationship Id="rId6" Type="http://schemas.openxmlformats.org/officeDocument/2006/relationships/image" Target="../media/image50.emf"/><Relationship Id="rId5" Type="http://schemas.openxmlformats.org/officeDocument/2006/relationships/image" Target="../media/image49.emf"/><Relationship Id="rId10" Type="http://schemas.openxmlformats.org/officeDocument/2006/relationships/image" Target="../media/image44.emf"/><Relationship Id="rId4" Type="http://schemas.openxmlformats.org/officeDocument/2006/relationships/image" Target="../media/image48.emf"/><Relationship Id="rId9" Type="http://schemas.openxmlformats.org/officeDocument/2006/relationships/image" Target="../media/image53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1.emf"/><Relationship Id="rId3" Type="http://schemas.openxmlformats.org/officeDocument/2006/relationships/image" Target="../media/image56.emf"/><Relationship Id="rId7" Type="http://schemas.openxmlformats.org/officeDocument/2006/relationships/image" Target="../media/image60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Relationship Id="rId6" Type="http://schemas.openxmlformats.org/officeDocument/2006/relationships/image" Target="../media/image59.emf"/><Relationship Id="rId5" Type="http://schemas.openxmlformats.org/officeDocument/2006/relationships/image" Target="../media/image58.emf"/><Relationship Id="rId4" Type="http://schemas.openxmlformats.org/officeDocument/2006/relationships/image" Target="../media/image57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65.emf"/><Relationship Id="rId7" Type="http://schemas.openxmlformats.org/officeDocument/2006/relationships/image" Target="../media/image69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6" Type="http://schemas.openxmlformats.org/officeDocument/2006/relationships/image" Target="../media/image68.emf"/><Relationship Id="rId5" Type="http://schemas.openxmlformats.org/officeDocument/2006/relationships/image" Target="../media/image67.emf"/><Relationship Id="rId10" Type="http://schemas.openxmlformats.org/officeDocument/2006/relationships/image" Target="../media/image62.emf"/><Relationship Id="rId4" Type="http://schemas.openxmlformats.org/officeDocument/2006/relationships/image" Target="../media/image66.emf"/><Relationship Id="rId9" Type="http://schemas.openxmlformats.org/officeDocument/2006/relationships/image" Target="../media/image71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0.emf"/><Relationship Id="rId3" Type="http://schemas.openxmlformats.org/officeDocument/2006/relationships/image" Target="../media/image75.emf"/><Relationship Id="rId7" Type="http://schemas.openxmlformats.org/officeDocument/2006/relationships/image" Target="../media/image79.emf"/><Relationship Id="rId2" Type="http://schemas.openxmlformats.org/officeDocument/2006/relationships/image" Target="../media/image74.emf"/><Relationship Id="rId1" Type="http://schemas.openxmlformats.org/officeDocument/2006/relationships/image" Target="../media/image73.emf"/><Relationship Id="rId6" Type="http://schemas.openxmlformats.org/officeDocument/2006/relationships/image" Target="../media/image78.emf"/><Relationship Id="rId5" Type="http://schemas.openxmlformats.org/officeDocument/2006/relationships/image" Target="../media/image77.emf"/><Relationship Id="rId10" Type="http://schemas.openxmlformats.org/officeDocument/2006/relationships/image" Target="../media/image72.emf"/><Relationship Id="rId4" Type="http://schemas.openxmlformats.org/officeDocument/2006/relationships/image" Target="../media/image76.emf"/><Relationship Id="rId9" Type="http://schemas.openxmlformats.org/officeDocument/2006/relationships/image" Target="../media/image81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3" Type="http://schemas.openxmlformats.org/officeDocument/2006/relationships/image" Target="../media/image84.emf"/><Relationship Id="rId7" Type="http://schemas.openxmlformats.org/officeDocument/2006/relationships/image" Target="../media/image88.emf"/><Relationship Id="rId2" Type="http://schemas.openxmlformats.org/officeDocument/2006/relationships/image" Target="../media/image83.emf"/><Relationship Id="rId1" Type="http://schemas.openxmlformats.org/officeDocument/2006/relationships/image" Target="../media/image82.emf"/><Relationship Id="rId6" Type="http://schemas.openxmlformats.org/officeDocument/2006/relationships/image" Target="../media/image87.emf"/><Relationship Id="rId5" Type="http://schemas.openxmlformats.org/officeDocument/2006/relationships/image" Target="../media/image86.emf"/><Relationship Id="rId4" Type="http://schemas.openxmlformats.org/officeDocument/2006/relationships/image" Target="../media/image8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93.emf"/><Relationship Id="rId7" Type="http://schemas.openxmlformats.org/officeDocument/2006/relationships/image" Target="../media/image97.emf"/><Relationship Id="rId2" Type="http://schemas.openxmlformats.org/officeDocument/2006/relationships/image" Target="../media/image92.emf"/><Relationship Id="rId1" Type="http://schemas.openxmlformats.org/officeDocument/2006/relationships/image" Target="../media/image91.emf"/><Relationship Id="rId6" Type="http://schemas.openxmlformats.org/officeDocument/2006/relationships/image" Target="../media/image96.emf"/><Relationship Id="rId5" Type="http://schemas.openxmlformats.org/officeDocument/2006/relationships/image" Target="../media/image95.emf"/><Relationship Id="rId10" Type="http://schemas.openxmlformats.org/officeDocument/2006/relationships/image" Target="../media/image90.emf"/><Relationship Id="rId4" Type="http://schemas.openxmlformats.org/officeDocument/2006/relationships/image" Target="../media/image94.emf"/><Relationship Id="rId9" Type="http://schemas.openxmlformats.org/officeDocument/2006/relationships/image" Target="../media/image9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Z11" dT="2021-04-23T15:05:32.63" personId="{B1B3113A-9AEB-4223-A956-A0CFC873B37D}" id="{DDF791D8-DFEA-479B-80CC-930137638027}">
    <text>60kwh/ton CO2 (IEA 2019)?</text>
  </threadedComment>
  <threadedComment ref="AA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L16" dT="2023-09-27T08:07:35.51" personId="{BDEF1A0D-3BCC-4240-A710-844CD9F5D4EE}" id="{EDD50330-B2FC-4040-AA5D-3BF9F9B41E3E}">
    <text>1.56 converts 2013 rands to 2022 rands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6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3.emf"/><Relationship Id="rId12" Type="http://schemas.openxmlformats.org/officeDocument/2006/relationships/control" Target="../activeX/activeX33.xml"/><Relationship Id="rId17" Type="http://schemas.openxmlformats.org/officeDocument/2006/relationships/image" Target="../media/image38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5" Type="http://schemas.openxmlformats.org/officeDocument/2006/relationships/image" Target="../media/image37.emf"/><Relationship Id="rId10" Type="http://schemas.openxmlformats.org/officeDocument/2006/relationships/control" Target="../activeX/activeX32.xml"/><Relationship Id="rId19" Type="http://schemas.openxmlformats.org/officeDocument/2006/relationships/image" Target="../media/image39.emf"/><Relationship Id="rId4" Type="http://schemas.openxmlformats.org/officeDocument/2006/relationships/control" Target="../activeX/activeX29.xml"/><Relationship Id="rId9" Type="http://schemas.openxmlformats.org/officeDocument/2006/relationships/image" Target="../media/image34.emf"/><Relationship Id="rId14" Type="http://schemas.openxmlformats.org/officeDocument/2006/relationships/control" Target="../activeX/activeX3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48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2.emf"/><Relationship Id="rId7" Type="http://schemas.openxmlformats.org/officeDocument/2006/relationships/image" Target="../media/image45.emf"/><Relationship Id="rId12" Type="http://schemas.openxmlformats.org/officeDocument/2006/relationships/control" Target="../activeX/activeX45.xml"/><Relationship Id="rId17" Type="http://schemas.openxmlformats.org/officeDocument/2006/relationships/image" Target="../media/image50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5" Type="http://schemas.openxmlformats.org/officeDocument/2006/relationships/image" Target="../media/image49.emf"/><Relationship Id="rId23" Type="http://schemas.openxmlformats.org/officeDocument/2006/relationships/image" Target="../media/image53.emf"/><Relationship Id="rId10" Type="http://schemas.openxmlformats.org/officeDocument/2006/relationships/control" Target="../activeX/activeX44.xml"/><Relationship Id="rId19" Type="http://schemas.openxmlformats.org/officeDocument/2006/relationships/image" Target="../media/image51.emf"/><Relationship Id="rId4" Type="http://schemas.openxmlformats.org/officeDocument/2006/relationships/control" Target="../activeX/activeX41.xml"/><Relationship Id="rId9" Type="http://schemas.openxmlformats.org/officeDocument/2006/relationships/image" Target="../media/image46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58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5.emf"/><Relationship Id="rId12" Type="http://schemas.openxmlformats.org/officeDocument/2006/relationships/control" Target="../activeX/activeX55.xml"/><Relationship Id="rId1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5" Type="http://schemas.openxmlformats.org/officeDocument/2006/relationships/image" Target="../media/image59.emf"/><Relationship Id="rId10" Type="http://schemas.openxmlformats.org/officeDocument/2006/relationships/control" Target="../activeX/activeX54.xml"/><Relationship Id="rId19" Type="http://schemas.openxmlformats.org/officeDocument/2006/relationships/image" Target="../media/image61.emf"/><Relationship Id="rId4" Type="http://schemas.openxmlformats.org/officeDocument/2006/relationships/control" Target="../activeX/activeX51.xml"/><Relationship Id="rId9" Type="http://schemas.openxmlformats.org/officeDocument/2006/relationships/image" Target="../media/image56.emf"/><Relationship Id="rId14" Type="http://schemas.openxmlformats.org/officeDocument/2006/relationships/control" Target="../activeX/activeX5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control" Target="../activeX/activeX64.xml"/><Relationship Id="rId18" Type="http://schemas.openxmlformats.org/officeDocument/2006/relationships/image" Target="../media/image69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66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68.emf"/><Relationship Id="rId20" Type="http://schemas.openxmlformats.org/officeDocument/2006/relationships/image" Target="../media/image70.emf"/><Relationship Id="rId1" Type="http://schemas.openxmlformats.org/officeDocument/2006/relationships/drawing" Target="../drawings/drawing13.xml"/><Relationship Id="rId6" Type="http://schemas.openxmlformats.org/officeDocument/2006/relationships/image" Target="../media/image63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5.emf"/><Relationship Id="rId19" Type="http://schemas.openxmlformats.org/officeDocument/2006/relationships/control" Target="../activeX/activeX67.xml"/><Relationship Id="rId4" Type="http://schemas.openxmlformats.org/officeDocument/2006/relationships/image" Target="../media/image62.emf"/><Relationship Id="rId9" Type="http://schemas.openxmlformats.org/officeDocument/2006/relationships/control" Target="../activeX/activeX62.xml"/><Relationship Id="rId14" Type="http://schemas.openxmlformats.org/officeDocument/2006/relationships/image" Target="../media/image67.emf"/><Relationship Id="rId22" Type="http://schemas.openxmlformats.org/officeDocument/2006/relationships/image" Target="../media/image71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13" Type="http://schemas.openxmlformats.org/officeDocument/2006/relationships/control" Target="../activeX/activeX74.xml"/><Relationship Id="rId18" Type="http://schemas.openxmlformats.org/officeDocument/2006/relationships/image" Target="../media/image79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6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78.emf"/><Relationship Id="rId20" Type="http://schemas.openxmlformats.org/officeDocument/2006/relationships/image" Target="../media/image80.emf"/><Relationship Id="rId1" Type="http://schemas.openxmlformats.org/officeDocument/2006/relationships/drawing" Target="../drawings/drawing14.xml"/><Relationship Id="rId6" Type="http://schemas.openxmlformats.org/officeDocument/2006/relationships/image" Target="../media/image73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5.emf"/><Relationship Id="rId19" Type="http://schemas.openxmlformats.org/officeDocument/2006/relationships/control" Target="../activeX/activeX77.xml"/><Relationship Id="rId4" Type="http://schemas.openxmlformats.org/officeDocument/2006/relationships/image" Target="../media/image72.emf"/><Relationship Id="rId9" Type="http://schemas.openxmlformats.org/officeDocument/2006/relationships/control" Target="../activeX/activeX72.xml"/><Relationship Id="rId14" Type="http://schemas.openxmlformats.org/officeDocument/2006/relationships/image" Target="../media/image77.emf"/><Relationship Id="rId22" Type="http://schemas.openxmlformats.org/officeDocument/2006/relationships/image" Target="../media/image81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86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3.emf"/><Relationship Id="rId12" Type="http://schemas.openxmlformats.org/officeDocument/2006/relationships/control" Target="../activeX/activeX83.xml"/><Relationship Id="rId17" Type="http://schemas.openxmlformats.org/officeDocument/2006/relationships/image" Target="../media/image88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5.emf"/><Relationship Id="rId5" Type="http://schemas.openxmlformats.org/officeDocument/2006/relationships/image" Target="../media/image82.emf"/><Relationship Id="rId15" Type="http://schemas.openxmlformats.org/officeDocument/2006/relationships/image" Target="../media/image87.emf"/><Relationship Id="rId10" Type="http://schemas.openxmlformats.org/officeDocument/2006/relationships/control" Target="../activeX/activeX82.xml"/><Relationship Id="rId19" Type="http://schemas.openxmlformats.org/officeDocument/2006/relationships/image" Target="../media/image89.emf"/><Relationship Id="rId4" Type="http://schemas.openxmlformats.org/officeDocument/2006/relationships/control" Target="../activeX/activeX79.xml"/><Relationship Id="rId9" Type="http://schemas.openxmlformats.org/officeDocument/2006/relationships/image" Target="../media/image84.emf"/><Relationship Id="rId14" Type="http://schemas.openxmlformats.org/officeDocument/2006/relationships/control" Target="../activeX/activeX8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4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8.emf"/><Relationship Id="rId7" Type="http://schemas.openxmlformats.org/officeDocument/2006/relationships/image" Target="../media/image91.emf"/><Relationship Id="rId12" Type="http://schemas.openxmlformats.org/officeDocument/2006/relationships/control" Target="../activeX/activeX91.xml"/><Relationship Id="rId17" Type="http://schemas.openxmlformats.org/officeDocument/2006/relationships/image" Target="../media/image96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23" Type="http://schemas.openxmlformats.org/officeDocument/2006/relationships/image" Target="../media/image99.emf"/><Relationship Id="rId10" Type="http://schemas.openxmlformats.org/officeDocument/2006/relationships/control" Target="../activeX/activeX90.xml"/><Relationship Id="rId19" Type="http://schemas.openxmlformats.org/officeDocument/2006/relationships/image" Target="../media/image97.emf"/><Relationship Id="rId4" Type="http://schemas.openxmlformats.org/officeDocument/2006/relationships/control" Target="../activeX/activeX87.xml"/><Relationship Id="rId9" Type="http://schemas.openxmlformats.org/officeDocument/2006/relationships/image" Target="../media/image92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5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RES!R8</f>
        <v>UCO2SPCEM</v>
      </c>
      <c r="C9" s="40" t="str">
        <f>RES!R5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RES!R15</f>
        <v>UCO2SPIFC</v>
      </c>
      <c r="C10" s="40" t="str">
        <f>RES!R12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RES!R22</f>
        <v>UCO2SPIFM</v>
      </c>
      <c r="C11" s="40" t="str">
        <f>RES!R19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8"/>
      <c r="B12" s="40" t="str">
        <f>RES!R28</f>
        <v>UPWRCO2SCRC</v>
      </c>
      <c r="C12" s="40" t="str">
        <f>RES!R25</f>
        <v>PWRCO2S Power Sector Capture - Retrofit Coal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RES!R34</f>
        <v>UPWRCO2SCRG</v>
      </c>
      <c r="C13" s="40" t="str">
        <f>RES!R31</f>
        <v>PWRCO2S Power Sector Capture - Retrofit Gas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RES!R40</f>
        <v>UCO2SPLIM</v>
      </c>
      <c r="C14" s="40" t="str">
        <f>RES!R37</f>
        <v>CO2SP Capture Lime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">
        <v>240</v>
      </c>
      <c r="C15" s="40" t="s">
        <v>234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tr">
        <f>RES!Y9</f>
        <v>XCO2Transport</v>
      </c>
      <c r="C16" s="40" t="str">
        <f>RES!Y8</f>
        <v>CO2 Transport - Durban Basin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RES!AI11</f>
        <v>UCO2STOR</v>
      </c>
      <c r="C17" s="40" t="str">
        <f>RES!AI10</f>
        <v>CO2 Storage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B18" s="40" t="s">
        <v>250</v>
      </c>
      <c r="C18" s="40" t="s">
        <v>252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x14ac:dyDescent="0.2">
      <c r="B19" s="40" t="s">
        <v>291</v>
      </c>
      <c r="C19" s="40" t="s">
        <v>292</v>
      </c>
      <c r="D19" s="26" t="s">
        <v>116</v>
      </c>
      <c r="E19" s="26" t="s">
        <v>278</v>
      </c>
      <c r="F19" s="26" t="s">
        <v>119</v>
      </c>
      <c r="G19" s="26" t="s">
        <v>275</v>
      </c>
    </row>
    <row r="20" spans="1:8" x14ac:dyDescent="0.2">
      <c r="B20" s="40"/>
      <c r="C20" s="40"/>
      <c r="D20" s="26"/>
      <c r="E20" s="26"/>
      <c r="F20" s="26"/>
      <c r="G20" s="26"/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J36"/>
  <sheetViews>
    <sheetView tabSelected="1" zoomScale="90" zoomScaleNormal="90" workbookViewId="0">
      <pane xSplit="6" ySplit="7" topLeftCell="V8" activePane="bottomRight" state="frozen"/>
      <selection pane="topRight" activeCell="G1" sqref="G1"/>
      <selection pane="bottomLeft" activeCell="A8" sqref="A8"/>
      <selection pane="bottomRight" activeCell="Y21" sqref="Y2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4" width="9.140625" style="12"/>
    <col min="15" max="16" width="11.42578125" style="12" customWidth="1"/>
    <col min="17" max="22" width="8.5703125" style="12" customWidth="1"/>
    <col min="23" max="23" width="9.140625" style="12"/>
    <col min="24" max="24" width="11.42578125" style="12" customWidth="1"/>
    <col min="25" max="25" width="13.7109375" style="12" customWidth="1"/>
    <col min="26" max="30" width="10.7109375" style="12" customWidth="1"/>
    <col min="31" max="16384" width="9.140625" style="12"/>
  </cols>
  <sheetData>
    <row r="1" spans="1:36" ht="11.25" customHeight="1" x14ac:dyDescent="0.2">
      <c r="A1" s="11"/>
      <c r="B1" s="18"/>
      <c r="H1" s="40"/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  <c r="AJ1" s="12" t="s">
        <v>92</v>
      </c>
    </row>
    <row r="2" spans="1:36" ht="11.25" customHeight="1" x14ac:dyDescent="0.2">
      <c r="A2"/>
      <c r="H2" s="40"/>
      <c r="I2" s="40"/>
      <c r="J2" s="40"/>
      <c r="K2" s="12" t="s">
        <v>215</v>
      </c>
      <c r="Z2" s="12" t="s">
        <v>206</v>
      </c>
      <c r="AA2" s="12" t="s">
        <v>206</v>
      </c>
      <c r="AB2" s="12" t="s">
        <v>206</v>
      </c>
      <c r="AC2" s="12" t="s">
        <v>206</v>
      </c>
      <c r="AD2" s="12" t="s">
        <v>206</v>
      </c>
    </row>
    <row r="3" spans="1:36" ht="34.5" customHeight="1" x14ac:dyDescent="0.2">
      <c r="H3" s="71" t="s">
        <v>125</v>
      </c>
      <c r="I3" s="71" t="s">
        <v>132</v>
      </c>
      <c r="J3" s="71" t="s">
        <v>132</v>
      </c>
      <c r="K3" s="71" t="s">
        <v>219</v>
      </c>
      <c r="L3" s="71" t="s">
        <v>134</v>
      </c>
      <c r="M3" s="71" t="s">
        <v>257</v>
      </c>
      <c r="N3" s="71" t="s">
        <v>259</v>
      </c>
      <c r="O3" s="71" t="s">
        <v>136</v>
      </c>
      <c r="P3" s="71" t="s">
        <v>136</v>
      </c>
      <c r="Q3" s="71"/>
      <c r="R3" s="71"/>
      <c r="S3" s="71" t="s">
        <v>136</v>
      </c>
      <c r="T3" s="71" t="s">
        <v>136</v>
      </c>
      <c r="U3" s="71" t="s">
        <v>136</v>
      </c>
      <c r="V3" s="71" t="s">
        <v>136</v>
      </c>
      <c r="W3" s="71" t="s">
        <v>124</v>
      </c>
      <c r="X3" s="12" t="s">
        <v>122</v>
      </c>
      <c r="Z3" s="12" t="s">
        <v>123</v>
      </c>
    </row>
    <row r="4" spans="1:36" ht="21.75" customHeight="1" x14ac:dyDescent="0.2">
      <c r="E4" s="36"/>
      <c r="F4" s="36"/>
      <c r="G4" s="36"/>
      <c r="H4" s="44" t="s">
        <v>118</v>
      </c>
      <c r="I4" s="70" t="s">
        <v>133</v>
      </c>
      <c r="J4" s="70" t="s">
        <v>133</v>
      </c>
      <c r="K4" s="44" t="s">
        <v>217</v>
      </c>
      <c r="L4" s="44" t="s">
        <v>135</v>
      </c>
      <c r="M4" s="44" t="s">
        <v>258</v>
      </c>
      <c r="N4" s="44" t="s">
        <v>260</v>
      </c>
      <c r="O4" s="44" t="s">
        <v>137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 t="s">
        <v>137</v>
      </c>
      <c r="W4" s="44" t="s">
        <v>117</v>
      </c>
      <c r="X4" s="23" t="s">
        <v>120</v>
      </c>
      <c r="Y4" s="23"/>
      <c r="Z4" s="70" t="s">
        <v>121</v>
      </c>
      <c r="AA4" s="70" t="s">
        <v>121</v>
      </c>
      <c r="AB4" s="70" t="s">
        <v>121</v>
      </c>
      <c r="AC4" s="70" t="s">
        <v>121</v>
      </c>
      <c r="AD4" s="70" t="s">
        <v>121</v>
      </c>
    </row>
    <row r="5" spans="1:36" ht="16.5" customHeight="1" x14ac:dyDescent="0.2">
      <c r="H5" s="44" t="s">
        <v>27</v>
      </c>
      <c r="I5" s="44"/>
      <c r="J5" s="44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77" t="str">
        <f>RES!N2</f>
        <v>CO2SPIFC</v>
      </c>
      <c r="T5" s="77" t="str">
        <f>RES!O2</f>
        <v>CO2SPIFM</v>
      </c>
      <c r="U5" s="77" t="str">
        <f>RES!G2</f>
        <v>PWRCO2S</v>
      </c>
      <c r="V5" s="77" t="s">
        <v>251</v>
      </c>
      <c r="W5" s="42"/>
      <c r="X5" s="23" t="str">
        <f>F10</f>
        <v>CO2CAPT</v>
      </c>
      <c r="Y5" s="23"/>
      <c r="Z5" s="12" t="str">
        <f>E11</f>
        <v>INMELC</v>
      </c>
      <c r="AA5" s="12" t="str">
        <f>E12</f>
        <v>INMCEMTHF</v>
      </c>
      <c r="AB5" s="12" t="str">
        <f>E13</f>
        <v>IFAELC</v>
      </c>
      <c r="AC5" s="12" t="str">
        <f>E15</f>
        <v>ELCC</v>
      </c>
      <c r="AD5" s="12" t="str">
        <f>E20</f>
        <v>INMLIMTHF</v>
      </c>
    </row>
    <row r="6" spans="1:36" ht="17.25" customHeight="1" thickBot="1" x14ac:dyDescent="0.35">
      <c r="F6" s="66" t="s">
        <v>279</v>
      </c>
      <c r="H6" s="44" t="s">
        <v>119</v>
      </c>
      <c r="O6" s="12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119</v>
      </c>
      <c r="W6" s="42"/>
    </row>
    <row r="7" spans="1:36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133</v>
      </c>
      <c r="J7" s="111" t="s">
        <v>133</v>
      </c>
      <c r="K7" s="113" t="s">
        <v>217</v>
      </c>
      <c r="L7" s="113" t="s">
        <v>135</v>
      </c>
      <c r="M7" s="113" t="s">
        <v>258</v>
      </c>
      <c r="N7" s="113" t="s">
        <v>260</v>
      </c>
      <c r="O7" s="113" t="s">
        <v>281</v>
      </c>
      <c r="P7" s="113" t="s">
        <v>282</v>
      </c>
      <c r="Q7" s="113" t="s">
        <v>283</v>
      </c>
      <c r="R7" s="113" t="s">
        <v>284</v>
      </c>
      <c r="S7" s="113" t="s">
        <v>285</v>
      </c>
      <c r="T7" s="113" t="s">
        <v>286</v>
      </c>
      <c r="U7" s="113" t="s">
        <v>287</v>
      </c>
      <c r="V7" s="113" t="s">
        <v>288</v>
      </c>
      <c r="W7" s="111" t="s">
        <v>117</v>
      </c>
      <c r="X7" s="111" t="s">
        <v>120</v>
      </c>
      <c r="Y7" s="111" t="s">
        <v>306</v>
      </c>
      <c r="Z7" s="113" t="str">
        <f>"PRC_ACTFLO~"&amp;Z5</f>
        <v>PRC_ACTFLO~INMELC</v>
      </c>
      <c r="AA7" s="113" t="str">
        <f t="shared" ref="AA7:AD7" si="0">"PRC_ACTFLO~"&amp;AA5</f>
        <v>PRC_ACTFLO~INMCEMTHF</v>
      </c>
      <c r="AB7" s="113" t="str">
        <f t="shared" si="0"/>
        <v>PRC_ACTFLO~IFAELC</v>
      </c>
      <c r="AC7" s="113" t="str">
        <f t="shared" si="0"/>
        <v>PRC_ACTFLO~ELCC</v>
      </c>
      <c r="AD7" s="113" t="str">
        <f t="shared" si="0"/>
        <v>PRC_ACTFLO~INMLIMTHF</v>
      </c>
    </row>
    <row r="8" spans="1:36" s="40" customFormat="1" ht="11.25" customHeight="1" x14ac:dyDescent="0.2">
      <c r="B8" s="40" t="str">
        <f>RES!Y9</f>
        <v>XCO2Transport</v>
      </c>
      <c r="C8" s="40" t="str">
        <f>RES!Y8</f>
        <v>CO2 Transport - Durban Basin</v>
      </c>
      <c r="D8" s="40" t="str">
        <f>Processes_BASE!D9</f>
        <v>PJ</v>
      </c>
      <c r="E8" s="76" t="str">
        <f>RES!T2</f>
        <v>CO2CAPT</v>
      </c>
      <c r="F8" s="76" t="str">
        <f>RES!AB2</f>
        <v>CO2STOR</v>
      </c>
      <c r="G8" s="39"/>
      <c r="H8" s="43">
        <v>1</v>
      </c>
      <c r="I8" s="43"/>
      <c r="J8" s="43"/>
      <c r="K8" s="72">
        <f>'Storage supply curve'!K22*1.56/1000</f>
        <v>0.34881475573280157</v>
      </c>
      <c r="W8" s="40">
        <v>1</v>
      </c>
    </row>
    <row r="9" spans="1:36" s="40" customFormat="1" ht="11.25" customHeight="1" x14ac:dyDescent="0.2">
      <c r="B9" s="40" t="str">
        <f>RES!AI11</f>
        <v>UCO2STOR</v>
      </c>
      <c r="C9" s="40" t="str">
        <f>RES!AI10</f>
        <v>CO2 Storage - Durban Basin</v>
      </c>
      <c r="D9" s="40" t="str">
        <f>Processes_BASE!D10</f>
        <v>PJ</v>
      </c>
      <c r="E9" s="76" t="str">
        <f>RES!AB2</f>
        <v>CO2STOR</v>
      </c>
      <c r="F9" s="76" t="s">
        <v>218</v>
      </c>
      <c r="G9" s="39"/>
      <c r="H9" s="40">
        <v>1</v>
      </c>
      <c r="K9" s="72">
        <f>'Storage supply curve'!I22*1.56/1000</f>
        <v>9.0067836490528422E-2</v>
      </c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40">
        <v>1</v>
      </c>
    </row>
    <row r="10" spans="1:36" s="40" customFormat="1" ht="11.25" customHeight="1" x14ac:dyDescent="0.2">
      <c r="B10" s="40" t="str">
        <f>RES!R8</f>
        <v>UCO2SPCEM</v>
      </c>
      <c r="C10" s="40" t="str">
        <f>RES!R5</f>
        <v>CO2SP Capture Cement</v>
      </c>
      <c r="D10" s="40" t="str">
        <f>Processes_BASE!D9</f>
        <v>PJ</v>
      </c>
      <c r="E10" s="76"/>
      <c r="F10" s="76" t="str">
        <f>RES!T2</f>
        <v>CO2CAPT</v>
      </c>
      <c r="G10" s="39"/>
      <c r="H10" s="72"/>
      <c r="I10" s="72"/>
      <c r="J10" s="72"/>
      <c r="K10" s="72">
        <f>'Storage supply curve'!G24*1.56/1000</f>
        <v>0.60413600000000001</v>
      </c>
      <c r="L10" s="67"/>
      <c r="M10" s="67"/>
      <c r="N10" s="67"/>
      <c r="O10" s="67">
        <v>-1</v>
      </c>
      <c r="P10" s="67">
        <v>-1</v>
      </c>
      <c r="Q10" s="67"/>
      <c r="R10" s="67"/>
      <c r="S10" s="67"/>
      <c r="T10" s="67"/>
      <c r="U10" s="67"/>
      <c r="V10" s="67"/>
      <c r="W10" s="40">
        <v>1</v>
      </c>
      <c r="X10" s="35">
        <v>1</v>
      </c>
      <c r="Y10" s="35"/>
    </row>
    <row r="11" spans="1:36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69"/>
      <c r="L11" s="69"/>
      <c r="M11" s="69"/>
      <c r="N11" s="69"/>
      <c r="W11" s="12"/>
      <c r="Z11" s="35">
        <f>D30*3.6/1000000</f>
        <v>2.1599999999999999E-4</v>
      </c>
      <c r="AA11" s="12"/>
    </row>
    <row r="12" spans="1:36" s="35" customFormat="1" ht="11.25" customHeight="1" x14ac:dyDescent="0.2">
      <c r="A12" s="12"/>
      <c r="E12" s="77" t="str">
        <f>RES!H2</f>
        <v>INMCEMTHF</v>
      </c>
      <c r="F12" s="77"/>
      <c r="H12" s="73"/>
      <c r="I12" s="73"/>
      <c r="J12" s="73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AA12" s="35">
        <f>E30/1000</f>
        <v>3.0000000000000001E-3</v>
      </c>
    </row>
    <row r="13" spans="1:36" s="35" customFormat="1" ht="11.25" customHeight="1" x14ac:dyDescent="0.2">
      <c r="A13" s="12"/>
      <c r="B13" s="40" t="str">
        <f>RES!R15</f>
        <v>UCO2SPIFC</v>
      </c>
      <c r="C13" s="40" t="str">
        <f>RES!R12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RES!T2</f>
        <v>CO2CAPT</v>
      </c>
      <c r="H13" s="35">
        <f>1/(1.2/1000000*1000)</f>
        <v>833.33333333333337</v>
      </c>
      <c r="I13" s="78"/>
      <c r="K13" s="72">
        <f>'Storage supply curve'!G23*1.56/1000</f>
        <v>0.47704690140845069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35">
        <v>1</v>
      </c>
    </row>
    <row r="14" spans="1:36" s="35" customFormat="1" ht="11.25" customHeight="1" x14ac:dyDescent="0.2">
      <c r="A14" s="12"/>
      <c r="B14" s="40" t="str">
        <f>RES!R22</f>
        <v>UCO2SPIFM</v>
      </c>
      <c r="C14" s="40" t="str">
        <f>RES!R19</f>
        <v>CO2SP Capture FerroManganese</v>
      </c>
      <c r="D14" s="40" t="str">
        <f>Processes_BASE!D16</f>
        <v>PJ</v>
      </c>
      <c r="E14" s="77" t="str">
        <f>RES!E2</f>
        <v>IFAELC</v>
      </c>
      <c r="F14" s="77" t="str">
        <f>RES!T2</f>
        <v>CO2CAPT</v>
      </c>
      <c r="H14" s="35">
        <f>H13</f>
        <v>833.33333333333337</v>
      </c>
      <c r="I14" s="78"/>
      <c r="K14" s="72">
        <f>'Storage supply curve'!G23*1.56/1000</f>
        <v>0.47704690140845069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35">
        <v>1</v>
      </c>
    </row>
    <row r="15" spans="1:36" ht="11.25" customHeight="1" x14ac:dyDescent="0.2">
      <c r="B15" s="40" t="str">
        <f>RES!R28</f>
        <v>UPWRCO2SCRC</v>
      </c>
      <c r="C15" s="40" t="str">
        <f>RES!R25</f>
        <v>PWRCO2S Power Sector Capture - Retrofit Coal</v>
      </c>
      <c r="D15" s="40" t="str">
        <f>Processes_BASE!D12</f>
        <v>PJ</v>
      </c>
      <c r="E15" s="77" t="str">
        <f>RES!F2</f>
        <v>ELCC</v>
      </c>
      <c r="F15" s="77" t="str">
        <f>RES!T2</f>
        <v>CO2CAPT</v>
      </c>
      <c r="H15" s="35">
        <f>1/'Elc intensity Capture'!F16</f>
        <v>810.30952380952385</v>
      </c>
      <c r="I15" s="78"/>
      <c r="J15" s="35"/>
      <c r="K15" s="72"/>
      <c r="L15" s="12">
        <f>L16*3</f>
        <v>20.854732925802114</v>
      </c>
      <c r="M15" s="12">
        <v>25</v>
      </c>
      <c r="N15" s="12">
        <v>-1</v>
      </c>
      <c r="U15" s="12">
        <v>-1</v>
      </c>
      <c r="W15" s="12">
        <v>1</v>
      </c>
      <c r="X15" s="35">
        <v>1</v>
      </c>
      <c r="Y15" s="35"/>
      <c r="Z15" s="35"/>
      <c r="AA15" s="35"/>
      <c r="AB15" s="35"/>
      <c r="AC15" s="35"/>
    </row>
    <row r="16" spans="1:36" ht="11.25" customHeight="1" x14ac:dyDescent="0.2">
      <c r="B16" s="40" t="str">
        <f>RES!R34</f>
        <v>UPWRCO2SCRG</v>
      </c>
      <c r="C16" s="40" t="str">
        <f>RES!R31</f>
        <v>PWRCO2S Power Sector Capture - Retrofit Gas</v>
      </c>
      <c r="D16" s="40" t="str">
        <f>Processes_BASE!D13</f>
        <v>PJ</v>
      </c>
      <c r="E16" s="77" t="str">
        <f>E15</f>
        <v>ELCC</v>
      </c>
      <c r="F16" s="77" t="str">
        <f>F15</f>
        <v>CO2CAPT</v>
      </c>
      <c r="H16" s="35">
        <f>H15</f>
        <v>810.30952380952385</v>
      </c>
      <c r="I16" s="78"/>
      <c r="J16" s="35"/>
      <c r="K16" s="72"/>
      <c r="L16" s="12">
        <f>'Storage supply curve'!G22*1.56/1000/-PMT(8.2%,M15,1,0,1)</f>
        <v>6.9515776419340378</v>
      </c>
      <c r="M16" s="12">
        <v>25</v>
      </c>
      <c r="N16" s="12">
        <v>-1</v>
      </c>
      <c r="U16" s="12">
        <v>-1</v>
      </c>
      <c r="W16" s="12">
        <v>1</v>
      </c>
      <c r="X16" s="35">
        <v>1</v>
      </c>
      <c r="Y16" s="35"/>
      <c r="Z16" s="35"/>
      <c r="AA16" s="35"/>
      <c r="AB16" s="35"/>
      <c r="AC16" s="35"/>
    </row>
    <row r="17" spans="1:30" ht="11.25" customHeight="1" x14ac:dyDescent="0.2">
      <c r="B17" s="40" t="str">
        <f>Processes_BASE!B15</f>
        <v>UPWRCO2SCD</v>
      </c>
      <c r="C17" s="40" t="str">
        <f>Processes_BASE!C15</f>
        <v>PWRCO2S Power Sector Capture - Gas with CCS dummy</v>
      </c>
      <c r="D17" s="40" t="str">
        <f>Processes_BASE!D15</f>
        <v>PJ</v>
      </c>
      <c r="E17" s="77"/>
      <c r="F17" s="77" t="str">
        <f>F15</f>
        <v>CO2CAPT</v>
      </c>
      <c r="H17" s="12">
        <v>1</v>
      </c>
      <c r="W17" s="35">
        <v>1</v>
      </c>
      <c r="X17" s="35">
        <v>1</v>
      </c>
      <c r="Y17" s="35"/>
      <c r="Z17" s="35"/>
      <c r="AA17" s="35"/>
      <c r="AB17" s="35"/>
    </row>
    <row r="18" spans="1:30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</v>
      </c>
      <c r="F18" s="12" t="str">
        <f>RES!T2</f>
        <v>CO2CAPT</v>
      </c>
      <c r="K18" s="73">
        <f>K10</f>
        <v>0.60413600000000001</v>
      </c>
      <c r="Q18" s="12">
        <v>-1</v>
      </c>
      <c r="R18" s="69">
        <f>P10</f>
        <v>-1</v>
      </c>
    </row>
    <row r="19" spans="1:30" ht="11.25" customHeight="1" x14ac:dyDescent="0.2">
      <c r="E19" s="12" t="str">
        <f>RES!D2</f>
        <v>INMELC</v>
      </c>
      <c r="Z19" s="12">
        <f>Z11</f>
        <v>2.1599999999999999E-4</v>
      </c>
    </row>
    <row r="20" spans="1:30" ht="11.25" customHeight="1" x14ac:dyDescent="0.2">
      <c r="E20" s="12" t="str">
        <f>RES!I2</f>
        <v>INMLIMTHF</v>
      </c>
      <c r="AD20" s="12">
        <f>AA12</f>
        <v>3.0000000000000001E-3</v>
      </c>
    </row>
    <row r="21" spans="1:30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</v>
      </c>
      <c r="E21" s="12" t="s">
        <v>294</v>
      </c>
      <c r="F21" s="12" t="str">
        <f>F10</f>
        <v>CO2CAPT</v>
      </c>
      <c r="H21" s="12">
        <f>'Elc intensity Capture'!D50</f>
        <v>126.926103622471</v>
      </c>
      <c r="L21" s="12">
        <f>0.6*17.94/-PMT(8.2%,M21,1,0,1)</f>
        <v>122.23045126266301</v>
      </c>
      <c r="M21" s="12">
        <v>25</v>
      </c>
      <c r="N21" s="12">
        <v>-1</v>
      </c>
      <c r="V21" s="12">
        <v>-1</v>
      </c>
      <c r="W21" s="12">
        <v>1</v>
      </c>
      <c r="X21" s="35">
        <v>1</v>
      </c>
      <c r="Y21" s="35">
        <v>0.9</v>
      </c>
    </row>
    <row r="22" spans="1:30" ht="11.25" customHeight="1" x14ac:dyDescent="0.2">
      <c r="B22" s="12" t="s">
        <v>289</v>
      </c>
      <c r="C22" s="40" t="s">
        <v>290</v>
      </c>
      <c r="D22" s="12" t="s">
        <v>116</v>
      </c>
      <c r="F22" s="12" t="s">
        <v>293</v>
      </c>
      <c r="W22" s="12">
        <v>1</v>
      </c>
      <c r="X22" s="12">
        <v>1</v>
      </c>
    </row>
    <row r="26" spans="1:30" ht="11.25" customHeight="1" x14ac:dyDescent="0.2">
      <c r="A26" s="12" t="s">
        <v>92</v>
      </c>
      <c r="B26" s="12" t="s">
        <v>229</v>
      </c>
      <c r="G26" s="12"/>
    </row>
    <row r="27" spans="1:30" ht="11.25" customHeight="1" x14ac:dyDescent="0.2">
      <c r="A27" s="12" t="s">
        <v>92</v>
      </c>
      <c r="B27" s="12" t="s">
        <v>15</v>
      </c>
      <c r="C27" s="12" t="s">
        <v>230</v>
      </c>
      <c r="D27" s="103" t="s">
        <v>231</v>
      </c>
      <c r="E27" s="103" t="s">
        <v>232</v>
      </c>
      <c r="F27" s="12" t="s">
        <v>222</v>
      </c>
      <c r="G27" s="12" t="s">
        <v>223</v>
      </c>
    </row>
    <row r="28" spans="1:30" ht="11.25" customHeight="1" x14ac:dyDescent="0.2">
      <c r="A28" s="12" t="s">
        <v>92</v>
      </c>
      <c r="B28" s="40" t="str">
        <f>C8</f>
        <v>CO2 Transport - Durban Basin</v>
      </c>
      <c r="C28" s="106">
        <f>K8*1000</f>
        <v>348.81475573280159</v>
      </c>
      <c r="D28" s="40"/>
      <c r="E28" s="40"/>
      <c r="F28" s="40"/>
      <c r="G28" s="40" t="s">
        <v>224</v>
      </c>
    </row>
    <row r="29" spans="1:30" ht="11.25" customHeight="1" x14ac:dyDescent="0.2">
      <c r="A29" s="12" t="s">
        <v>92</v>
      </c>
      <c r="B29" s="40" t="str">
        <f>C9</f>
        <v>CO2 Storage - Durban Basin</v>
      </c>
      <c r="C29" s="106">
        <f>K9*1000</f>
        <v>90.067836490528421</v>
      </c>
      <c r="D29" s="40"/>
      <c r="E29" s="40"/>
      <c r="F29" s="40"/>
      <c r="G29" s="40" t="s">
        <v>225</v>
      </c>
    </row>
    <row r="30" spans="1:30" ht="11.25" customHeight="1" x14ac:dyDescent="0.2">
      <c r="A30" s="12" t="s">
        <v>92</v>
      </c>
      <c r="B30" s="40" t="str">
        <f>C10</f>
        <v>CO2SP Capture Cement</v>
      </c>
      <c r="C30" s="106">
        <f>K10*1000</f>
        <v>604.13599999999997</v>
      </c>
      <c r="D30" s="35">
        <v>60</v>
      </c>
      <c r="E30" s="40">
        <v>3</v>
      </c>
      <c r="F30" s="35" t="s">
        <v>220</v>
      </c>
      <c r="G30" s="40" t="s">
        <v>226</v>
      </c>
    </row>
    <row r="31" spans="1:30" ht="11.25" customHeight="1" x14ac:dyDescent="0.2">
      <c r="A31" s="12" t="s">
        <v>92</v>
      </c>
      <c r="B31" s="35"/>
      <c r="C31" s="106"/>
      <c r="D31" s="35"/>
      <c r="E31" s="35"/>
      <c r="F31" s="35"/>
    </row>
    <row r="32" spans="1:30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40" t="str">
        <f>C13</f>
        <v>CO2SP Capture FerroChrome</v>
      </c>
      <c r="C33" s="106">
        <f>K13*1000</f>
        <v>477.04690140845071</v>
      </c>
      <c r="D33" s="105">
        <f>1200/3.6</f>
        <v>333.33333333333331</v>
      </c>
      <c r="E33" s="35"/>
      <c r="F33" s="104" t="s">
        <v>221</v>
      </c>
      <c r="G33" s="40" t="s">
        <v>226</v>
      </c>
    </row>
    <row r="34" spans="1:7" ht="11.25" customHeight="1" x14ac:dyDescent="0.2">
      <c r="A34" s="12" t="s">
        <v>92</v>
      </c>
      <c r="B34" s="40" t="str">
        <f>C14</f>
        <v>CO2SP Capture FerroManganese</v>
      </c>
      <c r="C34" s="106">
        <f>K14*1000</f>
        <v>477.04690140845071</v>
      </c>
      <c r="D34" s="105">
        <f>D33</f>
        <v>333.33333333333331</v>
      </c>
      <c r="E34" s="35"/>
      <c r="F34" s="104" t="s">
        <v>221</v>
      </c>
      <c r="G34" s="40" t="s">
        <v>227</v>
      </c>
    </row>
    <row r="35" spans="1:7" ht="11.25" customHeight="1" x14ac:dyDescent="0.2">
      <c r="A35" s="12" t="s">
        <v>92</v>
      </c>
      <c r="B35" s="40" t="str">
        <f>C15</f>
        <v>PWRCO2S Power Sector Capture - Retrofit Coal</v>
      </c>
      <c r="C35" s="106">
        <f>K15*1000</f>
        <v>0</v>
      </c>
      <c r="D35" s="105">
        <f>1/H15/3.6*1000000</f>
        <v>342.80453285536584</v>
      </c>
      <c r="F35" s="12" t="s">
        <v>233</v>
      </c>
      <c r="G35" s="40" t="s">
        <v>228</v>
      </c>
    </row>
    <row r="36" spans="1:7" ht="11.25" customHeight="1" x14ac:dyDescent="0.2">
      <c r="A36" s="12" t="s">
        <v>92</v>
      </c>
      <c r="B36" s="40" t="str">
        <f>C16</f>
        <v>PWRCO2S Power Sector Capture - Retrofit Gas</v>
      </c>
      <c r="C36" s="106">
        <f>K16*1000</f>
        <v>0</v>
      </c>
      <c r="D36" s="105">
        <f>1/H16/3.6*1000000</f>
        <v>342.80453285536584</v>
      </c>
      <c r="F36" s="12" t="s">
        <v>233</v>
      </c>
      <c r="G36" s="40" t="s">
        <v>228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workbookViewId="0">
      <selection activeCell="D51" sqref="D51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P110"/>
  <sheetViews>
    <sheetView topLeftCell="A2" workbookViewId="0">
      <selection activeCell="R35" sqref="R35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6" width="3.5703125" style="45" customWidth="1"/>
    <col min="17" max="17" width="4.5703125" style="45" customWidth="1"/>
    <col min="18" max="18" width="38.42578125" style="45" customWidth="1"/>
    <col min="19" max="19" width="4" style="45" customWidth="1"/>
    <col min="20" max="21" width="3.5703125" style="45" customWidth="1"/>
    <col min="22" max="22" width="3.7109375" style="45" customWidth="1"/>
    <col min="23" max="23" width="3.85546875" style="45" customWidth="1"/>
    <col min="24" max="24" width="4" style="45" customWidth="1"/>
    <col min="25" max="25" width="28.28515625" style="45" customWidth="1"/>
    <col min="26" max="32" width="3.5703125" style="45" customWidth="1"/>
    <col min="33" max="33" width="3.85546875" style="45" customWidth="1"/>
    <col min="34" max="34" width="4" style="45" customWidth="1"/>
    <col min="35" max="35" width="25.5703125" style="45" customWidth="1"/>
    <col min="36" max="42" width="3.5703125" style="45" customWidth="1"/>
    <col min="43" max="16384" width="9.140625" style="45"/>
  </cols>
  <sheetData>
    <row r="1" spans="3:42" x14ac:dyDescent="0.25">
      <c r="Z1" s="82"/>
      <c r="AJ1" s="82"/>
    </row>
    <row r="2" spans="3:42" ht="84" customHeight="1" x14ac:dyDescent="0.25">
      <c r="C2" s="47"/>
      <c r="D2" s="97" t="s">
        <v>194</v>
      </c>
      <c r="E2" s="97" t="s">
        <v>191</v>
      </c>
      <c r="F2" s="91" t="s">
        <v>158</v>
      </c>
      <c r="G2" s="92" t="s">
        <v>166</v>
      </c>
      <c r="H2" s="94" t="s">
        <v>190</v>
      </c>
      <c r="I2" s="94" t="s">
        <v>246</v>
      </c>
      <c r="J2" s="92" t="s">
        <v>187</v>
      </c>
      <c r="K2" s="92" t="s">
        <v>253</v>
      </c>
      <c r="L2" s="108" t="s">
        <v>248</v>
      </c>
      <c r="M2" s="108" t="s">
        <v>255</v>
      </c>
      <c r="N2" s="101" t="s">
        <v>204</v>
      </c>
      <c r="O2" s="101" t="s">
        <v>205</v>
      </c>
      <c r="P2" s="101" t="s">
        <v>166</v>
      </c>
      <c r="Q2" s="63"/>
      <c r="R2" s="47"/>
      <c r="T2" s="92" t="s">
        <v>162</v>
      </c>
      <c r="U2" s="83"/>
      <c r="Z2" s="83"/>
      <c r="AA2" s="83"/>
      <c r="AB2" s="92" t="s">
        <v>163</v>
      </c>
      <c r="AC2" s="65"/>
      <c r="AD2" s="62"/>
      <c r="AE2" s="79"/>
      <c r="AF2" s="80"/>
      <c r="AJ2" s="83"/>
      <c r="AK2" s="83"/>
      <c r="AL2" s="83"/>
      <c r="AM2" s="65"/>
      <c r="AN2" s="62"/>
      <c r="AO2" s="79"/>
      <c r="AP2" s="80"/>
    </row>
    <row r="3" spans="3:42" ht="156.75" customHeight="1" x14ac:dyDescent="0.25">
      <c r="C3" s="47"/>
      <c r="D3" s="97" t="s">
        <v>193</v>
      </c>
      <c r="E3" s="97" t="s">
        <v>192</v>
      </c>
      <c r="F3" s="91" t="s">
        <v>159</v>
      </c>
      <c r="G3" s="92" t="s">
        <v>165</v>
      </c>
      <c r="H3" s="83" t="s">
        <v>189</v>
      </c>
      <c r="I3" s="83" t="s">
        <v>247</v>
      </c>
      <c r="J3" s="101" t="s">
        <v>201</v>
      </c>
      <c r="K3" s="101" t="s">
        <v>254</v>
      </c>
      <c r="L3" s="108" t="s">
        <v>249</v>
      </c>
      <c r="M3" s="108" t="s">
        <v>256</v>
      </c>
      <c r="N3" s="101" t="s">
        <v>202</v>
      </c>
      <c r="O3" s="101" t="s">
        <v>203</v>
      </c>
      <c r="P3" s="101" t="s">
        <v>214</v>
      </c>
      <c r="Q3" s="63"/>
      <c r="R3" s="85" t="s">
        <v>138</v>
      </c>
      <c r="T3" s="91" t="s">
        <v>156</v>
      </c>
      <c r="U3" s="83"/>
      <c r="Y3" s="85" t="s">
        <v>139</v>
      </c>
      <c r="Z3" s="83"/>
      <c r="AA3" s="83"/>
      <c r="AB3" s="92" t="s">
        <v>164</v>
      </c>
      <c r="AC3" s="83"/>
      <c r="AD3" s="62"/>
      <c r="AE3" s="80"/>
      <c r="AF3" s="81"/>
      <c r="AI3" s="85" t="s">
        <v>140</v>
      </c>
      <c r="AJ3" s="83"/>
      <c r="AK3" s="83"/>
      <c r="AL3" s="83"/>
      <c r="AM3" s="83"/>
      <c r="AN3" s="62"/>
      <c r="AO3" s="80"/>
      <c r="AP3" s="81"/>
    </row>
    <row r="4" spans="3:42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T4" s="46"/>
      <c r="U4" s="46"/>
      <c r="Z4" s="46"/>
      <c r="AA4" s="46"/>
      <c r="AB4" s="46"/>
      <c r="AC4" s="46"/>
      <c r="AD4" s="46"/>
      <c r="AE4" s="46"/>
      <c r="AF4" s="46"/>
      <c r="AJ4" s="46"/>
      <c r="AK4" s="46"/>
      <c r="AL4" s="46"/>
      <c r="AM4" s="46"/>
      <c r="AN4" s="46"/>
      <c r="AO4" s="46"/>
      <c r="AP4" s="46"/>
    </row>
    <row r="5" spans="3:42" x14ac:dyDescent="0.25">
      <c r="C5" s="47"/>
      <c r="D5" s="84"/>
      <c r="E5" s="48"/>
      <c r="F5" s="48"/>
      <c r="G5" s="48"/>
      <c r="H5" s="48"/>
      <c r="I5" s="48"/>
      <c r="J5" s="48"/>
      <c r="K5" s="46"/>
      <c r="L5" s="46"/>
      <c r="M5" s="46"/>
      <c r="N5" s="52"/>
      <c r="O5" s="52"/>
      <c r="P5" s="52"/>
      <c r="Q5" s="52"/>
      <c r="R5" s="59" t="s">
        <v>186</v>
      </c>
      <c r="S5" s="57"/>
      <c r="T5" s="52"/>
      <c r="U5" s="60"/>
      <c r="Z5" s="46"/>
      <c r="AA5" s="46"/>
      <c r="AB5" s="46"/>
      <c r="AC5" s="46"/>
      <c r="AD5" s="46"/>
      <c r="AE5" s="46"/>
      <c r="AF5" s="46"/>
      <c r="AJ5" s="46"/>
      <c r="AK5" s="46"/>
      <c r="AL5" s="46"/>
      <c r="AM5" s="46"/>
      <c r="AN5" s="46"/>
      <c r="AO5" s="46"/>
      <c r="AP5" s="46"/>
    </row>
    <row r="6" spans="3:42" x14ac:dyDescent="0.25">
      <c r="C6" s="47"/>
      <c r="D6" s="84"/>
      <c r="E6" s="49"/>
      <c r="F6" s="52"/>
      <c r="G6" s="49"/>
      <c r="H6" s="52"/>
      <c r="I6" s="52"/>
      <c r="J6" s="49"/>
      <c r="K6" s="52"/>
      <c r="L6" s="52"/>
      <c r="M6" s="52"/>
      <c r="N6" s="52"/>
      <c r="O6" s="52"/>
      <c r="P6" s="52"/>
      <c r="Q6" s="52"/>
      <c r="R6" s="61"/>
      <c r="S6" s="56"/>
      <c r="T6" s="55"/>
      <c r="U6" s="48"/>
      <c r="Z6" s="46"/>
      <c r="AA6" s="46"/>
      <c r="AB6" s="46"/>
      <c r="AC6" s="46"/>
      <c r="AD6" s="46"/>
      <c r="AE6" s="46"/>
      <c r="AF6" s="46"/>
      <c r="AJ6" s="46"/>
      <c r="AK6" s="46"/>
      <c r="AL6" s="46"/>
      <c r="AM6" s="46"/>
      <c r="AN6" s="46"/>
      <c r="AO6" s="46"/>
      <c r="AP6" s="46"/>
    </row>
    <row r="7" spans="3:42" x14ac:dyDescent="0.25">
      <c r="C7" s="47"/>
      <c r="D7" s="84"/>
      <c r="E7" s="46"/>
      <c r="F7" s="46"/>
      <c r="G7" s="46"/>
      <c r="H7" s="46"/>
      <c r="I7" s="46"/>
      <c r="J7" s="95"/>
      <c r="K7" s="96"/>
      <c r="L7" s="96"/>
      <c r="M7" s="96"/>
      <c r="N7" s="96"/>
      <c r="O7" s="96"/>
      <c r="P7" s="96"/>
      <c r="Q7" s="96"/>
      <c r="R7" s="88"/>
      <c r="U7" s="50"/>
      <c r="Z7" s="46"/>
      <c r="AA7" s="46"/>
      <c r="AB7" s="46"/>
      <c r="AC7" s="46"/>
      <c r="AD7" s="46"/>
      <c r="AE7" s="46"/>
      <c r="AF7" s="46"/>
      <c r="AJ7" s="46"/>
      <c r="AK7" s="46"/>
      <c r="AL7" s="46"/>
      <c r="AM7" s="46"/>
      <c r="AN7" s="46"/>
      <c r="AO7" s="46"/>
      <c r="AP7" s="46"/>
    </row>
    <row r="8" spans="3:42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8"/>
      <c r="O8" s="48"/>
      <c r="P8" s="48"/>
      <c r="Q8" s="46"/>
      <c r="R8" s="93" t="s">
        <v>188</v>
      </c>
      <c r="S8" s="47"/>
      <c r="T8" s="47"/>
      <c r="U8" s="54"/>
      <c r="V8" s="53"/>
      <c r="W8" s="53"/>
      <c r="X8" s="51"/>
      <c r="Y8" s="58" t="s">
        <v>195</v>
      </c>
      <c r="Z8" s="49"/>
      <c r="AA8" s="49"/>
      <c r="AB8" s="49"/>
      <c r="AC8" s="48"/>
      <c r="AD8" s="46"/>
      <c r="AE8" s="46"/>
      <c r="AF8" s="46"/>
      <c r="AJ8" s="46"/>
      <c r="AK8" s="46"/>
      <c r="AL8" s="46"/>
      <c r="AM8" s="46"/>
      <c r="AN8" s="46"/>
      <c r="AO8" s="46"/>
      <c r="AP8" s="46"/>
    </row>
    <row r="9" spans="3:42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7"/>
      <c r="S9" s="47"/>
      <c r="T9" s="46"/>
      <c r="U9" s="50"/>
      <c r="Y9" s="86" t="s">
        <v>157</v>
      </c>
      <c r="Z9" s="46"/>
      <c r="AA9" s="46"/>
      <c r="AB9" s="46"/>
      <c r="AC9" s="46"/>
      <c r="AD9" s="46"/>
      <c r="AE9" s="46"/>
      <c r="AF9" s="46"/>
      <c r="AJ9" s="46"/>
      <c r="AK9" s="46"/>
      <c r="AL9" s="46"/>
      <c r="AM9" s="46"/>
      <c r="AN9" s="46"/>
      <c r="AO9" s="46"/>
      <c r="AP9" s="46"/>
    </row>
    <row r="10" spans="3:42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7"/>
      <c r="S10" s="47"/>
      <c r="T10" s="46"/>
      <c r="U10" s="50"/>
      <c r="Z10" s="46"/>
      <c r="AA10" s="46"/>
      <c r="AB10" s="46"/>
      <c r="AC10" s="49"/>
      <c r="AD10" s="52"/>
      <c r="AE10" s="52"/>
      <c r="AF10" s="52"/>
      <c r="AG10" s="53"/>
      <c r="AH10" s="51"/>
      <c r="AI10" s="58" t="s">
        <v>160</v>
      </c>
      <c r="AJ10" s="46"/>
      <c r="AK10" s="46"/>
      <c r="AL10" s="46"/>
      <c r="AM10" s="46"/>
      <c r="AN10" s="46"/>
      <c r="AO10" s="46"/>
      <c r="AP10" s="46"/>
    </row>
    <row r="11" spans="3:42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S11" s="47"/>
      <c r="T11" s="46"/>
      <c r="U11" s="50"/>
      <c r="Z11" s="46"/>
      <c r="AA11" s="46"/>
      <c r="AB11" s="46"/>
      <c r="AC11" s="46"/>
      <c r="AD11" s="46"/>
      <c r="AE11" s="46"/>
      <c r="AF11" s="46"/>
      <c r="AI11" s="86" t="s">
        <v>161</v>
      </c>
      <c r="AJ11" s="46"/>
      <c r="AK11" s="46"/>
      <c r="AL11" s="46"/>
      <c r="AM11" s="46"/>
      <c r="AN11" s="46"/>
      <c r="AO11" s="46"/>
      <c r="AP11" s="46"/>
    </row>
    <row r="12" spans="3:42" x14ac:dyDescent="0.25">
      <c r="C12" s="47"/>
      <c r="D12" s="46"/>
      <c r="E12" s="46"/>
      <c r="F12" s="46"/>
      <c r="G12" s="48"/>
      <c r="H12" s="48"/>
      <c r="I12" s="46"/>
      <c r="J12" s="46"/>
      <c r="K12" s="46"/>
      <c r="L12" s="46"/>
      <c r="M12" s="46"/>
      <c r="N12" s="48"/>
      <c r="O12" s="52"/>
      <c r="P12" s="52"/>
      <c r="Q12" s="52"/>
      <c r="R12" s="59" t="s">
        <v>197</v>
      </c>
      <c r="S12" s="57"/>
      <c r="T12" s="52"/>
      <c r="U12" s="50"/>
      <c r="Z12" s="46"/>
      <c r="AA12" s="46"/>
      <c r="AB12" s="46"/>
      <c r="AC12" s="46"/>
      <c r="AD12" s="46"/>
      <c r="AE12" s="46"/>
      <c r="AF12" s="46"/>
      <c r="AJ12" s="46"/>
      <c r="AK12" s="46"/>
      <c r="AL12" s="46"/>
      <c r="AM12" s="46"/>
      <c r="AN12" s="46"/>
      <c r="AO12" s="46"/>
      <c r="AP12" s="46"/>
    </row>
    <row r="13" spans="3:42" x14ac:dyDescent="0.25">
      <c r="C13" s="47"/>
      <c r="D13" s="46"/>
      <c r="E13" s="46"/>
      <c r="F13" s="49"/>
      <c r="G13" s="49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61"/>
      <c r="S13" s="56"/>
      <c r="T13" s="55"/>
      <c r="U13" s="50"/>
      <c r="Z13" s="46"/>
      <c r="AA13" s="46"/>
      <c r="AB13" s="46"/>
      <c r="AC13" s="46"/>
      <c r="AD13" s="46"/>
      <c r="AE13" s="46"/>
      <c r="AF13" s="46"/>
      <c r="AJ13" s="46"/>
      <c r="AK13" s="46"/>
      <c r="AL13" s="46"/>
      <c r="AM13" s="46"/>
      <c r="AN13" s="46"/>
      <c r="AO13" s="46"/>
      <c r="AP13" s="46"/>
    </row>
    <row r="14" spans="3:42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88"/>
      <c r="U14" s="50"/>
      <c r="Z14" s="46"/>
      <c r="AA14" s="46"/>
      <c r="AB14" s="46"/>
      <c r="AC14" s="46"/>
      <c r="AD14" s="46"/>
      <c r="AE14" s="46"/>
      <c r="AF14" s="46"/>
      <c r="AJ14" s="46"/>
      <c r="AK14" s="46"/>
      <c r="AL14" s="46"/>
      <c r="AM14" s="46"/>
      <c r="AN14" s="46"/>
      <c r="AO14" s="46"/>
      <c r="AP14" s="46"/>
    </row>
    <row r="15" spans="3:42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  <c r="R15" s="100" t="s">
        <v>199</v>
      </c>
      <c r="S15" s="47"/>
      <c r="T15" s="47"/>
      <c r="U15" s="50"/>
      <c r="Z15" s="46"/>
      <c r="AA15" s="46"/>
      <c r="AB15" s="46"/>
      <c r="AC15" s="46"/>
      <c r="AD15" s="46"/>
      <c r="AE15" s="46"/>
      <c r="AF15" s="46"/>
      <c r="AJ15" s="46"/>
      <c r="AK15" s="46"/>
      <c r="AL15" s="46"/>
      <c r="AM15" s="46"/>
      <c r="AN15" s="46"/>
      <c r="AO15" s="46"/>
      <c r="AP15" s="46"/>
    </row>
    <row r="16" spans="3:42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S16" s="47"/>
      <c r="T16" s="46"/>
      <c r="U16" s="50"/>
      <c r="Z16" s="46"/>
      <c r="AA16" s="46"/>
      <c r="AB16" s="46"/>
      <c r="AC16" s="46"/>
      <c r="AD16" s="46"/>
      <c r="AE16" s="46"/>
      <c r="AF16" s="46"/>
      <c r="AJ16" s="46"/>
      <c r="AK16" s="46"/>
      <c r="AL16" s="46"/>
      <c r="AM16" s="46"/>
      <c r="AN16" s="46"/>
      <c r="AO16" s="46"/>
      <c r="AP16" s="46"/>
    </row>
    <row r="17" spans="3:42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7"/>
      <c r="S17" s="47"/>
      <c r="T17" s="46"/>
      <c r="U17" s="48"/>
      <c r="Z17" s="46"/>
      <c r="AA17" s="46"/>
      <c r="AB17" s="46"/>
      <c r="AC17" s="46"/>
      <c r="AD17" s="46"/>
      <c r="AE17" s="46"/>
      <c r="AF17" s="46"/>
      <c r="AJ17" s="46"/>
      <c r="AK17" s="46"/>
      <c r="AL17" s="46"/>
      <c r="AM17" s="46"/>
      <c r="AN17" s="46"/>
      <c r="AO17" s="46"/>
      <c r="AP17" s="46"/>
    </row>
    <row r="18" spans="3:42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7"/>
      <c r="S18" s="47"/>
      <c r="T18" s="46"/>
      <c r="U18" s="48"/>
      <c r="Z18" s="46"/>
      <c r="AA18" s="46"/>
      <c r="AB18" s="46"/>
      <c r="AC18" s="46"/>
      <c r="AD18" s="46"/>
      <c r="AE18" s="46"/>
      <c r="AF18" s="46"/>
      <c r="AJ18" s="46"/>
      <c r="AK18" s="46"/>
      <c r="AL18" s="46"/>
      <c r="AM18" s="46"/>
      <c r="AN18" s="46"/>
      <c r="AO18" s="46"/>
      <c r="AP18" s="46"/>
    </row>
    <row r="19" spans="3:42" x14ac:dyDescent="0.25">
      <c r="C19" s="47"/>
      <c r="D19" s="46"/>
      <c r="E19" s="46"/>
      <c r="F19" s="46"/>
      <c r="G19" s="48"/>
      <c r="H19" s="48"/>
      <c r="I19" s="46"/>
      <c r="J19" s="46"/>
      <c r="K19" s="46"/>
      <c r="L19" s="46"/>
      <c r="M19" s="46"/>
      <c r="N19" s="48"/>
      <c r="O19" s="48"/>
      <c r="P19" s="52"/>
      <c r="Q19" s="52"/>
      <c r="R19" s="59" t="s">
        <v>198</v>
      </c>
      <c r="S19" s="57"/>
      <c r="T19" s="52"/>
      <c r="V19" s="99"/>
      <c r="Z19" s="46"/>
      <c r="AA19" s="46"/>
      <c r="AB19" s="46"/>
      <c r="AC19" s="46"/>
      <c r="AD19" s="46"/>
      <c r="AE19" s="46"/>
      <c r="AF19" s="46"/>
      <c r="AJ19" s="46"/>
      <c r="AK19" s="46"/>
      <c r="AL19" s="46"/>
      <c r="AM19" s="46"/>
      <c r="AN19" s="46"/>
      <c r="AO19" s="46"/>
      <c r="AP19" s="46"/>
    </row>
    <row r="20" spans="3:42" x14ac:dyDescent="0.25">
      <c r="C20" s="47"/>
      <c r="D20" s="46"/>
      <c r="E20" s="46"/>
      <c r="F20" s="49"/>
      <c r="G20" s="49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61"/>
      <c r="S20" s="56"/>
      <c r="T20" s="55"/>
      <c r="V20" s="99"/>
      <c r="Z20" s="46"/>
      <c r="AA20" s="46"/>
      <c r="AB20" s="46"/>
      <c r="AC20" s="46"/>
      <c r="AD20" s="46"/>
      <c r="AE20" s="46"/>
      <c r="AF20" s="46"/>
      <c r="AJ20" s="46"/>
      <c r="AK20" s="46"/>
      <c r="AL20" s="46"/>
      <c r="AM20" s="46"/>
      <c r="AN20" s="46"/>
      <c r="AO20" s="46"/>
      <c r="AP20" s="46"/>
    </row>
    <row r="21" spans="3:42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  <c r="R21" s="88"/>
      <c r="T21" s="60"/>
      <c r="V21" s="99"/>
      <c r="Z21" s="46"/>
      <c r="AA21" s="46"/>
      <c r="AB21" s="46"/>
      <c r="AC21" s="46"/>
      <c r="AD21" s="46"/>
      <c r="AE21" s="46"/>
      <c r="AF21" s="46"/>
      <c r="AJ21" s="46"/>
      <c r="AK21" s="46"/>
      <c r="AL21" s="46"/>
      <c r="AM21" s="46"/>
      <c r="AN21" s="46"/>
      <c r="AO21" s="46"/>
      <c r="AP21" s="46"/>
    </row>
    <row r="22" spans="3:42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100" t="s">
        <v>200</v>
      </c>
      <c r="S22" s="47"/>
      <c r="T22" s="46"/>
      <c r="V22" s="99"/>
      <c r="Z22" s="46"/>
      <c r="AA22" s="46"/>
      <c r="AB22" s="46"/>
      <c r="AC22" s="46"/>
      <c r="AD22" s="46"/>
      <c r="AE22" s="46"/>
      <c r="AF22" s="46"/>
      <c r="AJ22" s="46"/>
      <c r="AK22" s="46"/>
      <c r="AL22" s="46"/>
      <c r="AM22" s="46"/>
      <c r="AN22" s="46"/>
      <c r="AO22" s="46"/>
      <c r="AP22" s="46"/>
    </row>
    <row r="23" spans="3:42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  <c r="S23" s="47"/>
      <c r="T23" s="46"/>
      <c r="U23" s="48"/>
      <c r="Z23" s="46"/>
      <c r="AA23" s="46"/>
      <c r="AB23" s="46"/>
      <c r="AC23" s="46"/>
      <c r="AD23" s="46"/>
      <c r="AE23" s="46"/>
      <c r="AF23" s="46"/>
      <c r="AJ23" s="46"/>
      <c r="AK23" s="46"/>
      <c r="AL23" s="46"/>
      <c r="AM23" s="46"/>
      <c r="AN23" s="46"/>
      <c r="AO23" s="46"/>
      <c r="AP23" s="46"/>
    </row>
    <row r="24" spans="3:42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S24" s="47"/>
      <c r="T24" s="46"/>
      <c r="U24" s="48"/>
      <c r="Z24" s="46"/>
      <c r="AA24" s="46"/>
      <c r="AB24" s="46"/>
      <c r="AC24" s="46"/>
      <c r="AD24" s="46"/>
      <c r="AE24" s="46"/>
      <c r="AF24" s="46"/>
      <c r="AJ24" s="46"/>
      <c r="AK24" s="46"/>
      <c r="AL24" s="46"/>
      <c r="AM24" s="46"/>
      <c r="AN24" s="46"/>
      <c r="AO24" s="46"/>
      <c r="AP24" s="46"/>
    </row>
    <row r="25" spans="3:42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4"/>
      <c r="R25" s="59" t="s">
        <v>261</v>
      </c>
      <c r="S25" s="57"/>
      <c r="T25" s="52"/>
      <c r="U25" s="48"/>
      <c r="Z25" s="46"/>
      <c r="AA25" s="46"/>
      <c r="AB25" s="46"/>
      <c r="AC25" s="46"/>
      <c r="AD25" s="46"/>
      <c r="AE25" s="46"/>
      <c r="AF25" s="46"/>
      <c r="AJ25" s="46"/>
      <c r="AK25" s="46"/>
      <c r="AL25" s="46"/>
      <c r="AM25" s="46"/>
      <c r="AN25" s="46"/>
      <c r="AO25" s="46"/>
      <c r="AP25" s="46"/>
    </row>
    <row r="26" spans="3:42" x14ac:dyDescent="0.25">
      <c r="C26" s="47"/>
      <c r="D26" s="46"/>
      <c r="E26" s="46"/>
      <c r="F26" s="46"/>
      <c r="G26" s="48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87"/>
      <c r="S26" s="56"/>
      <c r="T26" s="55"/>
      <c r="U26" s="48"/>
      <c r="Z26" s="46"/>
      <c r="AA26" s="46"/>
      <c r="AB26" s="46"/>
      <c r="AC26" s="46"/>
      <c r="AD26" s="46"/>
      <c r="AE26" s="46"/>
      <c r="AF26" s="46"/>
      <c r="AJ26" s="46"/>
      <c r="AK26" s="46"/>
      <c r="AL26" s="46"/>
      <c r="AM26" s="46"/>
      <c r="AN26" s="46"/>
      <c r="AO26" s="46"/>
      <c r="AP26" s="46"/>
    </row>
    <row r="27" spans="3:42" x14ac:dyDescent="0.25">
      <c r="C27" s="47"/>
      <c r="D27" s="46"/>
      <c r="E27" s="46"/>
      <c r="F27" s="46"/>
      <c r="G27" s="49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87"/>
      <c r="U27" s="48"/>
      <c r="Z27" s="46"/>
      <c r="AA27" s="46"/>
      <c r="AB27" s="46"/>
      <c r="AC27" s="46"/>
      <c r="AD27" s="46"/>
      <c r="AE27" s="46"/>
      <c r="AF27" s="46"/>
      <c r="AJ27" s="46"/>
      <c r="AK27" s="46"/>
      <c r="AL27" s="46"/>
      <c r="AM27" s="46"/>
      <c r="AN27" s="46"/>
      <c r="AO27" s="46"/>
      <c r="AP27" s="46"/>
    </row>
    <row r="28" spans="3:42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  <c r="R28" s="109" t="s">
        <v>263</v>
      </c>
      <c r="S28" s="47"/>
      <c r="T28" s="47"/>
      <c r="U28" s="48"/>
      <c r="Z28" s="46"/>
      <c r="AA28" s="46"/>
      <c r="AB28" s="46"/>
      <c r="AC28" s="46"/>
      <c r="AD28" s="46"/>
      <c r="AE28" s="46"/>
      <c r="AF28" s="46"/>
      <c r="AJ28" s="46"/>
      <c r="AK28" s="46"/>
      <c r="AL28" s="46"/>
      <c r="AM28" s="46"/>
      <c r="AN28" s="46"/>
      <c r="AO28" s="46"/>
      <c r="AP28" s="46"/>
    </row>
    <row r="29" spans="3:42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  <c r="S29" s="47"/>
      <c r="T29" s="46"/>
      <c r="U29" s="48"/>
      <c r="Z29" s="46"/>
      <c r="AA29" s="46"/>
      <c r="AB29" s="46"/>
      <c r="AC29" s="46"/>
      <c r="AD29" s="46"/>
      <c r="AE29" s="46"/>
      <c r="AF29" s="46"/>
      <c r="AJ29" s="46"/>
      <c r="AK29" s="46"/>
      <c r="AL29" s="46"/>
      <c r="AM29" s="46"/>
      <c r="AN29" s="46"/>
      <c r="AO29" s="46"/>
      <c r="AP29" s="46"/>
    </row>
    <row r="30" spans="3:42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7"/>
      <c r="S30" s="47"/>
      <c r="T30" s="46"/>
      <c r="U30" s="48"/>
      <c r="Z30" s="46"/>
      <c r="AA30" s="46"/>
      <c r="AB30" s="46"/>
      <c r="AC30" s="46"/>
      <c r="AD30" s="46"/>
      <c r="AE30" s="46"/>
      <c r="AF30" s="46"/>
      <c r="AJ30" s="46"/>
      <c r="AK30" s="46"/>
      <c r="AL30" s="46"/>
      <c r="AM30" s="46"/>
      <c r="AN30" s="46"/>
      <c r="AO30" s="46"/>
      <c r="AP30" s="46"/>
    </row>
    <row r="31" spans="3:42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54"/>
      <c r="R31" s="59" t="s">
        <v>262</v>
      </c>
      <c r="S31" s="57"/>
      <c r="T31" s="52"/>
      <c r="U31" s="48"/>
      <c r="Z31" s="46"/>
      <c r="AA31" s="46"/>
      <c r="AB31" s="46"/>
      <c r="AC31" s="46"/>
      <c r="AD31" s="46"/>
      <c r="AE31" s="46"/>
      <c r="AF31" s="46"/>
      <c r="AJ31" s="46"/>
      <c r="AK31" s="46"/>
      <c r="AL31" s="46"/>
      <c r="AM31" s="46"/>
      <c r="AN31" s="46"/>
      <c r="AO31" s="46"/>
      <c r="AP31" s="46"/>
    </row>
    <row r="32" spans="3:42" x14ac:dyDescent="0.25">
      <c r="C32" s="47"/>
      <c r="D32" s="46"/>
      <c r="E32" s="46"/>
      <c r="F32" s="46"/>
      <c r="G32" s="48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87"/>
      <c r="S32" s="56"/>
      <c r="T32" s="55"/>
      <c r="U32" s="48"/>
      <c r="Z32" s="46"/>
      <c r="AA32" s="46"/>
      <c r="AB32" s="46"/>
      <c r="AC32" s="46"/>
      <c r="AD32" s="46"/>
      <c r="AE32" s="46"/>
      <c r="AF32" s="46"/>
      <c r="AJ32" s="46"/>
      <c r="AK32" s="46"/>
      <c r="AL32" s="46"/>
      <c r="AM32" s="46"/>
      <c r="AN32" s="46"/>
      <c r="AO32" s="46"/>
      <c r="AP32" s="46"/>
    </row>
    <row r="33" spans="3:42" x14ac:dyDescent="0.25">
      <c r="C33" s="47"/>
      <c r="D33" s="46"/>
      <c r="E33" s="46"/>
      <c r="F33" s="46"/>
      <c r="G33" s="49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87"/>
      <c r="U33" s="48"/>
      <c r="Z33" s="46"/>
      <c r="AA33" s="46"/>
      <c r="AB33" s="46"/>
      <c r="AC33" s="46"/>
      <c r="AD33" s="46"/>
      <c r="AE33" s="46"/>
      <c r="AF33" s="46"/>
      <c r="AJ33" s="46"/>
      <c r="AK33" s="46"/>
      <c r="AL33" s="46"/>
      <c r="AM33" s="46"/>
      <c r="AN33" s="46"/>
      <c r="AO33" s="46"/>
      <c r="AP33" s="46"/>
    </row>
    <row r="34" spans="3:4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7"/>
      <c r="R34" s="109" t="s">
        <v>264</v>
      </c>
      <c r="S34" s="47"/>
      <c r="T34" s="47"/>
      <c r="U34" s="48"/>
      <c r="Z34" s="46"/>
      <c r="AA34" s="46"/>
      <c r="AB34" s="46"/>
      <c r="AC34" s="46"/>
      <c r="AD34" s="46"/>
      <c r="AE34" s="46"/>
      <c r="AF34" s="46"/>
      <c r="AJ34" s="46"/>
      <c r="AK34" s="46"/>
      <c r="AL34" s="46"/>
      <c r="AM34" s="46"/>
      <c r="AN34" s="46"/>
      <c r="AO34" s="46"/>
      <c r="AP34" s="46"/>
    </row>
    <row r="35" spans="3:4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S35" s="47"/>
      <c r="T35" s="46"/>
      <c r="U35" s="48"/>
      <c r="Z35" s="46"/>
      <c r="AA35" s="46"/>
      <c r="AB35" s="46"/>
      <c r="AC35" s="46"/>
      <c r="AD35" s="46"/>
      <c r="AE35" s="46"/>
      <c r="AF35" s="46"/>
      <c r="AJ35" s="46"/>
      <c r="AK35" s="46"/>
      <c r="AL35" s="46"/>
      <c r="AM35" s="46"/>
      <c r="AN35" s="46"/>
      <c r="AO35" s="46"/>
      <c r="AP35" s="46"/>
    </row>
    <row r="36" spans="3:4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  <c r="S36" s="47"/>
      <c r="T36" s="46"/>
      <c r="U36" s="48"/>
      <c r="Z36" s="46"/>
      <c r="AA36" s="46"/>
      <c r="AB36" s="46"/>
      <c r="AC36" s="46"/>
      <c r="AD36" s="46"/>
      <c r="AE36" s="46"/>
      <c r="AF36" s="46"/>
      <c r="AJ36" s="46"/>
      <c r="AK36" s="46"/>
      <c r="AL36" s="46"/>
      <c r="AM36" s="46"/>
      <c r="AN36" s="46"/>
      <c r="AO36" s="46"/>
      <c r="AP36" s="46"/>
    </row>
    <row r="37" spans="3:42" x14ac:dyDescent="0.25">
      <c r="C37" s="47"/>
      <c r="D37" s="46"/>
      <c r="E37" s="46"/>
      <c r="F37" s="46"/>
      <c r="G37" s="46"/>
      <c r="H37" s="46"/>
      <c r="I37" s="46"/>
      <c r="J37" s="49"/>
      <c r="K37" s="52"/>
      <c r="L37" s="52"/>
      <c r="M37" s="52"/>
      <c r="N37" s="52"/>
      <c r="O37" s="52"/>
      <c r="P37" s="52"/>
      <c r="Q37" s="52"/>
      <c r="R37" s="59" t="s">
        <v>244</v>
      </c>
      <c r="S37" s="47"/>
      <c r="T37" s="46"/>
      <c r="U37" s="48"/>
      <c r="Z37" s="46"/>
      <c r="AA37" s="46"/>
      <c r="AB37" s="46"/>
      <c r="AC37" s="46"/>
      <c r="AD37" s="46"/>
      <c r="AE37" s="46"/>
      <c r="AF37" s="46"/>
      <c r="AJ37" s="46"/>
      <c r="AK37" s="46"/>
      <c r="AL37" s="46"/>
      <c r="AM37" s="46"/>
      <c r="AN37" s="46"/>
      <c r="AO37" s="46"/>
      <c r="AP37" s="46"/>
    </row>
    <row r="38" spans="3:42" x14ac:dyDescent="0.25">
      <c r="C38" s="47"/>
      <c r="D38" s="46"/>
      <c r="E38" s="49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61"/>
      <c r="S38" s="57"/>
      <c r="T38" s="52"/>
      <c r="U38" s="48"/>
      <c r="Z38" s="46"/>
      <c r="AA38" s="46"/>
      <c r="AB38" s="46"/>
      <c r="AC38" s="46"/>
      <c r="AD38" s="46"/>
      <c r="AE38" s="46"/>
      <c r="AF38" s="46"/>
      <c r="AJ38" s="46"/>
      <c r="AK38" s="46"/>
      <c r="AL38" s="46"/>
      <c r="AM38" s="46"/>
      <c r="AN38" s="46"/>
      <c r="AO38" s="46"/>
      <c r="AP38" s="46"/>
    </row>
    <row r="39" spans="3:42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88"/>
      <c r="S39" s="47"/>
      <c r="T39" s="46"/>
      <c r="U39" s="48"/>
      <c r="Z39" s="46"/>
      <c r="AA39" s="46"/>
      <c r="AB39" s="46"/>
      <c r="AC39" s="46"/>
      <c r="AD39" s="46"/>
      <c r="AE39" s="46"/>
      <c r="AF39" s="46"/>
      <c r="AJ39" s="46"/>
      <c r="AK39" s="46"/>
      <c r="AL39" s="46"/>
      <c r="AM39" s="46"/>
      <c r="AN39" s="46"/>
      <c r="AO39" s="46"/>
      <c r="AP39" s="46"/>
    </row>
    <row r="40" spans="3:42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9"/>
      <c r="O40" s="52"/>
      <c r="P40" s="52"/>
      <c r="Q40" s="52"/>
      <c r="R40" s="107" t="s">
        <v>245</v>
      </c>
      <c r="S40" s="47"/>
      <c r="T40" s="46"/>
      <c r="U40" s="48"/>
      <c r="Z40" s="46"/>
      <c r="AA40" s="46"/>
      <c r="AB40" s="46"/>
      <c r="AC40" s="46"/>
      <c r="AD40" s="46"/>
      <c r="AE40" s="46"/>
      <c r="AF40" s="46"/>
      <c r="AJ40" s="46"/>
      <c r="AK40" s="46"/>
      <c r="AL40" s="46"/>
      <c r="AM40" s="46"/>
      <c r="AN40" s="46"/>
      <c r="AO40" s="46"/>
      <c r="AP40" s="46"/>
    </row>
    <row r="41" spans="3:42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S41" s="47"/>
      <c r="T41" s="46"/>
      <c r="U41" s="48"/>
      <c r="Z41" s="46"/>
      <c r="AA41" s="46"/>
      <c r="AB41" s="46"/>
      <c r="AC41" s="46"/>
      <c r="AD41" s="46"/>
      <c r="AE41" s="46"/>
      <c r="AF41" s="46"/>
      <c r="AJ41" s="46"/>
      <c r="AK41" s="46"/>
      <c r="AL41" s="46"/>
      <c r="AM41" s="46"/>
      <c r="AN41" s="46"/>
      <c r="AO41" s="46"/>
      <c r="AP41" s="46"/>
    </row>
    <row r="42" spans="3:42" x14ac:dyDescent="0.25">
      <c r="C42" s="47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S42" s="47"/>
      <c r="T42" s="46"/>
      <c r="U42" s="48"/>
      <c r="Z42" s="46"/>
      <c r="AA42" s="46"/>
      <c r="AB42" s="46"/>
      <c r="AC42" s="46"/>
      <c r="AD42" s="46"/>
      <c r="AE42" s="46"/>
      <c r="AF42" s="46"/>
      <c r="AJ42" s="46"/>
      <c r="AK42" s="46"/>
      <c r="AL42" s="46"/>
      <c r="AM42" s="46"/>
      <c r="AN42" s="46"/>
      <c r="AO42" s="46"/>
      <c r="AP42" s="46"/>
    </row>
    <row r="43" spans="3:4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7"/>
      <c r="S43" s="47"/>
      <c r="T43" s="46"/>
      <c r="U43" s="48"/>
      <c r="Z43" s="46"/>
      <c r="AA43" s="46"/>
      <c r="AB43" s="46"/>
      <c r="AC43" s="46"/>
      <c r="AD43" s="46"/>
      <c r="AE43" s="46"/>
      <c r="AF43" s="46"/>
      <c r="AJ43" s="46"/>
      <c r="AK43" s="46"/>
      <c r="AL43" s="46"/>
      <c r="AM43" s="46"/>
      <c r="AN43" s="46"/>
      <c r="AO43" s="46"/>
      <c r="AP43" s="46"/>
    </row>
    <row r="44" spans="3:4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  <c r="S44" s="47"/>
      <c r="T44" s="46"/>
      <c r="U44" s="48"/>
      <c r="Z44" s="46"/>
      <c r="AA44" s="46"/>
      <c r="AB44" s="46"/>
      <c r="AC44" s="46"/>
      <c r="AD44" s="46"/>
      <c r="AE44" s="46"/>
      <c r="AF44" s="46"/>
      <c r="AJ44" s="46"/>
      <c r="AK44" s="46"/>
      <c r="AL44" s="46"/>
      <c r="AM44" s="46"/>
      <c r="AN44" s="46"/>
      <c r="AO44" s="46"/>
      <c r="AP44" s="46"/>
    </row>
    <row r="45" spans="3:4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7"/>
      <c r="S45" s="47"/>
      <c r="T45" s="46"/>
      <c r="U45" s="48"/>
      <c r="Z45" s="46"/>
      <c r="AA45" s="46"/>
      <c r="AB45" s="46"/>
      <c r="AC45" s="46"/>
      <c r="AD45" s="46"/>
      <c r="AE45" s="46"/>
      <c r="AF45" s="46"/>
      <c r="AJ45" s="46"/>
      <c r="AK45" s="46"/>
      <c r="AL45" s="46"/>
      <c r="AM45" s="46"/>
      <c r="AN45" s="46"/>
      <c r="AO45" s="46"/>
      <c r="AP45" s="46"/>
    </row>
    <row r="46" spans="3:4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47"/>
      <c r="T46" s="46"/>
      <c r="U46" s="48"/>
      <c r="Z46" s="46"/>
      <c r="AA46" s="46"/>
      <c r="AB46" s="46"/>
      <c r="AC46" s="46"/>
      <c r="AD46" s="46"/>
      <c r="AE46" s="46"/>
      <c r="AF46" s="46"/>
      <c r="AJ46" s="46"/>
      <c r="AK46" s="46"/>
      <c r="AL46" s="46"/>
      <c r="AM46" s="46"/>
      <c r="AN46" s="46"/>
      <c r="AO46" s="46"/>
      <c r="AP46" s="46"/>
    </row>
    <row r="47" spans="3:4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7"/>
      <c r="S47" s="47"/>
      <c r="T47" s="46"/>
      <c r="U47" s="48"/>
      <c r="Z47" s="46"/>
      <c r="AA47" s="46"/>
      <c r="AB47" s="46"/>
      <c r="AC47" s="46"/>
      <c r="AD47" s="46"/>
      <c r="AE47" s="46"/>
      <c r="AF47" s="46"/>
      <c r="AJ47" s="46"/>
      <c r="AK47" s="46"/>
      <c r="AL47" s="46"/>
      <c r="AM47" s="46"/>
      <c r="AN47" s="46"/>
      <c r="AO47" s="46"/>
      <c r="AP47" s="46"/>
    </row>
    <row r="48" spans="3:4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7"/>
      <c r="S48" s="47"/>
      <c r="T48" s="46"/>
      <c r="U48" s="48"/>
      <c r="Z48" s="46"/>
      <c r="AA48" s="46"/>
      <c r="AB48" s="46"/>
      <c r="AC48" s="46"/>
      <c r="AD48" s="46"/>
      <c r="AE48" s="46"/>
      <c r="AF48" s="46"/>
      <c r="AJ48" s="46"/>
      <c r="AK48" s="46"/>
      <c r="AL48" s="46"/>
      <c r="AM48" s="46"/>
      <c r="AN48" s="46"/>
      <c r="AO48" s="46"/>
      <c r="AP48" s="46"/>
    </row>
    <row r="49" spans="4:4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7"/>
      <c r="S49" s="47"/>
      <c r="T49" s="46"/>
      <c r="U49" s="48"/>
      <c r="Z49" s="46"/>
      <c r="AA49" s="46"/>
      <c r="AB49" s="46"/>
      <c r="AC49" s="46"/>
      <c r="AD49" s="46"/>
      <c r="AE49" s="46"/>
      <c r="AF49" s="46"/>
      <c r="AJ49" s="46"/>
      <c r="AK49" s="46"/>
      <c r="AL49" s="46"/>
      <c r="AM49" s="46"/>
      <c r="AN49" s="46"/>
      <c r="AO49" s="46"/>
      <c r="AP49" s="46"/>
    </row>
    <row r="50" spans="4:4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S50" s="47"/>
      <c r="T50" s="46"/>
      <c r="U50" s="48"/>
      <c r="Z50" s="46"/>
      <c r="AA50" s="46"/>
      <c r="AB50" s="46"/>
      <c r="AC50" s="46"/>
      <c r="AD50" s="46"/>
      <c r="AE50" s="46"/>
      <c r="AF50" s="46"/>
      <c r="AJ50" s="46"/>
      <c r="AK50" s="46"/>
      <c r="AL50" s="46"/>
      <c r="AM50" s="46"/>
      <c r="AN50" s="46"/>
      <c r="AO50" s="46"/>
      <c r="AP50" s="46"/>
    </row>
    <row r="51" spans="4:4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S51" s="47"/>
      <c r="T51" s="46"/>
      <c r="U51" s="48"/>
      <c r="Z51" s="46"/>
      <c r="AA51" s="46"/>
      <c r="AB51" s="46"/>
      <c r="AC51" s="46"/>
      <c r="AD51" s="46"/>
      <c r="AE51" s="46"/>
      <c r="AF51" s="46"/>
      <c r="AJ51" s="46"/>
      <c r="AK51" s="46"/>
      <c r="AL51" s="46"/>
      <c r="AM51" s="46"/>
      <c r="AN51" s="46"/>
      <c r="AO51" s="46"/>
      <c r="AP51" s="46"/>
    </row>
    <row r="52" spans="4:4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S52" s="47"/>
      <c r="T52" s="46"/>
      <c r="U52" s="48"/>
      <c r="Z52" s="46"/>
      <c r="AA52" s="46"/>
      <c r="AB52" s="46"/>
      <c r="AC52" s="46"/>
      <c r="AD52" s="46"/>
      <c r="AE52" s="46"/>
      <c r="AF52" s="46"/>
      <c r="AJ52" s="46"/>
      <c r="AK52" s="46"/>
      <c r="AL52" s="46"/>
      <c r="AM52" s="46"/>
      <c r="AN52" s="46"/>
      <c r="AO52" s="46"/>
      <c r="AP52" s="46"/>
    </row>
    <row r="53" spans="4:4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S53" s="47"/>
      <c r="T53" s="46"/>
      <c r="U53" s="48"/>
      <c r="Z53" s="46"/>
      <c r="AA53" s="46"/>
      <c r="AB53" s="46"/>
      <c r="AC53" s="46"/>
      <c r="AD53" s="46"/>
      <c r="AE53" s="46"/>
      <c r="AF53" s="46"/>
      <c r="AJ53" s="46"/>
      <c r="AK53" s="46"/>
      <c r="AL53" s="46"/>
      <c r="AM53" s="46"/>
      <c r="AN53" s="46"/>
      <c r="AO53" s="46"/>
      <c r="AP53" s="46"/>
    </row>
    <row r="54" spans="4:4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7"/>
      <c r="S54" s="47"/>
      <c r="T54" s="46"/>
      <c r="U54" s="48"/>
      <c r="Z54" s="46"/>
      <c r="AA54" s="46"/>
      <c r="AB54" s="46"/>
      <c r="AC54" s="46"/>
      <c r="AD54" s="46"/>
      <c r="AE54" s="46"/>
      <c r="AF54" s="46"/>
      <c r="AJ54" s="46"/>
      <c r="AK54" s="46"/>
      <c r="AL54" s="46"/>
      <c r="AM54" s="46"/>
      <c r="AN54" s="46"/>
      <c r="AO54" s="46"/>
      <c r="AP54" s="46"/>
    </row>
    <row r="55" spans="4:4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S55" s="47"/>
      <c r="T55" s="46"/>
      <c r="U55" s="48"/>
      <c r="Z55" s="46"/>
      <c r="AA55" s="46"/>
      <c r="AB55" s="46"/>
      <c r="AC55" s="46"/>
      <c r="AD55" s="46"/>
      <c r="AE55" s="46"/>
      <c r="AF55" s="46"/>
      <c r="AJ55" s="46"/>
      <c r="AK55" s="46"/>
      <c r="AL55" s="46"/>
      <c r="AM55" s="46"/>
      <c r="AN55" s="46"/>
      <c r="AO55" s="46"/>
      <c r="AP55" s="46"/>
    </row>
    <row r="56" spans="4:4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S56" s="47"/>
      <c r="T56" s="46"/>
      <c r="U56" s="48"/>
      <c r="Z56" s="46"/>
      <c r="AA56" s="46"/>
      <c r="AB56" s="46"/>
      <c r="AC56" s="46"/>
      <c r="AD56" s="46"/>
      <c r="AE56" s="46"/>
      <c r="AF56" s="46"/>
      <c r="AJ56" s="46"/>
      <c r="AK56" s="46"/>
      <c r="AL56" s="46"/>
      <c r="AM56" s="46"/>
      <c r="AN56" s="46"/>
      <c r="AO56" s="46"/>
      <c r="AP56" s="46"/>
    </row>
    <row r="57" spans="4:4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S57" s="47"/>
      <c r="T57" s="46"/>
      <c r="U57" s="48"/>
      <c r="Z57" s="46"/>
      <c r="AA57" s="46"/>
      <c r="AB57" s="46"/>
      <c r="AC57" s="46"/>
      <c r="AD57" s="46"/>
      <c r="AE57" s="46"/>
      <c r="AF57" s="46"/>
      <c r="AJ57" s="46"/>
      <c r="AK57" s="46"/>
      <c r="AL57" s="46"/>
      <c r="AM57" s="46"/>
      <c r="AN57" s="46"/>
      <c r="AO57" s="46"/>
      <c r="AP57" s="46"/>
    </row>
    <row r="58" spans="4:4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S58" s="47"/>
      <c r="T58" s="46"/>
      <c r="U58" s="48"/>
      <c r="Z58" s="46"/>
      <c r="AA58" s="46"/>
      <c r="AB58" s="46"/>
      <c r="AC58" s="46"/>
      <c r="AD58" s="46"/>
      <c r="AE58" s="46"/>
      <c r="AF58" s="46"/>
      <c r="AJ58" s="46"/>
      <c r="AK58" s="46"/>
      <c r="AL58" s="46"/>
      <c r="AM58" s="46"/>
      <c r="AN58" s="46"/>
      <c r="AO58" s="46"/>
      <c r="AP58" s="46"/>
    </row>
    <row r="59" spans="4:4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S59" s="47"/>
      <c r="T59" s="46"/>
      <c r="U59" s="48"/>
      <c r="Z59" s="46"/>
      <c r="AA59" s="46"/>
      <c r="AB59" s="46"/>
      <c r="AC59" s="46"/>
      <c r="AD59" s="46"/>
      <c r="AE59" s="46"/>
      <c r="AF59" s="46"/>
      <c r="AJ59" s="46"/>
      <c r="AK59" s="46"/>
      <c r="AL59" s="46"/>
      <c r="AM59" s="46"/>
      <c r="AN59" s="46"/>
      <c r="AO59" s="46"/>
      <c r="AP59" s="46"/>
    </row>
    <row r="60" spans="4:4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S60" s="47"/>
      <c r="T60" s="46"/>
      <c r="U60" s="48"/>
      <c r="Z60" s="46"/>
      <c r="AA60" s="46"/>
      <c r="AB60" s="46"/>
      <c r="AC60" s="46"/>
      <c r="AD60" s="46"/>
      <c r="AE60" s="46"/>
      <c r="AF60" s="46"/>
      <c r="AJ60" s="46"/>
      <c r="AK60" s="46"/>
      <c r="AL60" s="46"/>
      <c r="AM60" s="46"/>
      <c r="AN60" s="46"/>
      <c r="AO60" s="46"/>
      <c r="AP60" s="46"/>
    </row>
    <row r="61" spans="4:4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S61" s="47"/>
      <c r="T61" s="46"/>
      <c r="U61" s="48"/>
      <c r="Z61" s="46"/>
      <c r="AA61" s="46"/>
      <c r="AB61" s="46"/>
      <c r="AC61" s="46"/>
      <c r="AD61" s="46"/>
      <c r="AE61" s="46"/>
      <c r="AF61" s="46"/>
      <c r="AJ61" s="46"/>
      <c r="AK61" s="46"/>
      <c r="AL61" s="46"/>
      <c r="AM61" s="46"/>
      <c r="AN61" s="46"/>
      <c r="AO61" s="46"/>
      <c r="AP61" s="46"/>
    </row>
    <row r="62" spans="4:4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S62" s="47"/>
      <c r="T62" s="46"/>
      <c r="U62" s="48"/>
      <c r="Z62" s="46"/>
      <c r="AA62" s="46"/>
      <c r="AB62" s="46"/>
      <c r="AC62" s="46"/>
      <c r="AD62" s="46"/>
      <c r="AE62" s="46"/>
      <c r="AF62" s="46"/>
      <c r="AJ62" s="46"/>
      <c r="AK62" s="46"/>
      <c r="AL62" s="46"/>
      <c r="AM62" s="46"/>
      <c r="AN62" s="46"/>
      <c r="AO62" s="46"/>
      <c r="AP62" s="46"/>
    </row>
    <row r="63" spans="4:4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S63" s="47"/>
      <c r="T63" s="46"/>
      <c r="U63" s="48"/>
      <c r="Z63" s="46"/>
      <c r="AA63" s="46"/>
      <c r="AB63" s="46"/>
      <c r="AC63" s="46"/>
      <c r="AD63" s="46"/>
      <c r="AE63" s="46"/>
      <c r="AF63" s="46"/>
      <c r="AJ63" s="46"/>
      <c r="AK63" s="46"/>
      <c r="AL63" s="46"/>
      <c r="AM63" s="46"/>
      <c r="AN63" s="46"/>
      <c r="AO63" s="46"/>
      <c r="AP63" s="46"/>
    </row>
    <row r="64" spans="4:4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  <c r="S64" s="47"/>
      <c r="T64" s="46"/>
      <c r="U64" s="48"/>
      <c r="Z64" s="46"/>
      <c r="AA64" s="46"/>
      <c r="AB64" s="46"/>
      <c r="AC64" s="46"/>
      <c r="AD64" s="46"/>
      <c r="AE64" s="46"/>
      <c r="AF64" s="46"/>
      <c r="AJ64" s="46"/>
      <c r="AK64" s="46"/>
      <c r="AL64" s="46"/>
      <c r="AM64" s="46"/>
      <c r="AN64" s="46"/>
      <c r="AO64" s="46"/>
      <c r="AP64" s="46"/>
    </row>
    <row r="65" spans="4:4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7"/>
      <c r="S65" s="47"/>
      <c r="T65" s="46"/>
      <c r="U65" s="48"/>
      <c r="Z65" s="46"/>
      <c r="AA65" s="46"/>
      <c r="AB65" s="46"/>
      <c r="AC65" s="46"/>
      <c r="AD65" s="46"/>
      <c r="AE65" s="46"/>
      <c r="AF65" s="46"/>
      <c r="AJ65" s="46"/>
      <c r="AK65" s="46"/>
      <c r="AL65" s="46"/>
      <c r="AM65" s="46"/>
      <c r="AN65" s="46"/>
      <c r="AO65" s="46"/>
      <c r="AP65" s="46"/>
    </row>
    <row r="66" spans="4:4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7"/>
      <c r="S66" s="47"/>
      <c r="T66" s="46"/>
      <c r="U66" s="48"/>
      <c r="Z66" s="46"/>
      <c r="AA66" s="46"/>
      <c r="AB66" s="46"/>
      <c r="AC66" s="46"/>
      <c r="AD66" s="46"/>
      <c r="AE66" s="46"/>
      <c r="AF66" s="46"/>
      <c r="AJ66" s="46"/>
      <c r="AK66" s="46"/>
      <c r="AL66" s="46"/>
      <c r="AM66" s="46"/>
      <c r="AN66" s="46"/>
      <c r="AO66" s="46"/>
      <c r="AP66" s="46"/>
    </row>
    <row r="67" spans="4:4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7"/>
      <c r="S67" s="47"/>
      <c r="T67" s="46"/>
      <c r="U67" s="48"/>
      <c r="Z67" s="46"/>
      <c r="AA67" s="46"/>
      <c r="AB67" s="46"/>
      <c r="AC67" s="46"/>
      <c r="AD67" s="46"/>
      <c r="AE67" s="46"/>
      <c r="AF67" s="46"/>
      <c r="AJ67" s="46"/>
      <c r="AK67" s="46"/>
      <c r="AL67" s="46"/>
      <c r="AM67" s="46"/>
      <c r="AN67" s="46"/>
      <c r="AO67" s="46"/>
      <c r="AP67" s="46"/>
    </row>
    <row r="68" spans="4:4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7"/>
      <c r="S68" s="47"/>
      <c r="T68" s="46"/>
      <c r="U68" s="48"/>
      <c r="Z68" s="46"/>
      <c r="AA68" s="46"/>
      <c r="AB68" s="46"/>
      <c r="AC68" s="46"/>
      <c r="AD68" s="46"/>
      <c r="AE68" s="46"/>
      <c r="AF68" s="46"/>
      <c r="AJ68" s="46"/>
      <c r="AK68" s="46"/>
      <c r="AL68" s="46"/>
      <c r="AM68" s="46"/>
      <c r="AN68" s="46"/>
      <c r="AO68" s="46"/>
      <c r="AP68" s="46"/>
    </row>
    <row r="69" spans="4:4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7"/>
      <c r="S69" s="47"/>
      <c r="T69" s="46"/>
      <c r="U69" s="48"/>
      <c r="Z69" s="46"/>
      <c r="AA69" s="46"/>
      <c r="AB69" s="46"/>
      <c r="AC69" s="46"/>
      <c r="AD69" s="46"/>
      <c r="AE69" s="46"/>
      <c r="AF69" s="46"/>
      <c r="AJ69" s="46"/>
      <c r="AK69" s="46"/>
      <c r="AL69" s="46"/>
      <c r="AM69" s="46"/>
      <c r="AN69" s="46"/>
      <c r="AO69" s="46"/>
      <c r="AP69" s="46"/>
    </row>
    <row r="70" spans="4:4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7"/>
      <c r="S70" s="47"/>
      <c r="T70" s="46"/>
      <c r="U70" s="48"/>
      <c r="Z70" s="46"/>
      <c r="AA70" s="46"/>
      <c r="AB70" s="46"/>
      <c r="AC70" s="46"/>
      <c r="AD70" s="46"/>
      <c r="AE70" s="46"/>
      <c r="AF70" s="46"/>
      <c r="AJ70" s="46"/>
      <c r="AK70" s="46"/>
      <c r="AL70" s="46"/>
      <c r="AM70" s="46"/>
      <c r="AN70" s="46"/>
      <c r="AO70" s="46"/>
      <c r="AP70" s="46"/>
    </row>
    <row r="71" spans="4:4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S71" s="47"/>
      <c r="T71" s="46"/>
      <c r="U71" s="48"/>
      <c r="Z71" s="46"/>
      <c r="AA71" s="46"/>
      <c r="AB71" s="46"/>
      <c r="AC71" s="46"/>
      <c r="AD71" s="46"/>
      <c r="AE71" s="46"/>
      <c r="AF71" s="46"/>
      <c r="AJ71" s="46"/>
      <c r="AK71" s="46"/>
      <c r="AL71" s="46"/>
      <c r="AM71" s="46"/>
      <c r="AN71" s="46"/>
      <c r="AO71" s="46"/>
      <c r="AP71" s="46"/>
    </row>
    <row r="72" spans="4:4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S72" s="47"/>
      <c r="T72" s="46"/>
      <c r="U72" s="48"/>
      <c r="Z72" s="46"/>
      <c r="AA72" s="46"/>
      <c r="AB72" s="46"/>
      <c r="AC72" s="46"/>
      <c r="AD72" s="46"/>
      <c r="AE72" s="46"/>
      <c r="AF72" s="46"/>
      <c r="AJ72" s="46"/>
      <c r="AK72" s="46"/>
      <c r="AL72" s="46"/>
      <c r="AM72" s="46"/>
      <c r="AN72" s="46"/>
      <c r="AO72" s="46"/>
      <c r="AP72" s="46"/>
    </row>
    <row r="73" spans="4:4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7"/>
      <c r="S73" s="47"/>
      <c r="T73" s="46"/>
      <c r="U73" s="48"/>
      <c r="Z73" s="46"/>
      <c r="AA73" s="46"/>
      <c r="AB73" s="46"/>
      <c r="AC73" s="46"/>
      <c r="AD73" s="46"/>
      <c r="AE73" s="46"/>
      <c r="AF73" s="46"/>
      <c r="AJ73" s="46"/>
      <c r="AK73" s="46"/>
      <c r="AL73" s="46"/>
      <c r="AM73" s="46"/>
      <c r="AN73" s="46"/>
      <c r="AO73" s="46"/>
      <c r="AP73" s="46"/>
    </row>
    <row r="74" spans="4:4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7"/>
      <c r="S74" s="47"/>
      <c r="T74" s="46"/>
      <c r="U74" s="48"/>
      <c r="Z74" s="46"/>
      <c r="AA74" s="46"/>
      <c r="AB74" s="46"/>
      <c r="AC74" s="46"/>
      <c r="AD74" s="46"/>
      <c r="AE74" s="46"/>
      <c r="AF74" s="46"/>
      <c r="AJ74" s="46"/>
      <c r="AK74" s="46"/>
      <c r="AL74" s="46"/>
      <c r="AM74" s="46"/>
      <c r="AN74" s="46"/>
      <c r="AO74" s="46"/>
      <c r="AP74" s="46"/>
    </row>
    <row r="75" spans="4:4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7"/>
      <c r="S75" s="47"/>
      <c r="T75" s="46"/>
      <c r="U75" s="48"/>
      <c r="Z75" s="46"/>
      <c r="AA75" s="46"/>
      <c r="AB75" s="46"/>
      <c r="AC75" s="46"/>
      <c r="AD75" s="46"/>
      <c r="AE75" s="46"/>
      <c r="AF75" s="46"/>
      <c r="AJ75" s="46"/>
      <c r="AK75" s="46"/>
      <c r="AL75" s="46"/>
      <c r="AM75" s="46"/>
      <c r="AN75" s="46"/>
      <c r="AO75" s="46"/>
      <c r="AP75" s="46"/>
    </row>
    <row r="76" spans="4:4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7"/>
      <c r="S76" s="47"/>
      <c r="T76" s="46"/>
      <c r="U76" s="48"/>
      <c r="Z76" s="46"/>
      <c r="AA76" s="46"/>
      <c r="AB76" s="46"/>
      <c r="AC76" s="46"/>
      <c r="AD76" s="46"/>
      <c r="AE76" s="46"/>
      <c r="AF76" s="46"/>
      <c r="AJ76" s="46"/>
      <c r="AK76" s="46"/>
      <c r="AL76" s="46"/>
      <c r="AM76" s="46"/>
      <c r="AN76" s="46"/>
      <c r="AO76" s="46"/>
      <c r="AP76" s="46"/>
    </row>
    <row r="77" spans="4:4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  <c r="S77" s="47"/>
      <c r="T77" s="46"/>
      <c r="U77" s="48"/>
      <c r="Z77" s="46"/>
      <c r="AA77" s="46"/>
      <c r="AB77" s="46"/>
      <c r="AC77" s="46"/>
      <c r="AD77" s="46"/>
      <c r="AE77" s="46"/>
      <c r="AF77" s="46"/>
      <c r="AJ77" s="46"/>
      <c r="AK77" s="46"/>
      <c r="AL77" s="46"/>
      <c r="AM77" s="46"/>
      <c r="AN77" s="46"/>
      <c r="AO77" s="46"/>
      <c r="AP77" s="46"/>
    </row>
    <row r="78" spans="4:4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7"/>
      <c r="S78" s="47"/>
      <c r="T78" s="46"/>
      <c r="U78" s="48"/>
      <c r="Z78" s="46"/>
      <c r="AA78" s="46"/>
      <c r="AB78" s="46"/>
      <c r="AC78" s="46"/>
      <c r="AD78" s="46"/>
      <c r="AE78" s="46"/>
      <c r="AF78" s="46"/>
      <c r="AJ78" s="46"/>
      <c r="AK78" s="46"/>
      <c r="AL78" s="46"/>
      <c r="AM78" s="46"/>
      <c r="AN78" s="46"/>
      <c r="AO78" s="46"/>
      <c r="AP78" s="46"/>
    </row>
    <row r="79" spans="4:4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7"/>
      <c r="S79" s="47"/>
      <c r="T79" s="46"/>
      <c r="U79" s="48"/>
      <c r="Z79" s="46"/>
      <c r="AA79" s="46"/>
      <c r="AB79" s="46"/>
      <c r="AC79" s="46"/>
      <c r="AD79" s="46"/>
      <c r="AE79" s="46"/>
      <c r="AF79" s="46"/>
      <c r="AJ79" s="46"/>
      <c r="AK79" s="46"/>
      <c r="AL79" s="46"/>
      <c r="AM79" s="46"/>
      <c r="AN79" s="46"/>
      <c r="AO79" s="46"/>
      <c r="AP79" s="46"/>
    </row>
    <row r="80" spans="4:4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7"/>
      <c r="S80" s="47"/>
      <c r="T80" s="46"/>
      <c r="U80" s="48"/>
      <c r="Z80" s="46"/>
      <c r="AA80" s="46"/>
      <c r="AB80" s="46"/>
      <c r="AC80" s="46"/>
      <c r="AD80" s="46"/>
      <c r="AE80" s="46"/>
      <c r="AF80" s="46"/>
      <c r="AJ80" s="46"/>
      <c r="AK80" s="46"/>
      <c r="AL80" s="46"/>
      <c r="AM80" s="46"/>
      <c r="AN80" s="46"/>
      <c r="AO80" s="46"/>
      <c r="AP80" s="46"/>
    </row>
    <row r="81" spans="4:4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S81" s="47"/>
      <c r="T81" s="46"/>
      <c r="U81" s="48"/>
      <c r="Z81" s="46"/>
      <c r="AA81" s="46"/>
      <c r="AB81" s="46"/>
      <c r="AC81" s="46"/>
      <c r="AD81" s="46"/>
      <c r="AE81" s="46"/>
      <c r="AF81" s="46"/>
      <c r="AJ81" s="46"/>
      <c r="AK81" s="46"/>
      <c r="AL81" s="46"/>
      <c r="AM81" s="46"/>
      <c r="AN81" s="46"/>
      <c r="AO81" s="46"/>
      <c r="AP81" s="46"/>
    </row>
    <row r="82" spans="4:4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7"/>
      <c r="S82" s="47"/>
      <c r="T82" s="46"/>
      <c r="U82" s="48"/>
      <c r="Z82" s="46"/>
      <c r="AA82" s="46"/>
      <c r="AB82" s="46"/>
      <c r="AC82" s="46"/>
      <c r="AD82" s="46"/>
      <c r="AE82" s="46"/>
      <c r="AF82" s="46"/>
      <c r="AJ82" s="46"/>
      <c r="AK82" s="46"/>
      <c r="AL82" s="46"/>
      <c r="AM82" s="46"/>
      <c r="AN82" s="46"/>
      <c r="AO82" s="46"/>
      <c r="AP82" s="46"/>
    </row>
    <row r="83" spans="4:4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S83" s="47"/>
      <c r="T83" s="46"/>
      <c r="U83" s="48"/>
      <c r="Z83" s="46"/>
      <c r="AA83" s="46"/>
      <c r="AB83" s="46"/>
      <c r="AC83" s="46"/>
      <c r="AD83" s="46"/>
      <c r="AE83" s="46"/>
      <c r="AF83" s="46"/>
      <c r="AJ83" s="46"/>
      <c r="AK83" s="46"/>
      <c r="AL83" s="46"/>
      <c r="AM83" s="46"/>
      <c r="AN83" s="46"/>
      <c r="AO83" s="46"/>
      <c r="AP83" s="46"/>
    </row>
    <row r="84" spans="4:4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7"/>
      <c r="S84" s="47"/>
      <c r="T84" s="46"/>
      <c r="U84" s="48"/>
      <c r="Z84" s="46"/>
      <c r="AA84" s="46"/>
      <c r="AB84" s="46"/>
      <c r="AC84" s="46"/>
      <c r="AD84" s="46"/>
      <c r="AE84" s="46"/>
      <c r="AF84" s="46"/>
      <c r="AJ84" s="46"/>
      <c r="AK84" s="46"/>
      <c r="AL84" s="46"/>
      <c r="AM84" s="46"/>
      <c r="AN84" s="46"/>
      <c r="AO84" s="46"/>
      <c r="AP84" s="46"/>
    </row>
    <row r="85" spans="4:4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7"/>
      <c r="S85" s="47"/>
      <c r="T85" s="46"/>
      <c r="U85" s="48"/>
      <c r="Z85" s="46"/>
      <c r="AA85" s="46"/>
      <c r="AB85" s="46"/>
      <c r="AC85" s="46"/>
      <c r="AD85" s="46"/>
      <c r="AE85" s="46"/>
      <c r="AF85" s="46"/>
      <c r="AJ85" s="46"/>
      <c r="AK85" s="46"/>
      <c r="AL85" s="46"/>
      <c r="AM85" s="46"/>
      <c r="AN85" s="46"/>
      <c r="AO85" s="46"/>
      <c r="AP85" s="46"/>
    </row>
    <row r="86" spans="4:4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7"/>
      <c r="S86" s="47"/>
      <c r="T86" s="46"/>
      <c r="U86" s="48"/>
      <c r="Z86" s="46"/>
      <c r="AA86" s="46"/>
      <c r="AB86" s="46"/>
      <c r="AC86" s="46"/>
      <c r="AD86" s="46"/>
      <c r="AE86" s="46"/>
      <c r="AF86" s="46"/>
      <c r="AJ86" s="46"/>
      <c r="AK86" s="46"/>
      <c r="AL86" s="46"/>
      <c r="AM86" s="46"/>
      <c r="AN86" s="46"/>
      <c r="AO86" s="46"/>
      <c r="AP86" s="46"/>
    </row>
    <row r="87" spans="4:4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7"/>
      <c r="S87" s="47"/>
      <c r="T87" s="46"/>
      <c r="U87" s="48"/>
      <c r="Z87" s="46"/>
      <c r="AA87" s="46"/>
      <c r="AB87" s="46"/>
      <c r="AC87" s="46"/>
      <c r="AD87" s="46"/>
      <c r="AE87" s="46"/>
      <c r="AF87" s="46"/>
      <c r="AJ87" s="46"/>
      <c r="AK87" s="46"/>
      <c r="AL87" s="46"/>
      <c r="AM87" s="46"/>
      <c r="AN87" s="46"/>
      <c r="AO87" s="46"/>
      <c r="AP87" s="46"/>
    </row>
    <row r="88" spans="4:4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7"/>
      <c r="S88" s="47"/>
      <c r="T88" s="46"/>
      <c r="U88" s="48"/>
      <c r="Z88" s="46"/>
      <c r="AA88" s="46"/>
      <c r="AB88" s="46"/>
      <c r="AC88" s="46"/>
      <c r="AD88" s="46"/>
      <c r="AE88" s="46"/>
      <c r="AF88" s="46"/>
      <c r="AJ88" s="46"/>
      <c r="AK88" s="46"/>
      <c r="AL88" s="46"/>
      <c r="AM88" s="46"/>
      <c r="AN88" s="46"/>
      <c r="AO88" s="46"/>
      <c r="AP88" s="46"/>
    </row>
    <row r="89" spans="4:4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7"/>
      <c r="S89" s="47"/>
      <c r="T89" s="46"/>
      <c r="U89" s="48"/>
      <c r="Z89" s="46"/>
      <c r="AA89" s="46"/>
      <c r="AB89" s="46"/>
      <c r="AC89" s="46"/>
      <c r="AD89" s="46"/>
      <c r="AE89" s="46"/>
      <c r="AF89" s="46"/>
      <c r="AJ89" s="46"/>
      <c r="AK89" s="46"/>
      <c r="AL89" s="46"/>
      <c r="AM89" s="46"/>
      <c r="AN89" s="46"/>
      <c r="AO89" s="46"/>
      <c r="AP89" s="46"/>
    </row>
    <row r="90" spans="4:4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7"/>
      <c r="S90" s="47"/>
      <c r="T90" s="46"/>
      <c r="U90" s="48"/>
      <c r="Z90" s="46"/>
      <c r="AA90" s="46"/>
      <c r="AB90" s="46"/>
      <c r="AC90" s="46"/>
      <c r="AD90" s="46"/>
      <c r="AE90" s="46"/>
      <c r="AF90" s="46"/>
      <c r="AJ90" s="46"/>
      <c r="AK90" s="46"/>
      <c r="AL90" s="46"/>
      <c r="AM90" s="46"/>
      <c r="AN90" s="46"/>
      <c r="AO90" s="46"/>
      <c r="AP90" s="46"/>
    </row>
    <row r="91" spans="4:4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7"/>
      <c r="S91" s="47"/>
      <c r="T91" s="46"/>
      <c r="U91" s="48"/>
      <c r="Z91" s="46"/>
      <c r="AA91" s="46"/>
      <c r="AB91" s="46"/>
      <c r="AC91" s="46"/>
      <c r="AD91" s="46"/>
      <c r="AE91" s="46"/>
      <c r="AF91" s="46"/>
      <c r="AJ91" s="46"/>
      <c r="AK91" s="46"/>
      <c r="AL91" s="46"/>
      <c r="AM91" s="46"/>
      <c r="AN91" s="46"/>
      <c r="AO91" s="46"/>
      <c r="AP91" s="46"/>
    </row>
    <row r="92" spans="4:4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7"/>
      <c r="S92" s="47"/>
      <c r="T92" s="46"/>
      <c r="U92" s="48"/>
      <c r="Z92" s="46"/>
      <c r="AA92" s="46"/>
      <c r="AB92" s="46"/>
      <c r="AC92" s="46"/>
      <c r="AD92" s="46"/>
      <c r="AE92" s="46"/>
      <c r="AF92" s="46"/>
      <c r="AJ92" s="46"/>
      <c r="AK92" s="46"/>
      <c r="AL92" s="46"/>
      <c r="AM92" s="46"/>
      <c r="AN92" s="46"/>
      <c r="AO92" s="46"/>
      <c r="AP92" s="46"/>
    </row>
    <row r="93" spans="4:4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7"/>
      <c r="S93" s="47"/>
      <c r="T93" s="46"/>
      <c r="U93" s="48"/>
      <c r="Z93" s="46"/>
      <c r="AA93" s="46"/>
      <c r="AB93" s="46"/>
      <c r="AC93" s="46"/>
      <c r="AD93" s="46"/>
      <c r="AE93" s="46"/>
      <c r="AF93" s="46"/>
      <c r="AJ93" s="46"/>
      <c r="AK93" s="46"/>
      <c r="AL93" s="46"/>
      <c r="AM93" s="46"/>
      <c r="AN93" s="46"/>
      <c r="AO93" s="46"/>
      <c r="AP93" s="46"/>
    </row>
    <row r="94" spans="4:4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7"/>
      <c r="S94" s="47"/>
      <c r="T94" s="46"/>
      <c r="U94" s="48"/>
      <c r="Z94" s="46"/>
      <c r="AA94" s="46"/>
      <c r="AB94" s="46"/>
      <c r="AC94" s="46"/>
      <c r="AD94" s="46"/>
      <c r="AE94" s="46"/>
      <c r="AF94" s="46"/>
      <c r="AJ94" s="46"/>
      <c r="AK94" s="46"/>
      <c r="AL94" s="46"/>
      <c r="AM94" s="46"/>
      <c r="AN94" s="46"/>
      <c r="AO94" s="46"/>
      <c r="AP94" s="46"/>
    </row>
    <row r="95" spans="4:4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7"/>
      <c r="S95" s="47"/>
      <c r="T95" s="46"/>
      <c r="U95" s="48"/>
      <c r="Z95" s="46"/>
      <c r="AA95" s="46"/>
      <c r="AB95" s="46"/>
      <c r="AC95" s="46"/>
      <c r="AD95" s="46"/>
      <c r="AE95" s="46"/>
      <c r="AF95" s="46"/>
      <c r="AJ95" s="46"/>
      <c r="AK95" s="46"/>
      <c r="AL95" s="46"/>
      <c r="AM95" s="46"/>
      <c r="AN95" s="46"/>
      <c r="AO95" s="46"/>
      <c r="AP95" s="46"/>
    </row>
    <row r="96" spans="4:4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7"/>
      <c r="S96" s="47"/>
      <c r="T96" s="46"/>
      <c r="U96" s="48"/>
      <c r="Z96" s="46"/>
      <c r="AA96" s="46"/>
      <c r="AB96" s="46"/>
      <c r="AC96" s="46"/>
      <c r="AD96" s="46"/>
      <c r="AE96" s="46"/>
      <c r="AF96" s="46"/>
      <c r="AJ96" s="46"/>
      <c r="AK96" s="46"/>
      <c r="AL96" s="46"/>
      <c r="AM96" s="46"/>
      <c r="AN96" s="46"/>
      <c r="AO96" s="46"/>
      <c r="AP96" s="46"/>
    </row>
    <row r="97" spans="4:4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7"/>
      <c r="S97" s="47"/>
      <c r="T97" s="46"/>
      <c r="U97" s="48"/>
      <c r="Z97" s="46"/>
      <c r="AA97" s="46"/>
      <c r="AB97" s="46"/>
      <c r="AC97" s="46"/>
      <c r="AD97" s="46"/>
      <c r="AE97" s="46"/>
      <c r="AF97" s="46"/>
      <c r="AJ97" s="46"/>
      <c r="AK97" s="46"/>
      <c r="AL97" s="46"/>
      <c r="AM97" s="46"/>
      <c r="AN97" s="46"/>
      <c r="AO97" s="46"/>
      <c r="AP97" s="46"/>
    </row>
    <row r="98" spans="4:4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7"/>
      <c r="S98" s="47"/>
      <c r="T98" s="46"/>
      <c r="U98" s="48"/>
      <c r="Z98" s="46"/>
      <c r="AA98" s="46"/>
      <c r="AB98" s="46"/>
      <c r="AC98" s="46"/>
      <c r="AD98" s="46"/>
      <c r="AE98" s="46"/>
      <c r="AF98" s="46"/>
      <c r="AJ98" s="46"/>
      <c r="AK98" s="46"/>
      <c r="AL98" s="46"/>
      <c r="AM98" s="46"/>
      <c r="AN98" s="46"/>
      <c r="AO98" s="46"/>
      <c r="AP98" s="46"/>
    </row>
    <row r="99" spans="4:4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7"/>
      <c r="S99" s="47"/>
      <c r="T99" s="46"/>
      <c r="U99" s="48"/>
      <c r="Z99" s="46"/>
      <c r="AA99" s="46"/>
      <c r="AB99" s="46"/>
      <c r="AC99" s="46"/>
      <c r="AD99" s="46"/>
      <c r="AE99" s="46"/>
      <c r="AF99" s="46"/>
      <c r="AJ99" s="46"/>
      <c r="AK99" s="46"/>
      <c r="AL99" s="46"/>
      <c r="AM99" s="46"/>
      <c r="AN99" s="46"/>
      <c r="AO99" s="46"/>
      <c r="AP99" s="46"/>
    </row>
    <row r="100" spans="4:4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7"/>
      <c r="S100" s="47"/>
      <c r="T100" s="46"/>
      <c r="U100" s="48"/>
      <c r="Z100" s="46"/>
      <c r="AA100" s="46"/>
      <c r="AB100" s="46"/>
      <c r="AC100" s="46"/>
      <c r="AD100" s="46"/>
      <c r="AE100" s="46"/>
      <c r="AF100" s="46"/>
      <c r="AJ100" s="46"/>
      <c r="AK100" s="46"/>
      <c r="AL100" s="46"/>
      <c r="AM100" s="46"/>
      <c r="AN100" s="46"/>
      <c r="AO100" s="46"/>
      <c r="AP100" s="46"/>
    </row>
    <row r="101" spans="4:4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7"/>
      <c r="S101" s="47"/>
      <c r="T101" s="46"/>
      <c r="U101" s="48"/>
      <c r="Z101" s="46"/>
      <c r="AA101" s="46"/>
      <c r="AB101" s="46"/>
      <c r="AC101" s="46"/>
      <c r="AD101" s="46"/>
      <c r="AE101" s="46"/>
      <c r="AF101" s="46"/>
      <c r="AJ101" s="46"/>
      <c r="AK101" s="46"/>
      <c r="AL101" s="46"/>
      <c r="AM101" s="46"/>
      <c r="AN101" s="46"/>
      <c r="AO101" s="46"/>
      <c r="AP101" s="46"/>
    </row>
    <row r="102" spans="4:4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7"/>
      <c r="S102" s="47"/>
      <c r="T102" s="46"/>
      <c r="U102" s="48"/>
      <c r="Z102" s="46"/>
      <c r="AA102" s="46"/>
      <c r="AB102" s="46"/>
      <c r="AC102" s="46"/>
      <c r="AD102" s="46"/>
      <c r="AE102" s="46"/>
      <c r="AF102" s="46"/>
      <c r="AJ102" s="46"/>
      <c r="AK102" s="46"/>
      <c r="AL102" s="46"/>
      <c r="AM102" s="46"/>
      <c r="AN102" s="46"/>
      <c r="AO102" s="46"/>
      <c r="AP102" s="46"/>
    </row>
    <row r="103" spans="4:4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7"/>
      <c r="S103" s="47"/>
      <c r="T103" s="46"/>
      <c r="U103" s="48"/>
      <c r="Z103" s="46"/>
      <c r="AA103" s="46"/>
      <c r="AB103" s="46"/>
      <c r="AC103" s="46"/>
      <c r="AD103" s="46"/>
      <c r="AE103" s="46"/>
      <c r="AF103" s="46"/>
      <c r="AJ103" s="46"/>
      <c r="AK103" s="46"/>
      <c r="AL103" s="46"/>
      <c r="AM103" s="46"/>
      <c r="AN103" s="46"/>
      <c r="AO103" s="46"/>
      <c r="AP103" s="46"/>
    </row>
    <row r="104" spans="4:4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7"/>
      <c r="S104" s="47"/>
      <c r="T104" s="46"/>
      <c r="U104" s="48"/>
      <c r="Z104" s="46"/>
      <c r="AA104" s="46"/>
      <c r="AB104" s="46"/>
      <c r="AC104" s="46"/>
      <c r="AD104" s="46"/>
      <c r="AE104" s="46"/>
      <c r="AF104" s="46"/>
      <c r="AJ104" s="46"/>
      <c r="AK104" s="46"/>
      <c r="AL104" s="46"/>
      <c r="AM104" s="46"/>
      <c r="AN104" s="46"/>
      <c r="AO104" s="46"/>
      <c r="AP104" s="46"/>
    </row>
    <row r="105" spans="4:4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7"/>
      <c r="S105" s="47"/>
      <c r="T105" s="46"/>
      <c r="U105" s="48"/>
      <c r="Z105" s="46"/>
      <c r="AA105" s="46"/>
      <c r="AB105" s="46"/>
      <c r="AC105" s="46"/>
      <c r="AD105" s="46"/>
      <c r="AE105" s="46"/>
      <c r="AF105" s="46"/>
      <c r="AJ105" s="46"/>
      <c r="AK105" s="46"/>
      <c r="AL105" s="46"/>
      <c r="AM105" s="46"/>
      <c r="AN105" s="46"/>
      <c r="AO105" s="46"/>
      <c r="AP105" s="46"/>
    </row>
    <row r="106" spans="4:42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7"/>
      <c r="S106" s="47"/>
      <c r="T106" s="46"/>
      <c r="U106" s="48"/>
      <c r="Z106" s="46"/>
      <c r="AA106" s="46"/>
      <c r="AB106" s="46"/>
      <c r="AC106" s="46"/>
      <c r="AD106" s="46"/>
      <c r="AE106" s="46"/>
      <c r="AF106" s="46"/>
      <c r="AJ106" s="46"/>
      <c r="AK106" s="46"/>
      <c r="AL106" s="46"/>
      <c r="AM106" s="46"/>
      <c r="AN106" s="46"/>
      <c r="AO106" s="46"/>
      <c r="AP106" s="46"/>
    </row>
    <row r="107" spans="4:42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7"/>
      <c r="S107" s="47"/>
      <c r="T107" s="46"/>
      <c r="U107" s="48"/>
      <c r="Z107" s="46"/>
      <c r="AA107" s="46"/>
      <c r="AB107" s="46"/>
      <c r="AC107" s="46"/>
      <c r="AD107" s="46"/>
      <c r="AE107" s="46"/>
      <c r="AF107" s="46"/>
      <c r="AJ107" s="46"/>
      <c r="AK107" s="46"/>
      <c r="AL107" s="46"/>
      <c r="AM107" s="46"/>
      <c r="AN107" s="46"/>
      <c r="AO107" s="46"/>
      <c r="AP107" s="46"/>
    </row>
    <row r="108" spans="4:42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7"/>
      <c r="S108" s="47"/>
      <c r="T108" s="46"/>
      <c r="U108" s="48"/>
      <c r="Z108" s="46"/>
      <c r="AA108" s="46"/>
      <c r="AB108" s="46"/>
      <c r="AC108" s="46"/>
      <c r="AD108" s="46"/>
      <c r="AE108" s="46"/>
      <c r="AF108" s="46"/>
      <c r="AJ108" s="46"/>
      <c r="AK108" s="46"/>
      <c r="AL108" s="46"/>
      <c r="AM108" s="46"/>
      <c r="AN108" s="46"/>
      <c r="AO108" s="46"/>
      <c r="AP108" s="46"/>
    </row>
    <row r="109" spans="4:42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7"/>
      <c r="S109" s="47"/>
      <c r="T109" s="46"/>
      <c r="U109" s="48"/>
      <c r="Z109" s="46"/>
      <c r="AA109" s="46"/>
      <c r="AB109" s="46"/>
      <c r="AC109" s="46"/>
      <c r="AD109" s="46"/>
      <c r="AE109" s="46"/>
      <c r="AF109" s="46"/>
      <c r="AJ109" s="46"/>
      <c r="AK109" s="46"/>
      <c r="AL109" s="46"/>
      <c r="AM109" s="46"/>
      <c r="AN109" s="46"/>
      <c r="AO109" s="46"/>
      <c r="AP109" s="46"/>
    </row>
    <row r="110" spans="4:42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7"/>
      <c r="S110" s="47"/>
      <c r="T110" s="46"/>
      <c r="U110" s="48"/>
      <c r="Z110" s="46"/>
      <c r="AA110" s="46"/>
      <c r="AB110" s="46"/>
      <c r="AC110" s="46"/>
      <c r="AD110" s="46"/>
      <c r="AE110" s="46"/>
      <c r="AF110" s="46"/>
      <c r="AJ110" s="46"/>
      <c r="AK110" s="46"/>
      <c r="AL110" s="46"/>
      <c r="AM110" s="46"/>
      <c r="AN110" s="46"/>
      <c r="AO110" s="46"/>
      <c r="AP110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RES!T2</f>
        <v>CO2CAPT</v>
      </c>
      <c r="C9" s="38" t="str">
        <f>RES!T3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RES!AB2</f>
        <v>CO2STOR</v>
      </c>
      <c r="C10" s="38" t="str">
        <f>RES!AB3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 Merven</cp:lastModifiedBy>
  <cp:lastPrinted>2005-06-23T04:07:43Z</cp:lastPrinted>
  <dcterms:created xsi:type="dcterms:W3CDTF">2005-05-01T12:39:10Z</dcterms:created>
  <dcterms:modified xsi:type="dcterms:W3CDTF">2023-10-17T15:38:57Z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