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_Veda\CGE\"/>
    </mc:Choice>
  </mc:AlternateContent>
  <xr:revisionPtr revIDLastSave="0" documentId="13_ncr:1_{3F3EB90D-1FFA-40E4-A572-6476136F05C0}" xr6:coauthVersionLast="47" xr6:coauthVersionMax="47" xr10:uidLastSave="{00000000-0000-0000-0000-000000000000}"/>
  <bookViews>
    <workbookView xWindow="-120" yWindow="-120" windowWidth="29040" windowHeight="15840" tabRatio="947" activeTab="1" xr2:uid="{42096573-32CB-4FD1-AD04-1DB4163865F2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SATIM" sheetId="27" r:id="rId7"/>
    <sheet name="TFP" sheetId="34" r:id="rId8"/>
    <sheet name="FacProd" sheetId="6" r:id="rId9"/>
    <sheet name="FacSup" sheetId="5" r:id="rId10"/>
    <sheet name="Wage" sheetId="16" r:id="rId11"/>
    <sheet name="FixCap" sheetId="7" r:id="rId12"/>
    <sheet name="Misc" sheetId="8" r:id="rId13"/>
    <sheet name="Population" sheetId="12" r:id="rId14"/>
    <sheet name="PWGR" sheetId="26" r:id="rId15"/>
    <sheet name="evpen" sheetId="22" r:id="rId16"/>
    <sheet name="evexp" sheetId="23" r:id="rId17"/>
    <sheet name="CARBONTAX" sheetId="19" r:id="rId18"/>
    <sheet name="WPDATA" sheetId="18" r:id="rId19"/>
    <sheet name="FSHOCK" sheetId="21" r:id="rId20"/>
  </sheets>
  <externalReferences>
    <externalReference r:id="rId21"/>
    <externalReference r:id="rId22"/>
    <externalReference r:id="rId23"/>
    <externalReference r:id="rId2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4" i="19" l="1"/>
  <c r="J24" i="19" s="1"/>
  <c r="K24" i="19" s="1"/>
  <c r="L24" i="19" s="1"/>
  <c r="AD24" i="19"/>
  <c r="AE24" i="19" s="1"/>
  <c r="AF24" i="19" s="1"/>
  <c r="AC24" i="19"/>
  <c r="AA24" i="19"/>
  <c r="Z24" i="19"/>
  <c r="Y24" i="19"/>
  <c r="X24" i="19"/>
  <c r="AL23" i="19"/>
  <c r="AL25" i="19"/>
  <c r="AL26" i="19"/>
  <c r="AL27" i="19"/>
  <c r="AL28" i="19"/>
  <c r="AL29" i="19"/>
  <c r="AL30" i="19"/>
  <c r="AL31" i="19"/>
  <c r="AL32" i="19"/>
  <c r="AL33" i="19"/>
  <c r="AH23" i="19"/>
  <c r="AI23" i="19"/>
  <c r="AJ23" i="19"/>
  <c r="AK23" i="19"/>
  <c r="AH24" i="19"/>
  <c r="AI24" i="19" s="1"/>
  <c r="AJ24" i="19" s="1"/>
  <c r="AK24" i="19" s="1"/>
  <c r="AL24" i="19" s="1"/>
  <c r="AH25" i="19"/>
  <c r="AI25" i="19"/>
  <c r="AJ25" i="19"/>
  <c r="AK25" i="19" s="1"/>
  <c r="AH26" i="19"/>
  <c r="AI26" i="19"/>
  <c r="AJ26" i="19"/>
  <c r="AK26" i="19"/>
  <c r="AH27" i="19"/>
  <c r="AI27" i="19"/>
  <c r="AJ27" i="19"/>
  <c r="AK27" i="19"/>
  <c r="AH28" i="19"/>
  <c r="AI28" i="19"/>
  <c r="AJ28" i="19"/>
  <c r="AK28" i="19"/>
  <c r="AH29" i="19"/>
  <c r="AI29" i="19"/>
  <c r="AJ29" i="19"/>
  <c r="AK29" i="19"/>
  <c r="AH30" i="19"/>
  <c r="AI30" i="19"/>
  <c r="AJ30" i="19"/>
  <c r="AK30" i="19"/>
  <c r="AH31" i="19"/>
  <c r="AI31" i="19"/>
  <c r="AJ31" i="19"/>
  <c r="AK31" i="19"/>
  <c r="AH32" i="19"/>
  <c r="AI32" i="19"/>
  <c r="AJ32" i="19"/>
  <c r="AK32" i="19"/>
  <c r="AH33" i="19"/>
  <c r="AI33" i="19"/>
  <c r="AJ33" i="19"/>
  <c r="AK33" i="19"/>
  <c r="P24" i="36"/>
  <c r="Q76" i="36"/>
  <c r="K76" i="36"/>
  <c r="K87" i="36"/>
  <c r="L87" i="36"/>
  <c r="M87" i="36"/>
  <c r="N87" i="36"/>
  <c r="O87" i="36"/>
  <c r="K88" i="36"/>
  <c r="L88" i="36"/>
  <c r="M88" i="36"/>
  <c r="N88" i="36"/>
  <c r="O88" i="36"/>
  <c r="K89" i="36"/>
  <c r="L89" i="36"/>
  <c r="M89" i="36"/>
  <c r="N89" i="36"/>
  <c r="O89" i="36"/>
  <c r="J88" i="36"/>
  <c r="J89" i="36"/>
  <c r="J87" i="36"/>
  <c r="J76" i="36"/>
  <c r="I76" i="36"/>
  <c r="L86" i="36"/>
  <c r="L79" i="36"/>
  <c r="O2" i="36"/>
  <c r="L9" i="36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S9" i="36" l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Z89" i="7"/>
  <c r="Y89" i="7"/>
  <c r="X89" i="7"/>
  <c r="W89" i="7"/>
  <c r="V89" i="7"/>
  <c r="U89" i="7"/>
  <c r="T89" i="7"/>
  <c r="S89" i="7"/>
  <c r="R89" i="7"/>
  <c r="P89" i="7"/>
  <c r="L89" i="7"/>
  <c r="K89" i="7"/>
  <c r="J89" i="7"/>
  <c r="I89" i="7"/>
  <c r="H89" i="7"/>
  <c r="G89" i="7"/>
  <c r="F89" i="7"/>
  <c r="E89" i="7"/>
  <c r="D89" i="7"/>
  <c r="A89" i="7"/>
  <c r="O89" i="7" s="1"/>
  <c r="Z88" i="7"/>
  <c r="Y88" i="7"/>
  <c r="X88" i="7"/>
  <c r="W88" i="7"/>
  <c r="V88" i="7"/>
  <c r="U88" i="7"/>
  <c r="T88" i="7"/>
  <c r="S88" i="7"/>
  <c r="R88" i="7"/>
  <c r="P88" i="7"/>
  <c r="O88" i="7"/>
  <c r="L88" i="7"/>
  <c r="K88" i="7"/>
  <c r="J88" i="7"/>
  <c r="I88" i="7"/>
  <c r="H88" i="7"/>
  <c r="G88" i="7"/>
  <c r="F88" i="7"/>
  <c r="E88" i="7"/>
  <c r="D88" i="7"/>
  <c r="A88" i="7"/>
  <c r="Z87" i="7"/>
  <c r="Y87" i="7"/>
  <c r="X87" i="7"/>
  <c r="W87" i="7"/>
  <c r="V87" i="7"/>
  <c r="U87" i="7"/>
  <c r="T87" i="7"/>
  <c r="S87" i="7"/>
  <c r="R87" i="7"/>
  <c r="P87" i="7"/>
  <c r="O87" i="7"/>
  <c r="L87" i="7"/>
  <c r="K87" i="7"/>
  <c r="J87" i="7"/>
  <c r="I87" i="7"/>
  <c r="H87" i="7"/>
  <c r="G87" i="7"/>
  <c r="F87" i="7"/>
  <c r="E87" i="7"/>
  <c r="D87" i="7"/>
  <c r="A87" i="7"/>
  <c r="Z86" i="7"/>
  <c r="Y86" i="7"/>
  <c r="X86" i="7"/>
  <c r="W86" i="7"/>
  <c r="V86" i="7"/>
  <c r="U86" i="7"/>
  <c r="T86" i="7"/>
  <c r="S86" i="7"/>
  <c r="R86" i="7"/>
  <c r="P86" i="7"/>
  <c r="L86" i="7"/>
  <c r="K86" i="7"/>
  <c r="J86" i="7"/>
  <c r="I86" i="7"/>
  <c r="H86" i="7"/>
  <c r="G86" i="7"/>
  <c r="F86" i="7"/>
  <c r="E86" i="7"/>
  <c r="D86" i="7"/>
  <c r="A86" i="7"/>
  <c r="O86" i="7" s="1"/>
  <c r="Z85" i="7"/>
  <c r="Y85" i="7"/>
  <c r="X85" i="7"/>
  <c r="W85" i="7"/>
  <c r="V85" i="7"/>
  <c r="U85" i="7"/>
  <c r="T85" i="7"/>
  <c r="S85" i="7"/>
  <c r="R85" i="7"/>
  <c r="P85" i="7"/>
  <c r="O85" i="7"/>
  <c r="L85" i="7"/>
  <c r="K85" i="7"/>
  <c r="J85" i="7"/>
  <c r="I85" i="7"/>
  <c r="H85" i="7"/>
  <c r="G85" i="7"/>
  <c r="F85" i="7"/>
  <c r="E85" i="7"/>
  <c r="D85" i="7"/>
  <c r="A85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" i="7"/>
  <c r="B7" i="6"/>
  <c r="P76" i="36"/>
  <c r="O76" i="36"/>
  <c r="F76" i="36"/>
  <c r="G76" i="36" s="1"/>
  <c r="H76" i="36" s="1"/>
  <c r="C76" i="36"/>
  <c r="B76" i="36"/>
  <c r="N67" i="36"/>
  <c r="H67" i="36"/>
  <c r="G67" i="36"/>
  <c r="F67" i="36"/>
  <c r="E67" i="36"/>
  <c r="D67" i="36"/>
  <c r="C67" i="36"/>
  <c r="B67" i="36"/>
  <c r="N63" i="36"/>
  <c r="H63" i="36"/>
  <c r="G63" i="36"/>
  <c r="F63" i="36"/>
  <c r="E63" i="36"/>
  <c r="D63" i="36"/>
  <c r="C63" i="36"/>
  <c r="B63" i="36"/>
  <c r="H56" i="36"/>
  <c r="E56" i="36"/>
  <c r="N55" i="36"/>
  <c r="N56" i="36" s="1"/>
  <c r="H55" i="36"/>
  <c r="G55" i="36"/>
  <c r="G56" i="36" s="1"/>
  <c r="F55" i="36"/>
  <c r="F56" i="36" s="1"/>
  <c r="E55" i="36"/>
  <c r="D55" i="36"/>
  <c r="D56" i="36" s="1"/>
  <c r="C55" i="36"/>
  <c r="C56" i="36" s="1"/>
  <c r="B55" i="36"/>
  <c r="B56" i="36" s="1"/>
  <c r="S24" i="36" l="1"/>
  <c r="S25" i="36" s="1"/>
  <c r="S26" i="36" s="1"/>
  <c r="S27" i="36" s="1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51" i="36" s="1"/>
  <c r="S52" i="36" s="1"/>
  <c r="S53" i="36" s="1"/>
  <c r="S54" i="36" s="1"/>
  <c r="S55" i="36" s="1"/>
  <c r="S56" i="36" s="1"/>
  <c r="N24" i="36"/>
  <c r="N25" i="36" s="1"/>
  <c r="N26" i="36" s="1"/>
  <c r="N27" i="36" s="1"/>
  <c r="O86" i="36"/>
  <c r="O77" i="36"/>
  <c r="P78" i="36" s="1"/>
  <c r="P79" i="36" s="1"/>
  <c r="P80" i="36" s="1"/>
  <c r="P81" i="36" s="1"/>
  <c r="P82" i="36" s="1"/>
  <c r="P84" i="36" s="1"/>
  <c r="P85" i="36" s="1"/>
  <c r="P86" i="36" s="1"/>
  <c r="P87" i="36" s="1"/>
  <c r="O75" i="36"/>
  <c r="P75" i="36" s="1"/>
  <c r="P29" i="36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51" i="36" s="1"/>
  <c r="P52" i="36" s="1"/>
  <c r="P53" i="36" s="1"/>
  <c r="P54" i="36" s="1"/>
  <c r="P9" i="36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O9" i="36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N78" i="36"/>
  <c r="N79" i="36" s="1"/>
  <c r="N80" i="36" s="1"/>
  <c r="N81" i="36" s="1"/>
  <c r="N82" i="36" s="1"/>
  <c r="N84" i="36" s="1"/>
  <c r="N85" i="36" s="1"/>
  <c r="J30" i="36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52" i="36" s="1"/>
  <c r="J53" i="36" s="1"/>
  <c r="J54" i="36" s="1"/>
  <c r="J9" i="36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H28" i="36"/>
  <c r="E88" i="36"/>
  <c r="E86" i="36"/>
  <c r="E77" i="36"/>
  <c r="F77" i="36" s="1"/>
  <c r="E28" i="36"/>
  <c r="E29" i="36" s="1"/>
  <c r="E30" i="36" s="1"/>
  <c r="E31" i="36" s="1"/>
  <c r="E32" i="36" s="1"/>
  <c r="E33" i="36" s="1"/>
  <c r="E34" i="36" s="1"/>
  <c r="E35" i="36" s="1"/>
  <c r="E36" i="36" s="1"/>
  <c r="E37" i="36" s="1"/>
  <c r="E38" i="36" s="1"/>
  <c r="E39" i="36" s="1"/>
  <c r="E40" i="36" s="1"/>
  <c r="E41" i="36" s="1"/>
  <c r="E42" i="36" s="1"/>
  <c r="E43" i="36" s="1"/>
  <c r="E44" i="36" s="1"/>
  <c r="E45" i="36" s="1"/>
  <c r="E46" i="36" s="1"/>
  <c r="E47" i="36" s="1"/>
  <c r="E48" i="36" s="1"/>
  <c r="E51" i="36" s="1"/>
  <c r="E52" i="36" s="1"/>
  <c r="E53" i="36" s="1"/>
  <c r="E54" i="36" s="1"/>
  <c r="E57" i="36" s="1"/>
  <c r="E58" i="36" s="1"/>
  <c r="E59" i="36" s="1"/>
  <c r="E60" i="36" s="1"/>
  <c r="E61" i="36" s="1"/>
  <c r="E62" i="36" s="1"/>
  <c r="E64" i="36" s="1"/>
  <c r="E65" i="36" s="1"/>
  <c r="E66" i="36" s="1"/>
  <c r="E68" i="36" s="1"/>
  <c r="E69" i="36" s="1"/>
  <c r="E70" i="36" s="1"/>
  <c r="E71" i="36" s="1"/>
  <c r="E72" i="36" s="1"/>
  <c r="R9" i="36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K9" i="36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M9" i="36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N9" i="36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Q9" i="36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J25" i="36"/>
  <c r="J26" i="36" s="1"/>
  <c r="J27" i="36" s="1"/>
  <c r="K25" i="36"/>
  <c r="K26" i="36" s="1"/>
  <c r="K27" i="36" s="1"/>
  <c r="L25" i="36"/>
  <c r="L26" i="36" s="1"/>
  <c r="L27" i="36" s="1"/>
  <c r="M25" i="36"/>
  <c r="M26" i="36" s="1"/>
  <c r="M27" i="36" s="1"/>
  <c r="K29" i="36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51" i="36" s="1"/>
  <c r="K52" i="36" s="1"/>
  <c r="K53" i="36" s="1"/>
  <c r="K54" i="36" s="1"/>
  <c r="L29" i="36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52" i="36" s="1"/>
  <c r="L53" i="36" s="1"/>
  <c r="L54" i="36" s="1"/>
  <c r="M29" i="36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52" i="36" s="1"/>
  <c r="M53" i="36" s="1"/>
  <c r="M54" i="36" s="1"/>
  <c r="N29" i="36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51" i="36" s="1"/>
  <c r="N52" i="36" s="1"/>
  <c r="N53" i="36" s="1"/>
  <c r="N54" i="36" s="1"/>
  <c r="N57" i="36" s="1"/>
  <c r="N58" i="36" s="1"/>
  <c r="N59" i="36" s="1"/>
  <c r="N60" i="36" s="1"/>
  <c r="N61" i="36" s="1"/>
  <c r="N62" i="36" s="1"/>
  <c r="N64" i="36" s="1"/>
  <c r="N65" i="36" s="1"/>
  <c r="N66" i="36" s="1"/>
  <c r="N68" i="36" s="1"/>
  <c r="N69" i="36" s="1"/>
  <c r="N70" i="36" s="1"/>
  <c r="N71" i="36" s="1"/>
  <c r="N72" i="36" s="1"/>
  <c r="Q29" i="36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52" i="36" s="1"/>
  <c r="Q53" i="36" s="1"/>
  <c r="Q54" i="36" s="1"/>
  <c r="J78" i="36"/>
  <c r="J79" i="36" s="1"/>
  <c r="J80" i="36" s="1"/>
  <c r="J81" i="36" s="1"/>
  <c r="J82" i="36" s="1"/>
  <c r="J84" i="36" s="1"/>
  <c r="J85" i="36" s="1"/>
  <c r="K78" i="36"/>
  <c r="K79" i="36" s="1"/>
  <c r="K80" i="36" s="1"/>
  <c r="K81" i="36" s="1"/>
  <c r="K82" i="36" s="1"/>
  <c r="K84" i="36" s="1"/>
  <c r="L78" i="36"/>
  <c r="M78" i="36"/>
  <c r="M79" i="36" s="1"/>
  <c r="M80" i="36" s="1"/>
  <c r="M81" i="36" s="1"/>
  <c r="M82" i="36" s="1"/>
  <c r="M85" i="36" s="1"/>
  <c r="Q78" i="36"/>
  <c r="Q79" i="36" s="1"/>
  <c r="Q80" i="36" s="1"/>
  <c r="Q81" i="36" s="1"/>
  <c r="Q82" i="36" s="1"/>
  <c r="Q85" i="36" s="1"/>
  <c r="Q86" i="36" s="1"/>
  <c r="Q87" i="36" s="1"/>
  <c r="L80" i="36"/>
  <c r="L81" i="36" s="1"/>
  <c r="L82" i="36" s="1"/>
  <c r="L84" i="36" s="1"/>
  <c r="L85" i="36" s="1"/>
  <c r="F75" i="36"/>
  <c r="G75" i="36" s="1"/>
  <c r="H75" i="36" s="1"/>
  <c r="E24" i="36"/>
  <c r="E25" i="36" s="1"/>
  <c r="E26" i="36" s="1"/>
  <c r="E27" i="36" s="1"/>
  <c r="E8" i="36"/>
  <c r="F8" i="36" s="1"/>
  <c r="F9" i="36" s="1"/>
  <c r="F10" i="36" s="1"/>
  <c r="F11" i="36" s="1"/>
  <c r="F12" i="36" s="1"/>
  <c r="F13" i="36" s="1"/>
  <c r="F14" i="36" s="1"/>
  <c r="F15" i="36" s="1"/>
  <c r="F16" i="36" s="1"/>
  <c r="F17" i="36" s="1"/>
  <c r="F18" i="36" s="1"/>
  <c r="F19" i="36" s="1"/>
  <c r="F20" i="36" s="1"/>
  <c r="F21" i="36" s="1"/>
  <c r="E78" i="36"/>
  <c r="E79" i="36" s="1"/>
  <c r="E80" i="36" s="1"/>
  <c r="E81" i="36" s="1"/>
  <c r="E82" i="36" s="1"/>
  <c r="E84" i="36" s="1"/>
  <c r="E85" i="36" s="1"/>
  <c r="E9" i="36"/>
  <c r="E10" i="36" s="1"/>
  <c r="E11" i="36" s="1"/>
  <c r="E12" i="36" s="1"/>
  <c r="E13" i="36" s="1"/>
  <c r="E14" i="36" s="1"/>
  <c r="E15" i="36" s="1"/>
  <c r="E16" i="36" s="1"/>
  <c r="E17" i="36" s="1"/>
  <c r="E18" i="36" s="1"/>
  <c r="E19" i="36" s="1"/>
  <c r="E20" i="36" s="1"/>
  <c r="E21" i="36" s="1"/>
  <c r="D78" i="36"/>
  <c r="D79" i="36" s="1"/>
  <c r="D80" i="36" s="1"/>
  <c r="D81" i="36" s="1"/>
  <c r="D82" i="36" s="1"/>
  <c r="D84" i="36" s="1"/>
  <c r="D85" i="36" s="1"/>
  <c r="D87" i="36" s="1"/>
  <c r="D89" i="36" s="1"/>
  <c r="E89" i="36" s="1"/>
  <c r="D29" i="36"/>
  <c r="D30" i="36" s="1"/>
  <c r="D31" i="36" s="1"/>
  <c r="D32" i="36" s="1"/>
  <c r="D33" i="36" s="1"/>
  <c r="D34" i="36" s="1"/>
  <c r="D35" i="36" s="1"/>
  <c r="D36" i="36" s="1"/>
  <c r="D37" i="36" s="1"/>
  <c r="D38" i="36" s="1"/>
  <c r="D39" i="36" s="1"/>
  <c r="D40" i="36" s="1"/>
  <c r="D41" i="36" s="1"/>
  <c r="D42" i="36" s="1"/>
  <c r="D43" i="36" s="1"/>
  <c r="D44" i="36" s="1"/>
  <c r="D45" i="36" s="1"/>
  <c r="D46" i="36" s="1"/>
  <c r="D47" i="36" s="1"/>
  <c r="D48" i="36" s="1"/>
  <c r="D51" i="36" s="1"/>
  <c r="D52" i="36" s="1"/>
  <c r="D53" i="36" s="1"/>
  <c r="D54" i="36" s="1"/>
  <c r="D57" i="36" s="1"/>
  <c r="D58" i="36" s="1"/>
  <c r="D59" i="36" s="1"/>
  <c r="D60" i="36" s="1"/>
  <c r="D61" i="36" s="1"/>
  <c r="D62" i="36" s="1"/>
  <c r="D64" i="36" s="1"/>
  <c r="D65" i="36" s="1"/>
  <c r="D66" i="36" s="1"/>
  <c r="D68" i="36" s="1"/>
  <c r="D69" i="36" s="1"/>
  <c r="D70" i="36" s="1"/>
  <c r="D71" i="36" s="1"/>
  <c r="D72" i="36" s="1"/>
  <c r="D25" i="36"/>
  <c r="D26" i="36" s="1"/>
  <c r="D27" i="36" s="1"/>
  <c r="D9" i="36"/>
  <c r="D10" i="36" s="1"/>
  <c r="D11" i="36" s="1"/>
  <c r="D12" i="36" s="1"/>
  <c r="D13" i="36" s="1"/>
  <c r="D14" i="36" s="1"/>
  <c r="D15" i="36" s="1"/>
  <c r="D16" i="36" s="1"/>
  <c r="D17" i="36" s="1"/>
  <c r="D18" i="36" s="1"/>
  <c r="D19" i="36" s="1"/>
  <c r="D20" i="36" s="1"/>
  <c r="D21" i="36" s="1"/>
  <c r="O78" i="36" l="1"/>
  <c r="O79" i="36" s="1"/>
  <c r="O80" i="36" s="1"/>
  <c r="O81" i="36" s="1"/>
  <c r="O82" i="36" s="1"/>
  <c r="O84" i="36" s="1"/>
  <c r="O85" i="36" s="1"/>
  <c r="Q57" i="36"/>
  <c r="Q58" i="36" s="1"/>
  <c r="Q59" i="36" s="1"/>
  <c r="Q60" i="36" s="1"/>
  <c r="Q61" i="36" s="1"/>
  <c r="Q62" i="36" s="1"/>
  <c r="Q55" i="36"/>
  <c r="Q56" i="36" s="1"/>
  <c r="P57" i="36"/>
  <c r="P58" i="36" s="1"/>
  <c r="P59" i="36" s="1"/>
  <c r="P60" i="36" s="1"/>
  <c r="P61" i="36" s="1"/>
  <c r="P62" i="36" s="1"/>
  <c r="P55" i="36"/>
  <c r="P56" i="36" s="1"/>
  <c r="K85" i="36"/>
  <c r="K86" i="36" s="1"/>
  <c r="S57" i="36"/>
  <c r="S58" i="36" s="1"/>
  <c r="S59" i="36" s="1"/>
  <c r="S60" i="36" s="1"/>
  <c r="S61" i="36" s="1"/>
  <c r="S62" i="36" s="1"/>
  <c r="S64" i="36" s="1"/>
  <c r="S65" i="36" s="1"/>
  <c r="S66" i="36" s="1"/>
  <c r="M57" i="36"/>
  <c r="M58" i="36" s="1"/>
  <c r="M59" i="36" s="1"/>
  <c r="M60" i="36" s="1"/>
  <c r="M61" i="36" s="1"/>
  <c r="M62" i="36" s="1"/>
  <c r="M55" i="36"/>
  <c r="M56" i="36" s="1"/>
  <c r="K57" i="36"/>
  <c r="K58" i="36" s="1"/>
  <c r="K59" i="36" s="1"/>
  <c r="K60" i="36" s="1"/>
  <c r="K61" i="36" s="1"/>
  <c r="K62" i="36" s="1"/>
  <c r="K55" i="36"/>
  <c r="K56" i="36" s="1"/>
  <c r="J57" i="36"/>
  <c r="J58" i="36" s="1"/>
  <c r="J59" i="36" s="1"/>
  <c r="J60" i="36" s="1"/>
  <c r="J61" i="36" s="1"/>
  <c r="J62" i="36" s="1"/>
  <c r="J55" i="36"/>
  <c r="J56" i="36" s="1"/>
  <c r="L57" i="36"/>
  <c r="L58" i="36" s="1"/>
  <c r="L59" i="36" s="1"/>
  <c r="L60" i="36" s="1"/>
  <c r="L61" i="36" s="1"/>
  <c r="L62" i="36" s="1"/>
  <c r="L55" i="36"/>
  <c r="L56" i="36" s="1"/>
  <c r="G77" i="36"/>
  <c r="H77" i="36" s="1"/>
  <c r="F78" i="36"/>
  <c r="F79" i="36" s="1"/>
  <c r="F80" i="36" s="1"/>
  <c r="F81" i="36" s="1"/>
  <c r="F82" i="36" s="1"/>
  <c r="F84" i="36" s="1"/>
  <c r="F85" i="36" s="1"/>
  <c r="F28" i="36"/>
  <c r="F29" i="36" s="1"/>
  <c r="F30" i="36" s="1"/>
  <c r="F31" i="36" s="1"/>
  <c r="F32" i="36" s="1"/>
  <c r="F33" i="36" s="1"/>
  <c r="F34" i="36" s="1"/>
  <c r="F35" i="36" s="1"/>
  <c r="F36" i="36" s="1"/>
  <c r="F37" i="36" s="1"/>
  <c r="F38" i="36" s="1"/>
  <c r="F39" i="36" s="1"/>
  <c r="F40" i="36" s="1"/>
  <c r="F41" i="36" s="1"/>
  <c r="F42" i="36" s="1"/>
  <c r="F43" i="36" s="1"/>
  <c r="F44" i="36" s="1"/>
  <c r="F45" i="36" s="1"/>
  <c r="F46" i="36" s="1"/>
  <c r="F47" i="36" s="1"/>
  <c r="F48" i="36" s="1"/>
  <c r="F51" i="36" s="1"/>
  <c r="F52" i="36" s="1"/>
  <c r="F53" i="36" s="1"/>
  <c r="F54" i="36" s="1"/>
  <c r="F57" i="36" s="1"/>
  <c r="F58" i="36" s="1"/>
  <c r="F59" i="36" s="1"/>
  <c r="F60" i="36" s="1"/>
  <c r="F61" i="36" s="1"/>
  <c r="F62" i="36" s="1"/>
  <c r="F64" i="36" s="1"/>
  <c r="F65" i="36" s="1"/>
  <c r="F66" i="36" s="1"/>
  <c r="F68" i="36" s="1"/>
  <c r="F69" i="36" s="1"/>
  <c r="F70" i="36" s="1"/>
  <c r="F71" i="36" s="1"/>
  <c r="F72" i="36" s="1"/>
  <c r="P88" i="36"/>
  <c r="P89" i="36" s="1"/>
  <c r="Q89" i="36" s="1"/>
  <c r="O29" i="36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52" i="36" s="1"/>
  <c r="O53" i="36" s="1"/>
  <c r="O54" i="36" s="1"/>
  <c r="E87" i="36"/>
  <c r="F86" i="36"/>
  <c r="G86" i="36" s="1"/>
  <c r="F24" i="36"/>
  <c r="G8" i="36"/>
  <c r="H8" i="36" s="1"/>
  <c r="F87" i="36"/>
  <c r="O57" i="36" l="1"/>
  <c r="O58" i="36" s="1"/>
  <c r="O59" i="36" s="1"/>
  <c r="O60" i="36" s="1"/>
  <c r="O61" i="36" s="1"/>
  <c r="O62" i="36" s="1"/>
  <c r="O55" i="36"/>
  <c r="O56" i="36" s="1"/>
  <c r="Q64" i="36"/>
  <c r="Q65" i="36" s="1"/>
  <c r="Q66" i="36" s="1"/>
  <c r="Q63" i="36"/>
  <c r="P64" i="36"/>
  <c r="P65" i="36" s="1"/>
  <c r="P66" i="36" s="1"/>
  <c r="P63" i="36"/>
  <c r="S63" i="36"/>
  <c r="M64" i="36"/>
  <c r="M65" i="36" s="1"/>
  <c r="M66" i="36" s="1"/>
  <c r="M63" i="36"/>
  <c r="K64" i="36"/>
  <c r="K65" i="36" s="1"/>
  <c r="K66" i="36" s="1"/>
  <c r="K63" i="36"/>
  <c r="J64" i="36"/>
  <c r="J65" i="36" s="1"/>
  <c r="J66" i="36" s="1"/>
  <c r="J63" i="36"/>
  <c r="L64" i="36"/>
  <c r="L65" i="36" s="1"/>
  <c r="L66" i="36" s="1"/>
  <c r="L63" i="36"/>
  <c r="S67" i="36"/>
  <c r="S68" i="36"/>
  <c r="S69" i="36" s="1"/>
  <c r="S70" i="36" s="1"/>
  <c r="S71" i="36" s="1"/>
  <c r="S72" i="36" s="1"/>
  <c r="S76" i="36" s="1"/>
  <c r="S77" i="36" s="1"/>
  <c r="S78" i="36" s="1"/>
  <c r="S79" i="36" s="1"/>
  <c r="S80" i="36" s="1"/>
  <c r="S81" i="36" s="1"/>
  <c r="S82" i="36" s="1"/>
  <c r="S84" i="36" s="1"/>
  <c r="S85" i="36" s="1"/>
  <c r="S86" i="36" s="1"/>
  <c r="S87" i="36" s="1"/>
  <c r="S88" i="36" s="1"/>
  <c r="S89" i="36" s="1"/>
  <c r="Q88" i="36"/>
  <c r="O25" i="36"/>
  <c r="O26" i="36" s="1"/>
  <c r="O27" i="36" s="1"/>
  <c r="P25" i="36"/>
  <c r="P26" i="36" s="1"/>
  <c r="P27" i="36" s="1"/>
  <c r="Q25" i="36"/>
  <c r="Q26" i="36" s="1"/>
  <c r="Q27" i="36" s="1"/>
  <c r="R25" i="36"/>
  <c r="R26" i="36" s="1"/>
  <c r="R27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52" i="36" s="1"/>
  <c r="R53" i="36" s="1"/>
  <c r="R54" i="36" s="1"/>
  <c r="F88" i="36"/>
  <c r="G88" i="36" s="1"/>
  <c r="F25" i="36"/>
  <c r="F26" i="36" s="1"/>
  <c r="F27" i="36" s="1"/>
  <c r="G24" i="36"/>
  <c r="H24" i="36" s="1"/>
  <c r="O64" i="36" l="1"/>
  <c r="O65" i="36" s="1"/>
  <c r="O66" i="36" s="1"/>
  <c r="O63" i="36"/>
  <c r="Q68" i="36"/>
  <c r="Q69" i="36" s="1"/>
  <c r="Q70" i="36" s="1"/>
  <c r="Q71" i="36" s="1"/>
  <c r="Q72" i="36" s="1"/>
  <c r="Q67" i="36"/>
  <c r="P68" i="36"/>
  <c r="P69" i="36" s="1"/>
  <c r="P70" i="36" s="1"/>
  <c r="P71" i="36" s="1"/>
  <c r="P72" i="36" s="1"/>
  <c r="P67" i="36"/>
  <c r="R55" i="36"/>
  <c r="R56" i="36" s="1"/>
  <c r="R57" i="36"/>
  <c r="R58" i="36" s="1"/>
  <c r="R60" i="36" s="1"/>
  <c r="R61" i="36" s="1"/>
  <c r="R62" i="36" s="1"/>
  <c r="M68" i="36"/>
  <c r="M69" i="36" s="1"/>
  <c r="M70" i="36" s="1"/>
  <c r="M71" i="36" s="1"/>
  <c r="M72" i="36" s="1"/>
  <c r="M67" i="36"/>
  <c r="K68" i="36"/>
  <c r="K69" i="36" s="1"/>
  <c r="K70" i="36" s="1"/>
  <c r="K71" i="36" s="1"/>
  <c r="K72" i="36" s="1"/>
  <c r="K67" i="36"/>
  <c r="J68" i="36"/>
  <c r="J69" i="36" s="1"/>
  <c r="J70" i="36" s="1"/>
  <c r="J71" i="36" s="1"/>
  <c r="J72" i="36" s="1"/>
  <c r="J67" i="36"/>
  <c r="L68" i="36"/>
  <c r="L69" i="36" s="1"/>
  <c r="L70" i="36" s="1"/>
  <c r="L71" i="36" s="1"/>
  <c r="L72" i="36" s="1"/>
  <c r="L67" i="36"/>
  <c r="F89" i="36"/>
  <c r="I89" i="36"/>
  <c r="I78" i="36"/>
  <c r="I79" i="36" s="1"/>
  <c r="I80" i="36" s="1"/>
  <c r="I81" i="36" s="1"/>
  <c r="I82" i="36" s="1"/>
  <c r="I84" i="36" s="1"/>
  <c r="I85" i="36" s="1"/>
  <c r="I87" i="36" s="1"/>
  <c r="I29" i="36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51" i="36" s="1"/>
  <c r="I52" i="36" s="1"/>
  <c r="I53" i="36" s="1"/>
  <c r="I54" i="36" s="1"/>
  <c r="I25" i="36"/>
  <c r="I26" i="36" s="1"/>
  <c r="I27" i="36" s="1"/>
  <c r="I9" i="36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O68" i="36" l="1"/>
  <c r="O69" i="36" s="1"/>
  <c r="O70" i="36" s="1"/>
  <c r="O71" i="36" s="1"/>
  <c r="O72" i="36" s="1"/>
  <c r="O67" i="36"/>
  <c r="R63" i="36"/>
  <c r="R64" i="36"/>
  <c r="R65" i="36" s="1"/>
  <c r="R66" i="36" s="1"/>
  <c r="I57" i="36"/>
  <c r="I58" i="36" s="1"/>
  <c r="I59" i="36" s="1"/>
  <c r="I60" i="36" s="1"/>
  <c r="I61" i="36" s="1"/>
  <c r="I62" i="36" s="1"/>
  <c r="I55" i="36"/>
  <c r="I56" i="36" s="1"/>
  <c r="H89" i="36"/>
  <c r="H78" i="36"/>
  <c r="H79" i="36" s="1"/>
  <c r="H80" i="36" s="1"/>
  <c r="H81" i="36" s="1"/>
  <c r="H82" i="36" s="1"/>
  <c r="H84" i="36" s="1"/>
  <c r="H85" i="36" s="1"/>
  <c r="H87" i="36" s="1"/>
  <c r="H29" i="36"/>
  <c r="H30" i="36" s="1"/>
  <c r="H31" i="36" s="1"/>
  <c r="H32" i="36" s="1"/>
  <c r="H33" i="36" s="1"/>
  <c r="H34" i="36" s="1"/>
  <c r="H35" i="36" s="1"/>
  <c r="H36" i="36" s="1"/>
  <c r="H37" i="36" s="1"/>
  <c r="H38" i="36" s="1"/>
  <c r="H39" i="36" s="1"/>
  <c r="H40" i="36" s="1"/>
  <c r="H41" i="36" s="1"/>
  <c r="H42" i="36" s="1"/>
  <c r="H43" i="36" s="1"/>
  <c r="H44" i="36" s="1"/>
  <c r="H45" i="36" s="1"/>
  <c r="H46" i="36" s="1"/>
  <c r="H47" i="36" s="1"/>
  <c r="H48" i="36" s="1"/>
  <c r="H51" i="36" s="1"/>
  <c r="H52" i="36" s="1"/>
  <c r="H53" i="36" s="1"/>
  <c r="H54" i="36" s="1"/>
  <c r="H57" i="36" s="1"/>
  <c r="H58" i="36" s="1"/>
  <c r="H59" i="36" s="1"/>
  <c r="H60" i="36" s="1"/>
  <c r="H61" i="36" s="1"/>
  <c r="H62" i="36" s="1"/>
  <c r="H64" i="36" s="1"/>
  <c r="H65" i="36" s="1"/>
  <c r="H66" i="36" s="1"/>
  <c r="H68" i="36" s="1"/>
  <c r="H69" i="36" s="1"/>
  <c r="H70" i="36" s="1"/>
  <c r="H71" i="36" s="1"/>
  <c r="H72" i="36" s="1"/>
  <c r="H25" i="36"/>
  <c r="H26" i="36" s="1"/>
  <c r="H27" i="36" s="1"/>
  <c r="H9" i="36"/>
  <c r="H10" i="36" s="1"/>
  <c r="H11" i="36" s="1"/>
  <c r="H12" i="36" s="1"/>
  <c r="H13" i="36" s="1"/>
  <c r="H14" i="36" s="1"/>
  <c r="H15" i="36" s="1"/>
  <c r="H16" i="36" s="1"/>
  <c r="H17" i="36" s="1"/>
  <c r="H18" i="36" s="1"/>
  <c r="H19" i="36" s="1"/>
  <c r="H20" i="36" s="1"/>
  <c r="H21" i="36" s="1"/>
  <c r="AC72" i="36"/>
  <c r="G78" i="36"/>
  <c r="G79" i="36" s="1"/>
  <c r="G80" i="36" s="1"/>
  <c r="G81" i="36" s="1"/>
  <c r="G82" i="36" s="1"/>
  <c r="G84" i="36" s="1"/>
  <c r="G85" i="36" s="1"/>
  <c r="G87" i="36" s="1"/>
  <c r="AD73" i="36"/>
  <c r="AC73" i="36" s="1"/>
  <c r="AC76" i="36"/>
  <c r="AC77" i="36"/>
  <c r="AD78" i="36"/>
  <c r="AC78" i="36" s="1"/>
  <c r="AC79" i="36"/>
  <c r="AC80" i="36"/>
  <c r="AC81" i="36"/>
  <c r="AC82" i="36"/>
  <c r="AD83" i="36"/>
  <c r="AC83" i="36" s="1"/>
  <c r="G89" i="36"/>
  <c r="G29" i="36"/>
  <c r="G30" i="36" s="1"/>
  <c r="G31" i="36" s="1"/>
  <c r="G32" i="36" s="1"/>
  <c r="G33" i="36" s="1"/>
  <c r="G34" i="36" s="1"/>
  <c r="G35" i="36" s="1"/>
  <c r="G36" i="36" s="1"/>
  <c r="G37" i="36" s="1"/>
  <c r="G38" i="36" s="1"/>
  <c r="G39" i="36" s="1"/>
  <c r="G40" i="36" s="1"/>
  <c r="G41" i="36" s="1"/>
  <c r="G42" i="36" s="1"/>
  <c r="G43" i="36" s="1"/>
  <c r="G44" i="36" s="1"/>
  <c r="G45" i="36" s="1"/>
  <c r="G46" i="36" s="1"/>
  <c r="G47" i="36" s="1"/>
  <c r="G48" i="36" s="1"/>
  <c r="G51" i="36" s="1"/>
  <c r="G52" i="36" s="1"/>
  <c r="G53" i="36" s="1"/>
  <c r="G54" i="36" s="1"/>
  <c r="G57" i="36" s="1"/>
  <c r="G58" i="36" s="1"/>
  <c r="G59" i="36" s="1"/>
  <c r="G60" i="36" s="1"/>
  <c r="G61" i="36" s="1"/>
  <c r="G62" i="36" s="1"/>
  <c r="G64" i="36" s="1"/>
  <c r="G65" i="36" s="1"/>
  <c r="G66" i="36" s="1"/>
  <c r="G68" i="36" s="1"/>
  <c r="G69" i="36" s="1"/>
  <c r="G70" i="36" s="1"/>
  <c r="G71" i="36" s="1"/>
  <c r="G72" i="36" s="1"/>
  <c r="G25" i="36"/>
  <c r="G26" i="36" s="1"/>
  <c r="G27" i="36" s="1"/>
  <c r="G9" i="36"/>
  <c r="G10" i="36" s="1"/>
  <c r="G11" i="36" s="1"/>
  <c r="G12" i="36" s="1"/>
  <c r="G13" i="36" s="1"/>
  <c r="G14" i="36" s="1"/>
  <c r="G15" i="36" s="1"/>
  <c r="G16" i="36" s="1"/>
  <c r="G17" i="36" s="1"/>
  <c r="G18" i="36" s="1"/>
  <c r="G19" i="36" s="1"/>
  <c r="G20" i="36" s="1"/>
  <c r="G21" i="36" s="1"/>
  <c r="R67" i="36" l="1"/>
  <c r="R68" i="36"/>
  <c r="R69" i="36" s="1"/>
  <c r="R70" i="36" s="1"/>
  <c r="R71" i="36" s="1"/>
  <c r="R72" i="36" s="1"/>
  <c r="R78" i="36" s="1"/>
  <c r="R79" i="36" s="1"/>
  <c r="R80" i="36" s="1"/>
  <c r="R81" i="36" s="1"/>
  <c r="R82" i="36" s="1"/>
  <c r="R84" i="36" s="1"/>
  <c r="R85" i="36" s="1"/>
  <c r="R86" i="36" s="1"/>
  <c r="R87" i="36" s="1"/>
  <c r="R88" i="36" s="1"/>
  <c r="R89" i="36" s="1"/>
  <c r="I64" i="36"/>
  <c r="I65" i="36" s="1"/>
  <c r="I66" i="36" s="1"/>
  <c r="I63" i="36"/>
  <c r="AD84" i="36"/>
  <c r="AC84" i="36" s="1"/>
  <c r="AD74" i="36"/>
  <c r="I68" i="36" l="1"/>
  <c r="I69" i="36" s="1"/>
  <c r="I70" i="36" s="1"/>
  <c r="I71" i="36" s="1"/>
  <c r="I72" i="36" s="1"/>
  <c r="I67" i="36"/>
  <c r="AC74" i="36"/>
  <c r="AD75" i="36"/>
  <c r="AC75" i="36" s="1"/>
  <c r="Z62" i="7" l="1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C62" i="27"/>
  <c r="B62" i="27"/>
  <c r="C61" i="27"/>
  <c r="B61" i="27"/>
  <c r="AD71" i="36"/>
  <c r="AC71" i="36" s="1"/>
  <c r="AD70" i="36"/>
  <c r="AC70" i="36" s="1"/>
  <c r="AC69" i="36"/>
  <c r="AC68" i="36"/>
  <c r="AC67" i="36"/>
  <c r="AC66" i="36"/>
  <c r="AD35" i="36"/>
  <c r="AC35" i="36" s="1"/>
  <c r="AC34" i="36"/>
  <c r="AD33" i="36"/>
  <c r="AC33" i="36" s="1"/>
  <c r="AC32" i="36"/>
  <c r="AD29" i="36"/>
  <c r="AD30" i="36" s="1"/>
  <c r="AD31" i="36" s="1"/>
  <c r="AC31" i="36" s="1"/>
  <c r="AC28" i="36"/>
  <c r="AC27" i="36"/>
  <c r="AD26" i="36"/>
  <c r="AC26" i="36" s="1"/>
  <c r="AC25" i="36"/>
  <c r="AD21" i="36"/>
  <c r="AD22" i="36" s="1"/>
  <c r="AC22" i="36" s="1"/>
  <c r="AC20" i="36"/>
  <c r="AD19" i="36"/>
  <c r="AC19" i="36" s="1"/>
  <c r="AC18" i="36"/>
  <c r="AD17" i="36"/>
  <c r="AC17" i="36" s="1"/>
  <c r="AD14" i="36"/>
  <c r="AC14" i="36" s="1"/>
  <c r="AC13" i="36"/>
  <c r="AC12" i="36"/>
  <c r="AC11" i="36"/>
  <c r="AD9" i="36"/>
  <c r="AC9" i="36" s="1"/>
  <c r="B9" i="36"/>
  <c r="B10" i="36" s="1"/>
  <c r="B11" i="36" s="1"/>
  <c r="B12" i="36" s="1"/>
  <c r="B13" i="36" s="1"/>
  <c r="B14" i="36" s="1"/>
  <c r="B15" i="36" s="1"/>
  <c r="B16" i="36" s="1"/>
  <c r="B17" i="36" s="1"/>
  <c r="B18" i="36" s="1"/>
  <c r="B19" i="36" s="1"/>
  <c r="B20" i="36" s="1"/>
  <c r="B21" i="36" s="1"/>
  <c r="B22" i="36" s="1"/>
  <c r="B23" i="36" s="1"/>
  <c r="B24" i="36" s="1"/>
  <c r="B25" i="36" s="1"/>
  <c r="B26" i="36" s="1"/>
  <c r="B27" i="36" s="1"/>
  <c r="B28" i="36" s="1"/>
  <c r="B29" i="36" s="1"/>
  <c r="B30" i="36" s="1"/>
  <c r="B31" i="36" s="1"/>
  <c r="B32" i="36" s="1"/>
  <c r="B33" i="36" s="1"/>
  <c r="B34" i="36" s="1"/>
  <c r="B35" i="36" s="1"/>
  <c r="B36" i="36" s="1"/>
  <c r="B37" i="36" s="1"/>
  <c r="B38" i="36" s="1"/>
  <c r="B39" i="36" s="1"/>
  <c r="B40" i="36" s="1"/>
  <c r="B41" i="36" s="1"/>
  <c r="B42" i="36" s="1"/>
  <c r="B43" i="36" s="1"/>
  <c r="B44" i="36" s="1"/>
  <c r="B45" i="36" s="1"/>
  <c r="B46" i="36" s="1"/>
  <c r="B47" i="36" s="1"/>
  <c r="B48" i="36" s="1"/>
  <c r="B49" i="36" s="1"/>
  <c r="B50" i="36" s="1"/>
  <c r="B52" i="36" s="1"/>
  <c r="B53" i="36" s="1"/>
  <c r="B54" i="36" s="1"/>
  <c r="B57" i="36" s="1"/>
  <c r="B58" i="36" s="1"/>
  <c r="B59" i="36" s="1"/>
  <c r="B60" i="36" s="1"/>
  <c r="B61" i="36" s="1"/>
  <c r="B62" i="36" s="1"/>
  <c r="B66" i="36" s="1"/>
  <c r="B68" i="36" s="1"/>
  <c r="B69" i="36" s="1"/>
  <c r="B70" i="36" s="1"/>
  <c r="B71" i="36" s="1"/>
  <c r="B72" i="36" s="1"/>
  <c r="B73" i="36" s="1"/>
  <c r="B74" i="36" s="1"/>
  <c r="B75" i="36" s="1"/>
  <c r="B77" i="36" s="1"/>
  <c r="B78" i="36" s="1"/>
  <c r="B79" i="36" s="1"/>
  <c r="B80" i="36" s="1"/>
  <c r="B81" i="36" s="1"/>
  <c r="B82" i="36" s="1"/>
  <c r="B83" i="36" s="1"/>
  <c r="B84" i="36" s="1"/>
  <c r="B85" i="36" s="1"/>
  <c r="B86" i="36" s="1"/>
  <c r="B87" i="36" s="1"/>
  <c r="B88" i="36" s="1"/>
  <c r="B89" i="36" s="1"/>
  <c r="AC8" i="36"/>
  <c r="C8" i="36"/>
  <c r="C9" i="36" s="1"/>
  <c r="C10" i="36" s="1"/>
  <c r="C11" i="36" s="1"/>
  <c r="C12" i="36" s="1"/>
  <c r="C13" i="36" s="1"/>
  <c r="C14" i="36" s="1"/>
  <c r="C15" i="36" s="1"/>
  <c r="C16" i="36" s="1"/>
  <c r="C17" i="36" s="1"/>
  <c r="C18" i="36" s="1"/>
  <c r="C19" i="36" s="1"/>
  <c r="C20" i="36" s="1"/>
  <c r="C21" i="36" s="1"/>
  <c r="C22" i="36" s="1"/>
  <c r="C23" i="36" s="1"/>
  <c r="C24" i="36" s="1"/>
  <c r="C25" i="36" s="1"/>
  <c r="C26" i="36" s="1"/>
  <c r="C27" i="36" s="1"/>
  <c r="C28" i="36" s="1"/>
  <c r="C29" i="36" s="1"/>
  <c r="C30" i="36" s="1"/>
  <c r="C31" i="36" s="1"/>
  <c r="C32" i="36" s="1"/>
  <c r="C33" i="36" s="1"/>
  <c r="C34" i="36" s="1"/>
  <c r="C35" i="36" s="1"/>
  <c r="C36" i="36" s="1"/>
  <c r="C37" i="36" s="1"/>
  <c r="C38" i="36" s="1"/>
  <c r="C39" i="36" s="1"/>
  <c r="C40" i="36" s="1"/>
  <c r="C41" i="36" s="1"/>
  <c r="C42" i="36" s="1"/>
  <c r="C43" i="36" s="1"/>
  <c r="C44" i="36" s="1"/>
  <c r="C45" i="36" s="1"/>
  <c r="C46" i="36" s="1"/>
  <c r="C47" i="36" s="1"/>
  <c r="C48" i="36" s="1"/>
  <c r="C49" i="36" s="1"/>
  <c r="C50" i="36" s="1"/>
  <c r="C52" i="36" s="1"/>
  <c r="C53" i="36" s="1"/>
  <c r="C54" i="36" s="1"/>
  <c r="C57" i="36" s="1"/>
  <c r="C58" i="36" s="1"/>
  <c r="C59" i="36" s="1"/>
  <c r="C60" i="36" s="1"/>
  <c r="C61" i="36" s="1"/>
  <c r="C62" i="36" s="1"/>
  <c r="C66" i="36" s="1"/>
  <c r="C68" i="36" s="1"/>
  <c r="C69" i="36" s="1"/>
  <c r="C70" i="36" s="1"/>
  <c r="C71" i="36" s="1"/>
  <c r="C72" i="36" s="1"/>
  <c r="C73" i="36" s="1"/>
  <c r="C74" i="36" s="1"/>
  <c r="C75" i="36" s="1"/>
  <c r="C77" i="36" s="1"/>
  <c r="C78" i="36" s="1"/>
  <c r="C79" i="36" s="1"/>
  <c r="C80" i="36" s="1"/>
  <c r="C81" i="36" s="1"/>
  <c r="C82" i="36" s="1"/>
  <c r="C83" i="36" s="1"/>
  <c r="C84" i="36" s="1"/>
  <c r="C85" i="36" s="1"/>
  <c r="C86" i="36" s="1"/>
  <c r="C87" i="36" s="1"/>
  <c r="C88" i="36" s="1"/>
  <c r="C89" i="36" s="1"/>
  <c r="S4" i="36"/>
  <c r="G4" i="36"/>
  <c r="H4" i="36" s="1"/>
  <c r="S3" i="36"/>
  <c r="N2" i="36"/>
  <c r="P2" i="36" l="1"/>
  <c r="AC29" i="36"/>
  <c r="AC21" i="36"/>
  <c r="AD10" i="36"/>
  <c r="AC10" i="36" s="1"/>
  <c r="I4" i="36"/>
  <c r="K4" i="36" s="1"/>
  <c r="J4" i="36"/>
  <c r="L4" i="36" s="1"/>
  <c r="AD36" i="36"/>
  <c r="AC36" i="36" s="1"/>
  <c r="AD15" i="36"/>
  <c r="B51" i="36"/>
  <c r="C51" i="36"/>
  <c r="B64" i="36"/>
  <c r="B65" i="36" s="1"/>
  <c r="C64" i="36"/>
  <c r="C65" i="36" s="1"/>
  <c r="AD23" i="36"/>
  <c r="AC30" i="36"/>
  <c r="AD37" i="36" l="1"/>
  <c r="M4" i="36"/>
  <c r="AD16" i="36"/>
  <c r="AC16" i="36" s="1"/>
  <c r="AC15" i="36"/>
  <c r="AD24" i="36"/>
  <c r="AC24" i="36" s="1"/>
  <c r="AC23" i="36"/>
  <c r="AC37" i="36"/>
  <c r="AD38" i="36"/>
  <c r="N4" i="36" l="1"/>
  <c r="O4" i="36"/>
  <c r="P4" i="36"/>
  <c r="Q4" i="36" s="1"/>
  <c r="AC38" i="36"/>
  <c r="AD39" i="36"/>
  <c r="AD62" i="36" l="1"/>
  <c r="AC39" i="36"/>
  <c r="AC62" i="36" l="1"/>
  <c r="AD63" i="36"/>
  <c r="AC63" i="36" l="1"/>
  <c r="AD64" i="36"/>
  <c r="AC64" i="36" l="1"/>
  <c r="AD65" i="36"/>
  <c r="AC65" i="36" s="1"/>
  <c r="P84" i="34" l="1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Q7" i="34" s="1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O79" i="7"/>
  <c r="O80" i="7"/>
  <c r="O81" i="7"/>
  <c r="O82" i="7"/>
  <c r="O83" i="7"/>
  <c r="O84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E24" i="19"/>
  <c r="F24" i="19" s="1"/>
  <c r="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9" i="27" s="1"/>
  <c r="C60" i="27" s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AF33" i="26" l="1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V11" i="6" l="1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  <c r="S24" i="19" l="1"/>
  <c r="T24" i="19"/>
  <c r="U24" i="19" s="1"/>
  <c r="V24" i="19" s="1"/>
  <c r="N24" i="19"/>
  <c r="O24" i="19" s="1"/>
  <c r="P24" i="19" s="1"/>
  <c r="Q24" i="1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<sst xmlns="http://schemas.openxmlformats.org/spreadsheetml/2006/main" count="1901" uniqueCount="480">
  <si>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</si>
  <si>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</si>
  <si>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</si>
  <si>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</si>
  <si>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</si>
  <si>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</si>
  <si>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</si>
  <si>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</si>
  <si>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</si>
  <si>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</si>
  <si>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</si>
  <si>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</si>
  <si>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</si>
  <si>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</si>
  <si>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</si>
  <si>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</si>
  <si>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</si>
  <si>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</si>
  <si>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</si>
  <si>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</si>
  <si>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</si>
  <si>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</si>
  <si>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</si>
  <si>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</si>
  <si>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</si>
  <si>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</si>
  <si>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</si>
  <si>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</si>
  <si>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</si>
  <si>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</si>
  <si>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</si>
  <si>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</si>
  <si>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</si>
  <si>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</si>
  <si>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</si>
  <si>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</si>
  <si>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</si>
  <si>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</si>
  <si>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</si>
  <si>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</si>
  <si>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</si>
  <si>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</si>
  <si>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</si>
  <si>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</si>
  <si>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</si>
  <si>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</si>
  <si>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</si>
  <si>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</si>
  <si>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</si>
  <si>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</si>
  <si>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</si>
  <si>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</si>
  <si>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</si>
  <si>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</si>
  <si>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</si>
  <si>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</si>
  <si>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</si>
  <si>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</si>
  <si>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</si>
  <si>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</si>
  <si>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</si>
  <si>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</si>
  <si>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</si>
  <si>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</si>
  <si>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</si>
  <si>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</si>
  <si>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</si>
  <si>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</si>
  <si>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</si>
  <si>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</si>
  <si>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</si>
  <si>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</si>
  <si>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</si>
  <si>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</si>
  <si>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</si>
  <si>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</si>
  <si>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</si>
  <si>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</si>
  <si>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</si>
  <si>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</si>
  <si>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</si>
  <si>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</si>
  <si>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</si>
  <si>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</si>
  <si>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</si>
  <si>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</si>
  <si>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</si>
  <si>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</si>
  <si>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</si>
  <si>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</si>
  <si>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</si>
  <si>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</si>
  <si>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</si>
  <si>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</si>
  <si>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</si>
  <si>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</si>
  <si>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</si>
  <si>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</si>
  <si>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</si>
  <si>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</si>
  <si>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</si>
  <si>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</si>
  <si>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</si>
  <si>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</si>
  <si>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</si>
  <si>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</si>
  <si>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</si>
  <si>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</si>
  <si>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</si>
  <si>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</si>
  <si>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</si>
  <si>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</si>
  <si>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</si>
  <si>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</si>
  <si>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</si>
  <si>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</si>
  <si>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</si>
  <si>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</si>
  <si>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</si>
  <si>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</si>
  <si>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</si>
  <si>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</si>
  <si>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</si>
  <si>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</si>
  <si>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</si>
  <si>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</si>
  <si>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</si>
  <si>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</si>
  <si>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</si>
  <si>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</si>
  <si>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</si>
  <si>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</si>
  <si>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</si>
  <si>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</si>
  <si>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</si>
  <si>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</si>
  <si>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</si>
  <si>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</si>
  <si>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</si>
  <si>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</si>
  <si>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</si>
  <si>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</si>
  <si>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</si>
  <si>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</si>
  <si>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</si>
  <si>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</si>
  <si>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</si>
  <si>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</si>
  <si>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</si>
  <si>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</si>
  <si>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</si>
  <si>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</si>
  <si>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</si>
  <si>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</si>
  <si>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</si>
  <si>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</si>
  <si>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</si>
  <si>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</si>
  <si>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</si>
  <si>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</si>
  <si>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</si>
  <si>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</si>
  <si>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</si>
  <si>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</si>
  <si>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</si>
  <si>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</si>
  <si>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</si>
  <si>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</si>
  <si>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</si>
  <si>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</si>
  <si>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</si>
  <si>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</si>
  <si>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</si>
  <si>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</si>
  <si>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</si>
  <si>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</si>
  <si>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</si>
  <si>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</si>
  <si>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</si>
  <si>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</si>
  <si>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</si>
  <si>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</si>
  <si>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</si>
  <si>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</si>
  <si>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</si>
  <si>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</si>
  <si>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</si>
  <si>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</si>
  <si>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</si>
  <si>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</si>
  <si>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</si>
  <si>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</si>
  <si>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</si>
  <si>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</si>
  <si>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</si>
  <si>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</si>
  <si>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</si>
  <si>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</si>
  <si>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</si>
  <si>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</si>
  <si>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</si>
  <si>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</si>
  <si>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</si>
  <si>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</si>
  <si>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</si>
  <si>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</si>
  <si>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</si>
  <si>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</si>
  <si>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</si>
  <si>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</si>
  <si>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</si>
  <si>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</si>
  <si>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</si>
  <si>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</si>
  <si>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</si>
  <si>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</si>
  <si>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</si>
  <si>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</si>
  <si>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</si>
  <si>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</si>
  <si>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</si>
  <si>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</si>
  <si>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</si>
  <si>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</si>
  <si>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</si>
  <si>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</si>
  <si>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</si>
  <si>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</si>
  <si>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</si>
  <si>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</si>
  <si>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</si>
  <si>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</si>
  <si>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</si>
  <si>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</si>
  <si>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</si>
  <si>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</si>
  <si>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</si>
  <si>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</si>
  <si>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</si>
  <si>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</si>
  <si>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</si>
  <si>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</si>
  <si>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</si>
  <si>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</si>
  <si>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</si>
  <si>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</si>
  <si>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</si>
  <si>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</si>
  <si>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</si>
  <si>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</si>
  <si>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</si>
  <si>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</si>
  <si>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</si>
  <si>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</si>
  <si>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</si>
  <si>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</si>
  <si>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</si>
  <si>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</si>
  <si>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</si>
  <si>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</si>
  <si>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</si>
  <si>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</si>
  <si>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</si>
  <si>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</si>
  <si>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</si>
  <si>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</si>
  <si>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</si>
  <si>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</si>
  <si>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</si>
  <si>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</si>
  <si>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</si>
  <si>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</si>
  <si>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</si>
  <si>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</si>
  <si>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</si>
  <si>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</si>
  <si>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</si>
  <si>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</si>
  <si>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</si>
  <si>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</si>
  <si>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</si>
  <si>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</si>
  <si>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</si>
  <si>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</si>
  <si>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</si>
  <si>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</si>
  <si>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</si>
  <si>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</si>
  <si>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</si>
  <si>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</si>
  <si>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</si>
  <si>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</si>
  <si>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</si>
  <si>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</si>
  <si>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</si>
  <si>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</si>
  <si>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</si>
  <si>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</si>
  <si>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</si>
  <si>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</si>
  <si>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</si>
  <si>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</si>
  <si>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</si>
  <si>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</si>
  <si>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</si>
  <si>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</si>
  <si>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</si>
  <si>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</si>
  <si>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</si>
  <si>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</si>
  <si>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</si>
  <si>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</si>
  <si>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</si>
  <si>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</si>
  <si>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</si>
  <si>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</si>
  <si>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</si>
  <si>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</si>
  <si>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</si>
  <si>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</si>
  <si>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</si>
  <si>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</si>
  <si>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</si>
  <si>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</si>
  <si>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</si>
  <si>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</si>
  <si>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</si>
  <si>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</si>
  <si>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</si>
  <si>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</si>
  <si>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</si>
  <si>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</si>
  <si>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</si>
  <si>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</si>
  <si>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</si>
  <si>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</si>
  <si>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</si>
  <si>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</si>
  <si>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</si>
  <si>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</si>
  <si>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</si>
  <si>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</si>
  <si>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</si>
  <si>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</si>
  <si>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</si>
  <si>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</si>
  <si>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</si>
  <si>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</si>
  <si>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</si>
  <si>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</si>
  <si>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</si>
  <si>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</si>
  <si>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</si>
  <si>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</si>
  <si>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</si>
  <si>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</si>
  <si>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</si>
  <si>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</si>
  <si>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</si>
  <si>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</si>
  <si>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</si>
  <si>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</si>
  <si>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</si>
  <si>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</si>
  <si>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</si>
  <si>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</si>
  <si>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</si>
  <si>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</si>
  <si>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</si>
  <si>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</si>
  <si>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</si>
  <si>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</si>
  <si>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</si>
  <si>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</si>
  <si>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</si>
  <si>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</si>
  <si>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</si>
  <si>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</si>
  <si>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</si>
  <si>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</si>
  <si>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</si>
  <si>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</si>
  <si>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</si>
  <si>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</si>
  <si>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</si>
  <si>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</si>
  <si>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</si>
  <si>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</si>
  <si>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</si>
  <si>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</si>
  <si>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</si>
  <si>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</si>
  <si>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</si>
  <si>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</si>
  <si>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</si>
  <si>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</si>
  <si>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</si>
  <si>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</si>
  <si>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</si>
  <si>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</si>
  <si>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</si>
  <si>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</si>
  <si>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</si>
  <si>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</si>
  <si>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</si>
  <si>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</si>
  <si>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</si>
  <si>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</si>
  <si>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</si>
  <si>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</si>
  <si>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</si>
  <si>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</si>
  <si>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</si>
  <si>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</si>
  <si>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</si>
  <si>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</si>
  <si>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</si>
  <si>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</si>
  <si>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</si>
  <si>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</si>
  <si>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</si>
  <si>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</si>
  <si>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</si>
  <si>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</si>
  <si>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</si>
  <si>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</si>
  <si>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</si>
  <si>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</si>
  <si>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</si>
  <si>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</si>
  <si>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</si>
  <si>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</si>
  <si>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</si>
  <si>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</si>
  <si>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</si>
  <si>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</si>
  <si>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</si>
  <si>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</si>
  <si>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</si>
  <si>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</si>
  <si>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</si>
  <si>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</si>
  <si>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</si>
  <si>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</si>
  <si>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</si>
  <si>
    <t>aconc</t>
  </si>
  <si>
    <t>acmnt</t>
  </si>
  <si>
    <t>amach_e</t>
  </si>
  <si>
    <t>aemch_e</t>
  </si>
  <si>
    <t>acons_e</t>
  </si>
  <si>
    <t>https://www.spglobal.com/esg/insights/featured/special-editorial/eu-carbon-border-adjustment-mechanism-to-raise-80b-per-year-by-2040</t>
  </si>
  <si>
    <t>Retaliatory carbon tax commodities</t>
  </si>
  <si>
    <t>https://www.tips.org.za/policy-briefs/item/4500-the-european-union-s-carbon-border-adjustment-mechanism-and-implications-for-south-african-exports</t>
  </si>
  <si>
    <t>chydr</t>
  </si>
  <si>
    <t>Hydrogen</t>
  </si>
  <si>
    <t>cammo</t>
  </si>
  <si>
    <t>Ammonia</t>
  </si>
  <si>
    <t>cbchm</t>
  </si>
  <si>
    <t>BasicChemicals</t>
  </si>
  <si>
    <t>cochm</t>
  </si>
  <si>
    <t>OtherChemicals</t>
  </si>
  <si>
    <t>crubb</t>
  </si>
  <si>
    <t>RubberProducts</t>
  </si>
  <si>
    <t>cplas</t>
  </si>
  <si>
    <t>PlasticProducts</t>
  </si>
  <si>
    <t>ccmnt</t>
  </si>
  <si>
    <t>Cement</t>
  </si>
  <si>
    <t>cnfrm</t>
  </si>
  <si>
    <t>NonferrousMetals</t>
  </si>
  <si>
    <t>cmetp</t>
  </si>
  <si>
    <t>MetalProducts</t>
  </si>
  <si>
    <t>Aluminium</t>
  </si>
  <si>
    <t>Chemicals</t>
  </si>
  <si>
    <t>Plastics</t>
  </si>
  <si>
    <t>Steel articles</t>
  </si>
  <si>
    <t>C</t>
  </si>
  <si>
    <t>Definition</t>
  </si>
  <si>
    <t>TIPS paper equivalent</t>
  </si>
  <si>
    <t>RETALTAXC</t>
  </si>
  <si>
    <t>carbontax!a39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</si>
</sst>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</numFmts>
  <fonts count="3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4" fillId="0" borderId="0" applyFont="0" applyFill="0" applyBorder="0" applyAlignment="0" applyProtection="0"/>
  </cellStyleXfs>
  <cellXfs count="16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2" fontId="8" fillId="2" borderId="0" xfId="0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4" fillId="0" borderId="0" xfId="0" applyNumberFormat="1" applyFont="1"/>
    <xf numFmtId="0" fontId="14" fillId="0" borderId="0" xfId="0" applyFont="1"/>
    <xf numFmtId="0" fontId="10" fillId="0" borderId="0" xfId="0" applyFont="1" applyAlignment="1">
      <alignment horizontal="right"/>
    </xf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0" fontId="19" fillId="0" borderId="0" xfId="0" applyFont="1"/>
    <xf numFmtId="168" fontId="0" fillId="0" borderId="0" xfId="0" applyNumberFormat="1"/>
    <xf numFmtId="1" fontId="0" fillId="0" borderId="0" xfId="0" applyNumberForma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8" fillId="0" borderId="0" xfId="0" applyFont="1"/>
    <xf numFmtId="2" fontId="5" fillId="7" borderId="0" xfId="0" applyNumberFormat="1" applyFont="1" applyFill="1" applyAlignment="1">
      <alignment horizontal="right"/>
    </xf>
    <xf numFmtId="165" fontId="10" fillId="0" borderId="0" xfId="0" applyNumberFormat="1" applyFont="1"/>
    <xf numFmtId="9" fontId="10" fillId="0" borderId="0" xfId="0" applyNumberFormat="1" applyFont="1"/>
    <xf numFmtId="164" fontId="10" fillId="0" borderId="0" xfId="3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4" fillId="0" borderId="0" xfId="6" applyFont="1"/>
    <xf numFmtId="164" fontId="7" fillId="0" borderId="0" xfId="0" applyNumberFormat="1" applyFont="1"/>
    <xf numFmtId="169" fontId="24" fillId="0" borderId="0" xfId="5" applyNumberFormat="1"/>
    <xf numFmtId="0" fontId="0" fillId="12" borderId="0" xfId="0" applyFill="1"/>
    <xf numFmtId="0" fontId="0" fillId="6" borderId="0" xfId="0" applyFill="1"/>
    <xf numFmtId="0" fontId="0" fillId="2" borderId="0" xfId="0" applyFill="1"/>
    <xf numFmtId="0" fontId="0" fillId="22" borderId="0" xfId="0" applyFill="1"/>
    <xf numFmtId="0" fontId="0" fillId="13" borderId="0" xfId="0" applyFill="1"/>
    <xf numFmtId="0" fontId="0" fillId="15" borderId="0" xfId="0" applyFill="1"/>
    <xf numFmtId="0" fontId="0" fillId="19" borderId="0" xfId="0" applyFill="1"/>
    <xf numFmtId="2" fontId="28" fillId="7" borderId="0" xfId="0" applyNumberFormat="1" applyFont="1" applyFill="1" applyAlignment="1">
      <alignment horizontal="right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22" borderId="0" xfId="0" applyFont="1" applyFill="1"/>
    <xf numFmtId="0" fontId="1" fillId="5" borderId="0" xfId="0" applyFont="1" applyFill="1"/>
    <xf numFmtId="0" fontId="1" fillId="14" borderId="0" xfId="0" applyFont="1" applyFill="1"/>
    <xf numFmtId="0" fontId="1" fillId="6" borderId="0" xfId="0" applyFont="1" applyFill="1"/>
    <xf numFmtId="0" fontId="4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2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2" fontId="27" fillId="0" borderId="5" xfId="0" applyNumberFormat="1" applyFont="1" applyBorder="1" applyAlignment="1">
      <alignment horizontal="right"/>
    </xf>
    <xf numFmtId="2" fontId="29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Alignment="1">
      <alignment horizontal="right"/>
    </xf>
    <xf numFmtId="0" fontId="0" fillId="23" borderId="0" xfId="0" applyFill="1"/>
    <xf numFmtId="2" fontId="27" fillId="23" borderId="0" xfId="0" applyNumberFormat="1" applyFont="1" applyFill="1" applyAlignment="1">
      <alignment horizontal="right"/>
    </xf>
    <xf numFmtId="2" fontId="31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2" fontId="29" fillId="0" borderId="0" xfId="0" applyNumberFormat="1" applyFont="1" applyAlignment="1">
      <alignment horizontal="right"/>
    </xf>
    <xf numFmtId="2" fontId="30" fillId="0" borderId="0" xfId="0" applyNumberFormat="1" applyFont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0" fontId="33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2" fontId="18" fillId="7" borderId="0" xfId="0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34" fillId="0" borderId="0" xfId="0" applyFont="1"/>
    <xf numFmtId="0" fontId="0" fillId="24" borderId="0" xfId="0" applyFill="1"/>
    <xf numFmtId="2" fontId="35" fillId="7" borderId="0" xfId="0" applyNumberFormat="1" applyFont="1" applyFill="1" applyAlignment="1">
      <alignment horizontal="right"/>
    </xf>
    <xf numFmtId="1" fontId="0" fillId="7" borderId="0" xfId="0" applyNumberFormat="1" applyFill="1" applyAlignment="1">
      <alignment horizontal="right"/>
    </xf>
    <xf numFmtId="0" fontId="0" fillId="7" borderId="0" xfId="0" applyFill="1"/>
    <xf numFmtId="0" fontId="0" fillId="10" borderId="0" xfId="0" applyFill="1"/>
    <xf numFmtId="2" fontId="35" fillId="23" borderId="0" xfId="0" applyNumberFormat="1" applyFont="1" applyFill="1" applyAlignment="1">
      <alignment horizontal="center"/>
    </xf>
    <xf numFmtId="2" fontId="35" fillId="24" borderId="0" xfId="0" applyNumberFormat="1" applyFont="1" applyFill="1" applyAlignment="1">
      <alignment horizontal="center"/>
    </xf>
    <xf numFmtId="0" fontId="35" fillId="23" borderId="0" xfId="0" applyFont="1" applyFill="1" applyAlignment="1">
      <alignment horizontal="center"/>
    </xf>
    <xf numFmtId="0" fontId="35" fillId="24" borderId="0" xfId="0" applyFont="1" applyFill="1" applyAlignment="1">
      <alignment horizontal="center"/>
    </xf>
    <xf numFmtId="0" fontId="0" fillId="25" borderId="0" xfId="0" applyFill="1"/>
    <xf numFmtId="167" fontId="7" fillId="0" borderId="0" xfId="0" applyNumberFormat="1" applyFont="1"/>
    <xf numFmtId="0" fontId="0" fillId="26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6" fillId="0" borderId="0" xfId="0" applyFont="1"/>
    <xf numFmtId="0" fontId="0" fillId="5" borderId="0" xfId="0" applyFill="1"/>
    <xf numFmtId="2" fontId="7" fillId="5" borderId="0" xfId="0" applyNumberFormat="1" applyFont="1" applyFill="1"/>
    <xf numFmtId="2" fontId="37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0" fillId="27" borderId="0" xfId="0" applyFill="1"/>
    <xf numFmtId="2" fontId="5" fillId="27" borderId="0" xfId="0" applyNumberFormat="1" applyFont="1" applyFill="1" applyAlignment="1">
      <alignment horizontal="right"/>
    </xf>
    <xf numFmtId="2" fontId="35" fillId="27" borderId="0" xfId="0" applyNumberFormat="1" applyFont="1" applyFill="1" applyAlignment="1">
      <alignment horizontal="right"/>
    </xf>
    <xf numFmtId="168" fontId="0" fillId="0" borderId="0" xfId="0" applyNumberFormat="1" applyAlignment="1">
      <alignment horizontal="right"/>
    </xf>
    <xf numFmtId="0" fontId="38" fillId="0" borderId="0" xfId="0" applyFont="1" applyAlignment="1">
      <alignment vertical="center"/>
    </xf>
    <xf numFmtId="0" fontId="0" fillId="7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 vertical="center" textRotation="90"/>
    </xf>
  </cellXfs>
  <cellStyles count="16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75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Projected</a:t>
            </a:r>
            <a:r>
              <a:rPr lang="en-ZA" baseline="0"/>
              <a:t> CBAM level world A</a:t>
            </a:r>
            <a:endParaRPr lang="en-Z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CARBONTAX!$A$24</c:f>
              <c:strCache>
                <c:ptCount val="1"/>
                <c:pt idx="0">
                  <c:v>base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CARBONTAX!$B$23:$AK$23</c:f>
              <c:numCache>
                <c:formatCode>General</c:formatCode>
                <c:ptCount val="3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  <c:pt idx="32">
                  <c:v>2051</c:v>
                </c:pt>
                <c:pt idx="33">
                  <c:v>2052</c:v>
                </c:pt>
                <c:pt idx="34">
                  <c:v>2053</c:v>
                </c:pt>
                <c:pt idx="35">
                  <c:v>2054</c:v>
                </c:pt>
              </c:numCache>
            </c:numRef>
          </c:cat>
          <c:val>
            <c:numRef>
              <c:f>CARBONTAX!$B$24:$AK$24</c:f>
              <c:numCache>
                <c:formatCode>0.0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7.6599999999999993</c:v>
                </c:pt>
                <c:pt idx="8">
                  <c:v>15.319999999999999</c:v>
                </c:pt>
                <c:pt idx="9">
                  <c:v>22.979999999999997</c:v>
                </c:pt>
                <c:pt idx="10">
                  <c:v>30.639999999999997</c:v>
                </c:pt>
                <c:pt idx="11">
                  <c:v>38.299999999999997</c:v>
                </c:pt>
                <c:pt idx="12">
                  <c:v>53.5</c:v>
                </c:pt>
                <c:pt idx="13">
                  <c:v>68.7</c:v>
                </c:pt>
                <c:pt idx="14">
                  <c:v>83.9</c:v>
                </c:pt>
                <c:pt idx="15">
                  <c:v>99.100000000000009</c:v>
                </c:pt>
                <c:pt idx="16">
                  <c:v>114.3</c:v>
                </c:pt>
                <c:pt idx="17">
                  <c:v>128.22</c:v>
                </c:pt>
                <c:pt idx="18">
                  <c:v>142.13999999999999</c:v>
                </c:pt>
                <c:pt idx="19">
                  <c:v>156.06</c:v>
                </c:pt>
                <c:pt idx="20">
                  <c:v>169.98000000000002</c:v>
                </c:pt>
                <c:pt idx="21">
                  <c:v>183.9</c:v>
                </c:pt>
                <c:pt idx="22">
                  <c:v>192.5</c:v>
                </c:pt>
                <c:pt idx="23">
                  <c:v>201.1</c:v>
                </c:pt>
                <c:pt idx="24">
                  <c:v>209.7</c:v>
                </c:pt>
                <c:pt idx="25">
                  <c:v>218.29999999999998</c:v>
                </c:pt>
                <c:pt idx="26">
                  <c:v>226.9</c:v>
                </c:pt>
                <c:pt idx="27">
                  <c:v>229.26</c:v>
                </c:pt>
                <c:pt idx="28">
                  <c:v>231.61999999999998</c:v>
                </c:pt>
                <c:pt idx="29">
                  <c:v>233.97999999999996</c:v>
                </c:pt>
                <c:pt idx="30">
                  <c:v>236.33999999999995</c:v>
                </c:pt>
                <c:pt idx="31">
                  <c:v>238.7</c:v>
                </c:pt>
                <c:pt idx="32">
                  <c:v>238.7</c:v>
                </c:pt>
                <c:pt idx="33">
                  <c:v>238.7</c:v>
                </c:pt>
                <c:pt idx="34">
                  <c:v>238.7</c:v>
                </c:pt>
                <c:pt idx="35">
                  <c:v>238.7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1B-47AE-9C79-68C9F8587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9933888"/>
        <c:axId val="951323791"/>
      </c:lineChart>
      <c:catAx>
        <c:axId val="120993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323791"/>
        <c:crosses val="autoZero"/>
        <c:auto val="1"/>
        <c:lblAlgn val="ctr"/>
        <c:lblOffset val="100"/>
        <c:noMultiLvlLbl val="0"/>
      </c:catAx>
      <c:valAx>
        <c:axId val="95132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2021 Euro/ton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93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342900</xdr:colOff>
      <xdr:row>37</xdr:row>
      <xdr:rowOff>152400</xdr:rowOff>
    </xdr:from>
    <xdr:to>
      <xdr:col>19</xdr:col>
      <xdr:colOff>494390</xdr:colOff>
      <xdr:row>66</xdr:row>
      <xdr:rowOff>142186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3DF657A-1C4A-3631-AACA-F6B6F6A0F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0" y="7248525"/>
          <a:ext cx="7276190" cy="5514286"/>
        </a:xfrm>
        <a:prstGeom prst="rect">
          <a:avLst/>
        </a:prstGeom>
      </xdr:spPr>
    </xdr:pic>
    <xdr:clientData/>
  </xdr:twoCellAnchor>
  <xdr:twoCellAnchor>
    <xdr:from>
      <xdr:col>20</xdr:col>
      <xdr:colOff>9525</xdr:colOff>
      <xdr:row>33</xdr:row>
      <xdr:rowOff>171450</xdr:rowOff>
    </xdr:from>
    <xdr:to>
      <xdr:col>27</xdr:col>
      <xdr:colOff>47625</xdr:colOff>
      <xdr:row>48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217C2C-61F9-4CDE-0D50-870BF28042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51</xdr:row>
      <xdr:rowOff>0</xdr:rowOff>
    </xdr:from>
    <xdr:to>
      <xdr:col>7</xdr:col>
      <xdr:colOff>466100</xdr:colOff>
      <xdr:row>63</xdr:row>
      <xdr:rowOff>114000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B68929-7D67-EEED-3A45-EC15120FF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763125"/>
          <a:ext cx="5000000" cy="24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>
        <row r="5">
          <cell r="D5" t="str">
            <v>Oil Price (2015$/bbl)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5:C32"/>
  <sheetViews>
    <sheetView workbookViewId="0">
      <selection activeCell="D16" sqref="D16"/>
    </sheetView>
  </sheetViews>
  <sheetFormatPr defaultRowHeight="15" x14ac:dyDescent="0.25"/>
  <sheetData>
    <row r="5" spans="2:3" x14ac:dyDescent="0.25">
      <c r="B5" s="7" t="s">
        <v>28</v>
      </c>
      <c r="C5" s="5"/>
    </row>
    <row r="6" spans="2:3" x14ac:dyDescent="0.25">
      <c r="B6" s="8" t="s">
        <v>31</v>
      </c>
      <c r="C6" s="5"/>
    </row>
    <row r="7" spans="2:3" x14ac:dyDescent="0.25">
      <c r="B7" s="5">
        <v>1</v>
      </c>
      <c r="C7" s="5" t="s">
        <v>34</v>
      </c>
    </row>
    <row r="8" spans="2:3" x14ac:dyDescent="0.25">
      <c r="B8" s="5">
        <v>2</v>
      </c>
      <c r="C8" s="5" t="s">
        <v>37</v>
      </c>
    </row>
    <row r="9" spans="2:3" x14ac:dyDescent="0.25">
      <c r="B9" s="8" t="s">
        <v>40</v>
      </c>
      <c r="C9" s="5"/>
    </row>
    <row r="10" spans="2:3" x14ac:dyDescent="0.25">
      <c r="B10" s="5">
        <v>1</v>
      </c>
      <c r="C10" s="5" t="s">
        <v>41</v>
      </c>
    </row>
    <row r="11" spans="2:3" x14ac:dyDescent="0.25">
      <c r="B11" s="5">
        <v>2</v>
      </c>
      <c r="C11" s="5" t="s">
        <v>42</v>
      </c>
    </row>
    <row r="12" spans="2:3" x14ac:dyDescent="0.25">
      <c r="B12" s="5">
        <v>3</v>
      </c>
      <c r="C12" s="5" t="s">
        <v>43</v>
      </c>
    </row>
    <row r="13" spans="2:3" x14ac:dyDescent="0.25">
      <c r="B13" s="5">
        <v>4</v>
      </c>
      <c r="C13" s="5" t="s">
        <v>44</v>
      </c>
    </row>
    <row r="14" spans="2:3" x14ac:dyDescent="0.25">
      <c r="B14" s="5">
        <v>5</v>
      </c>
      <c r="C14" s="5" t="s">
        <v>45</v>
      </c>
    </row>
    <row r="15" spans="2:3" x14ac:dyDescent="0.25">
      <c r="B15" s="8" t="s">
        <v>46</v>
      </c>
      <c r="C15" s="5"/>
    </row>
    <row r="16" spans="2:3" x14ac:dyDescent="0.25">
      <c r="B16" s="5">
        <v>1</v>
      </c>
      <c r="C16" s="5" t="s">
        <v>47</v>
      </c>
    </row>
    <row r="17" spans="2:3" x14ac:dyDescent="0.25">
      <c r="B17" s="5">
        <v>2</v>
      </c>
      <c r="C17" s="5" t="s">
        <v>48</v>
      </c>
    </row>
    <row r="18" spans="2:3" x14ac:dyDescent="0.25">
      <c r="B18" s="5">
        <v>3</v>
      </c>
      <c r="C18" s="5" t="s">
        <v>49</v>
      </c>
    </row>
    <row r="19" spans="2:3" x14ac:dyDescent="0.25">
      <c r="B19" s="5">
        <v>4</v>
      </c>
      <c r="C19" s="5" t="s">
        <v>163</v>
      </c>
    </row>
    <row r="20" spans="2:3" x14ac:dyDescent="0.25">
      <c r="B20" s="5">
        <v>5</v>
      </c>
      <c r="C20" s="5" t="s">
        <v>164</v>
      </c>
    </row>
    <row r="21" spans="2:3" x14ac:dyDescent="0.25">
      <c r="B21" s="5">
        <v>6</v>
      </c>
      <c r="C21" s="5" t="s">
        <v>166</v>
      </c>
    </row>
    <row r="22" spans="2:3" x14ac:dyDescent="0.25">
      <c r="B22" s="5">
        <v>7</v>
      </c>
      <c r="C22" s="5" t="s">
        <v>165</v>
      </c>
    </row>
    <row r="23" spans="2:3" x14ac:dyDescent="0.25">
      <c r="B23" s="5"/>
      <c r="C23" s="5"/>
    </row>
    <row r="24" spans="2:3" x14ac:dyDescent="0.25">
      <c r="B24" s="8" t="s">
        <v>50</v>
      </c>
      <c r="C24" s="5"/>
    </row>
    <row r="25" spans="2:3" x14ac:dyDescent="0.25">
      <c r="B25" s="5">
        <v>1</v>
      </c>
      <c r="C25" s="5" t="s">
        <v>51</v>
      </c>
    </row>
    <row r="26" spans="2:3" x14ac:dyDescent="0.25">
      <c r="B26" s="5">
        <v>2</v>
      </c>
      <c r="C26" s="5" t="s">
        <v>52</v>
      </c>
    </row>
    <row r="27" spans="2:3" x14ac:dyDescent="0.25">
      <c r="B27" s="5"/>
      <c r="C27" s="5"/>
    </row>
    <row r="28" spans="2:3" x14ac:dyDescent="0.25">
      <c r="B28" s="7" t="s">
        <v>54</v>
      </c>
      <c r="C28" s="5"/>
    </row>
    <row r="29" spans="2:3" x14ac:dyDescent="0.25">
      <c r="B29" s="5">
        <v>1</v>
      </c>
      <c r="C29" s="5" t="s">
        <v>55</v>
      </c>
    </row>
    <row r="30" spans="2:3" x14ac:dyDescent="0.25">
      <c r="B30" s="5">
        <v>2</v>
      </c>
      <c r="C30" s="5" t="s">
        <v>56</v>
      </c>
    </row>
    <row r="31" spans="2:3" x14ac:dyDescent="0.25">
      <c r="B31" s="5">
        <v>3</v>
      </c>
      <c r="C31" s="5" t="s">
        <v>57</v>
      </c>
    </row>
    <row r="32" spans="2:3" x14ac:dyDescent="0.25">
      <c r="B32" s="5">
        <v>4</v>
      </c>
      <c r="C32" s="5" t="s">
        <v>148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2"/>
  <sheetViews>
    <sheetView tabSelected="1" topLeftCell="A11" workbookViewId="0">
      <selection activeCell="E35" sqref="E35"/>
    </sheetView>
  </sheetViews>
  <sheetFormatPr defaultRowHeight="15" x14ac:dyDescent="0.25"/>
  <cols>
    <col min="2" max="2" width="12.5703125" customWidth="1"/>
    <col min="3" max="3" width="15.5703125" customWidth="1"/>
  </cols>
  <sheetData>
    <row r="1" spans="1:6" ht="18.75" x14ac:dyDescent="0.3">
      <c r="A1" s="1" t="s">
        <v>0</v>
      </c>
    </row>
    <row r="5" spans="1:6" x14ac:dyDescent="0.25">
      <c r="A5" s="2" t="s">
        <v>4</v>
      </c>
    </row>
    <row r="6" spans="1:6" x14ac:dyDescent="0.25">
      <c r="A6" s="3"/>
      <c r="B6" s="3"/>
      <c r="C6" s="3"/>
      <c r="D6" s="3" t="s">
        <v>1</v>
      </c>
      <c r="E6" s="3" t="s">
        <v>2</v>
      </c>
    </row>
    <row r="7" spans="1:6" x14ac:dyDescent="0.25">
      <c r="A7" t="s">
        <v>9</v>
      </c>
      <c r="B7" t="s">
        <v>5</v>
      </c>
      <c r="C7" t="s">
        <v>10</v>
      </c>
      <c r="D7">
        <v>1</v>
      </c>
    </row>
    <row r="8" spans="1:6" x14ac:dyDescent="0.25">
      <c r="A8" t="s">
        <v>9</v>
      </c>
      <c r="B8" t="s">
        <v>6</v>
      </c>
      <c r="C8" t="s">
        <v>11</v>
      </c>
      <c r="D8">
        <v>1</v>
      </c>
    </row>
    <row r="9" spans="1:6" x14ac:dyDescent="0.25">
      <c r="A9" t="s">
        <v>9</v>
      </c>
      <c r="B9" t="s">
        <v>187</v>
      </c>
      <c r="C9" t="s">
        <v>185</v>
      </c>
      <c r="D9">
        <v>1</v>
      </c>
    </row>
    <row r="10" spans="1:6" x14ac:dyDescent="0.25">
      <c r="A10" t="s">
        <v>9</v>
      </c>
      <c r="B10" t="s">
        <v>188</v>
      </c>
      <c r="C10" t="s">
        <v>190</v>
      </c>
      <c r="D10">
        <v>1</v>
      </c>
    </row>
    <row r="11" spans="1:6" x14ac:dyDescent="0.25">
      <c r="A11" t="s">
        <v>9</v>
      </c>
      <c r="B11" t="s">
        <v>7</v>
      </c>
      <c r="C11" t="s">
        <v>186</v>
      </c>
      <c r="D11">
        <v>1</v>
      </c>
    </row>
    <row r="12" spans="1:6" x14ac:dyDescent="0.25">
      <c r="A12" t="s">
        <v>9</v>
      </c>
      <c r="B12" t="s">
        <v>8</v>
      </c>
      <c r="C12" t="s">
        <v>297</v>
      </c>
      <c r="D12">
        <v>1</v>
      </c>
    </row>
    <row r="13" spans="1:6" x14ac:dyDescent="0.25">
      <c r="A13" t="s">
        <v>9</v>
      </c>
      <c r="B13" t="s">
        <v>200</v>
      </c>
      <c r="C13" t="s">
        <v>201</v>
      </c>
      <c r="D13">
        <v>1</v>
      </c>
    </row>
    <row r="14" spans="1:6" x14ac:dyDescent="0.25">
      <c r="A14" t="s">
        <v>9</v>
      </c>
      <c r="B14" t="s">
        <v>206</v>
      </c>
      <c r="C14" t="s">
        <v>205</v>
      </c>
      <c r="D14">
        <v>1</v>
      </c>
    </row>
    <row r="15" spans="1:6" x14ac:dyDescent="0.25">
      <c r="A15" t="s">
        <v>126</v>
      </c>
      <c r="B15" t="s">
        <v>203</v>
      </c>
      <c r="C15" t="s">
        <v>207</v>
      </c>
      <c r="D15">
        <v>2</v>
      </c>
      <c r="F15" t="s">
        <v>125</v>
      </c>
    </row>
    <row r="16" spans="1:6" x14ac:dyDescent="0.25">
      <c r="A16" t="s">
        <v>9</v>
      </c>
      <c r="B16" t="s">
        <v>22</v>
      </c>
      <c r="C16" t="s">
        <v>96</v>
      </c>
      <c r="D16">
        <v>1</v>
      </c>
    </row>
    <row r="17" spans="1:6" x14ac:dyDescent="0.25">
      <c r="A17" t="s">
        <v>126</v>
      </c>
      <c r="B17" t="s">
        <v>23</v>
      </c>
      <c r="C17" t="s">
        <v>97</v>
      </c>
      <c r="D17">
        <v>2</v>
      </c>
      <c r="F17" t="s">
        <v>125</v>
      </c>
    </row>
    <row r="18" spans="1:6" x14ac:dyDescent="0.25">
      <c r="A18" t="s">
        <v>3</v>
      </c>
      <c r="B18" t="s">
        <v>141</v>
      </c>
      <c r="C18" t="s">
        <v>124</v>
      </c>
      <c r="D18">
        <v>1</v>
      </c>
      <c r="E18">
        <v>1</v>
      </c>
    </row>
    <row r="19" spans="1:6" x14ac:dyDescent="0.25">
      <c r="A19" t="s">
        <v>3</v>
      </c>
      <c r="B19" t="s">
        <v>142</v>
      </c>
      <c r="C19" t="s">
        <v>300</v>
      </c>
      <c r="D19">
        <v>3</v>
      </c>
      <c r="E19">
        <v>1</v>
      </c>
    </row>
    <row r="20" spans="1:6" x14ac:dyDescent="0.25">
      <c r="A20" t="s">
        <v>3</v>
      </c>
      <c r="B20" t="s">
        <v>143</v>
      </c>
      <c r="C20" t="s">
        <v>93</v>
      </c>
      <c r="D20">
        <v>1</v>
      </c>
      <c r="E20">
        <v>2</v>
      </c>
    </row>
    <row r="21" spans="1:6" x14ac:dyDescent="0.25">
      <c r="A21" t="s">
        <v>3</v>
      </c>
      <c r="B21" t="s">
        <v>144</v>
      </c>
      <c r="C21" t="s">
        <v>303</v>
      </c>
      <c r="D21">
        <v>1</v>
      </c>
      <c r="E21">
        <v>2</v>
      </c>
    </row>
    <row r="22" spans="1:6" x14ac:dyDescent="0.25">
      <c r="A22" t="s">
        <v>3</v>
      </c>
      <c r="B22" t="s">
        <v>168</v>
      </c>
      <c r="C22" t="s">
        <v>169</v>
      </c>
      <c r="D22">
        <v>1</v>
      </c>
      <c r="E22">
        <v>2</v>
      </c>
    </row>
    <row r="23" spans="1:6" x14ac:dyDescent="0.25">
      <c r="A23" t="s">
        <v>3</v>
      </c>
      <c r="B23" t="s">
        <v>162</v>
      </c>
      <c r="C23" t="s">
        <v>94</v>
      </c>
      <c r="D23">
        <v>2</v>
      </c>
      <c r="E23">
        <v>2</v>
      </c>
    </row>
    <row r="24" spans="1:6" x14ac:dyDescent="0.25">
      <c r="A24" t="s">
        <v>3</v>
      </c>
      <c r="B24" t="s">
        <v>145</v>
      </c>
      <c r="C24" t="s">
        <v>95</v>
      </c>
      <c r="D24">
        <v>1</v>
      </c>
      <c r="E24">
        <v>2</v>
      </c>
    </row>
    <row r="25" spans="1:6" x14ac:dyDescent="0.25">
      <c r="A25" t="s">
        <v>3</v>
      </c>
      <c r="B25" t="s">
        <v>146</v>
      </c>
      <c r="C25" t="s">
        <v>147</v>
      </c>
      <c r="D25">
        <v>1</v>
      </c>
      <c r="E25">
        <v>2</v>
      </c>
    </row>
    <row r="26" spans="1:6" x14ac:dyDescent="0.25">
      <c r="A26" t="s">
        <v>3</v>
      </c>
      <c r="B26" t="s">
        <v>152</v>
      </c>
      <c r="C26" t="s">
        <v>181</v>
      </c>
      <c r="D26">
        <v>1</v>
      </c>
      <c r="E26">
        <v>1</v>
      </c>
    </row>
    <row r="27" spans="1:6" x14ac:dyDescent="0.25">
      <c r="A27" t="s">
        <v>3</v>
      </c>
      <c r="B27" t="s">
        <v>151</v>
      </c>
      <c r="C27" t="s">
        <v>182</v>
      </c>
      <c r="D27">
        <v>1</v>
      </c>
      <c r="E27">
        <v>1</v>
      </c>
    </row>
    <row r="28" spans="1:6" x14ac:dyDescent="0.25">
      <c r="A28" t="s">
        <v>3</v>
      </c>
      <c r="B28" t="s">
        <v>170</v>
      </c>
      <c r="C28" t="s">
        <v>183</v>
      </c>
      <c r="D28">
        <v>1</v>
      </c>
      <c r="E28">
        <v>1</v>
      </c>
    </row>
    <row r="29" spans="1:6" x14ac:dyDescent="0.25">
      <c r="A29" t="s">
        <v>3</v>
      </c>
      <c r="B29" t="s">
        <v>153</v>
      </c>
      <c r="C29" t="s">
        <v>178</v>
      </c>
      <c r="D29">
        <v>2</v>
      </c>
      <c r="E29">
        <v>1</v>
      </c>
    </row>
    <row r="30" spans="1:6" x14ac:dyDescent="0.25">
      <c r="A30" t="s">
        <v>3</v>
      </c>
      <c r="B30" t="s">
        <v>154</v>
      </c>
      <c r="C30" t="s">
        <v>179</v>
      </c>
      <c r="D30">
        <v>1</v>
      </c>
      <c r="E30">
        <v>1</v>
      </c>
    </row>
    <row r="31" spans="1:6" x14ac:dyDescent="0.25">
      <c r="A31" t="s">
        <v>3</v>
      </c>
      <c r="B31" t="s">
        <v>155</v>
      </c>
      <c r="C31" t="s">
        <v>184</v>
      </c>
      <c r="D31">
        <v>1</v>
      </c>
      <c r="E31">
        <v>1</v>
      </c>
    </row>
    <row r="32" spans="1:6" x14ac:dyDescent="0.25">
      <c r="A32" t="s">
        <v>3</v>
      </c>
      <c r="B32" t="s">
        <v>285</v>
      </c>
      <c r="C32" t="s">
        <v>286</v>
      </c>
      <c r="D32">
        <v>2</v>
      </c>
      <c r="E32">
        <v>1</v>
      </c>
    </row>
    <row r="33" spans="1:5" x14ac:dyDescent="0.25">
      <c r="A33" t="s">
        <v>3</v>
      </c>
      <c r="B33" t="s">
        <v>293</v>
      </c>
      <c r="C33" t="s">
        <v>294</v>
      </c>
      <c r="D33">
        <v>1</v>
      </c>
      <c r="E33">
        <v>1</v>
      </c>
    </row>
    <row r="34" spans="1:5" x14ac:dyDescent="0.25">
      <c r="A34" t="s">
        <v>3</v>
      </c>
      <c r="B34" t="s">
        <v>295</v>
      </c>
      <c r="C34" t="s">
        <v>296</v>
      </c>
      <c r="D34">
        <v>1</v>
      </c>
      <c r="E34">
        <v>1</v>
      </c>
    </row>
    <row r="35" spans="1:5" x14ac:dyDescent="0.25">
      <c r="A35" t="s">
        <v>9</v>
      </c>
      <c r="B35" t="s">
        <v>478</v>
      </c>
      <c r="C35" t="s">
        <v>479</v>
      </c>
      <c r="D35">
        <v>1</v>
      </c>
    </row>
    <row r="36" spans="1:5" x14ac:dyDescent="0.25">
      <c r="A36" t="s">
        <v>3</v>
      </c>
      <c r="B36" t="s">
        <v>308</v>
      </c>
      <c r="C36" t="s">
        <v>309</v>
      </c>
      <c r="D36">
        <v>1</v>
      </c>
      <c r="E36">
        <v>1</v>
      </c>
    </row>
    <row r="37" spans="1:5" x14ac:dyDescent="0.25">
      <c r="A37" t="s">
        <v>3</v>
      </c>
      <c r="B37" t="s">
        <v>315</v>
      </c>
      <c r="C37" t="s">
        <v>316</v>
      </c>
      <c r="D37">
        <v>3</v>
      </c>
      <c r="E37">
        <v>1</v>
      </c>
    </row>
    <row r="38" spans="1:5" x14ac:dyDescent="0.25">
      <c r="A38" t="s">
        <v>3</v>
      </c>
      <c r="B38" t="s">
        <v>317</v>
      </c>
      <c r="C38" t="s">
        <v>318</v>
      </c>
      <c r="D38">
        <v>3</v>
      </c>
      <c r="E38">
        <v>1</v>
      </c>
    </row>
    <row r="39" spans="1:5" x14ac:dyDescent="0.25">
      <c r="A39" t="s">
        <v>126</v>
      </c>
      <c r="B39" t="s">
        <v>328</v>
      </c>
      <c r="C39" t="s">
        <v>329</v>
      </c>
      <c r="D39">
        <v>1</v>
      </c>
    </row>
    <row r="40" spans="1:5" x14ac:dyDescent="0.25">
      <c r="A40" t="s">
        <v>3</v>
      </c>
      <c r="B40" t="s">
        <v>330</v>
      </c>
      <c r="C40" t="s">
        <v>331</v>
      </c>
      <c r="D40">
        <v>1</v>
      </c>
      <c r="E40">
        <v>1</v>
      </c>
    </row>
    <row r="41" spans="1:5" x14ac:dyDescent="0.25">
      <c r="A41" t="s">
        <v>3</v>
      </c>
      <c r="B41" t="s">
        <v>332</v>
      </c>
      <c r="C41" t="s">
        <v>333</v>
      </c>
      <c r="D41">
        <v>1</v>
      </c>
      <c r="E41">
        <v>1</v>
      </c>
    </row>
    <row r="42" spans="1:5" x14ac:dyDescent="0.25">
      <c r="A42" t="s">
        <v>3</v>
      </c>
      <c r="B42" t="s">
        <v>150</v>
      </c>
      <c r="C42" t="s">
        <v>180</v>
      </c>
      <c r="D42">
        <v>2</v>
      </c>
      <c r="E42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/>
  </sheetViews>
  <sheetFormatPr defaultColWidth="9.28515625" defaultRowHeight="12.75" x14ac:dyDescent="0.2"/>
  <cols>
    <col min="1" max="1" width="11.7109375" style="15" customWidth="1"/>
    <col min="2" max="2" width="10" style="15" bestFit="1" customWidth="1"/>
    <col min="3" max="16384" width="9.28515625" style="15"/>
  </cols>
  <sheetData>
    <row r="1" spans="1:2" x14ac:dyDescent="0.2">
      <c r="A1" s="14"/>
    </row>
    <row r="4" spans="1:2" x14ac:dyDescent="0.2">
      <c r="A4" s="14"/>
    </row>
    <row r="5" spans="1:2" x14ac:dyDescent="0.2">
      <c r="A5" s="16"/>
      <c r="B5" s="16"/>
    </row>
    <row r="6" spans="1:2" x14ac:dyDescent="0.2">
      <c r="A6" s="15" t="s">
        <v>328</v>
      </c>
    </row>
    <row r="7" spans="1:2" x14ac:dyDescent="0.2">
      <c r="A7" s="15">
        <v>2030</v>
      </c>
    </row>
    <row r="8" spans="1:2" x14ac:dyDescent="0.2">
      <c r="A8" s="15">
        <f>A7+1</f>
        <v>2031</v>
      </c>
    </row>
    <row r="9" spans="1:2" x14ac:dyDescent="0.2">
      <c r="A9" s="15">
        <f>A8+1</f>
        <v>2032</v>
      </c>
    </row>
    <row r="10" spans="1:2" x14ac:dyDescent="0.2">
      <c r="A10" s="15">
        <f>A9+1</f>
        <v>2033</v>
      </c>
    </row>
    <row r="11" spans="1:2" x14ac:dyDescent="0.2">
      <c r="A11" s="15">
        <f>A10+1</f>
        <v>2034</v>
      </c>
    </row>
    <row r="12" spans="1:2" x14ac:dyDescent="0.2">
      <c r="A12" s="15">
        <f>A11+1</f>
        <v>2035</v>
      </c>
    </row>
    <row r="13" spans="1:2" x14ac:dyDescent="0.2">
      <c r="A13" s="15">
        <f t="shared" ref="A13:A27" si="0">A12+1</f>
        <v>2036</v>
      </c>
    </row>
    <row r="14" spans="1:2" x14ac:dyDescent="0.2">
      <c r="A14" s="15">
        <f t="shared" si="0"/>
        <v>2037</v>
      </c>
    </row>
    <row r="15" spans="1:2" x14ac:dyDescent="0.2">
      <c r="A15" s="15">
        <f t="shared" si="0"/>
        <v>2038</v>
      </c>
    </row>
    <row r="16" spans="1:2" x14ac:dyDescent="0.2">
      <c r="A16" s="15">
        <f t="shared" si="0"/>
        <v>2039</v>
      </c>
    </row>
    <row r="17" spans="1:1" x14ac:dyDescent="0.2">
      <c r="A17" s="15">
        <f t="shared" si="0"/>
        <v>2040</v>
      </c>
    </row>
    <row r="18" spans="1:1" x14ac:dyDescent="0.2">
      <c r="A18" s="15">
        <f t="shared" si="0"/>
        <v>2041</v>
      </c>
    </row>
    <row r="19" spans="1:1" x14ac:dyDescent="0.2">
      <c r="A19" s="15">
        <f t="shared" si="0"/>
        <v>2042</v>
      </c>
    </row>
    <row r="20" spans="1:1" x14ac:dyDescent="0.2">
      <c r="A20" s="15">
        <f t="shared" si="0"/>
        <v>2043</v>
      </c>
    </row>
    <row r="21" spans="1:1" x14ac:dyDescent="0.2">
      <c r="A21" s="15">
        <f t="shared" si="0"/>
        <v>2044</v>
      </c>
    </row>
    <row r="22" spans="1:1" x14ac:dyDescent="0.2">
      <c r="A22" s="15">
        <f t="shared" si="0"/>
        <v>2045</v>
      </c>
    </row>
    <row r="23" spans="1:1" x14ac:dyDescent="0.2">
      <c r="A23" s="15">
        <f t="shared" si="0"/>
        <v>2046</v>
      </c>
    </row>
    <row r="24" spans="1:1" x14ac:dyDescent="0.2">
      <c r="A24" s="15">
        <f t="shared" si="0"/>
        <v>2047</v>
      </c>
    </row>
    <row r="25" spans="1:1" x14ac:dyDescent="0.2">
      <c r="A25" s="15">
        <f t="shared" si="0"/>
        <v>2048</v>
      </c>
    </row>
    <row r="26" spans="1:1" x14ac:dyDescent="0.2">
      <c r="A26" s="15">
        <f t="shared" si="0"/>
        <v>2049</v>
      </c>
    </row>
    <row r="27" spans="1:1" x14ac:dyDescent="0.2">
      <c r="A27" s="15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workbookViewId="0">
      <selection activeCell="G7" sqref="G7"/>
    </sheetView>
  </sheetViews>
  <sheetFormatPr defaultColWidth="9.28515625" defaultRowHeight="12.75" x14ac:dyDescent="0.2"/>
  <cols>
    <col min="1" max="1" width="11.7109375" style="15" customWidth="1"/>
    <col min="2" max="2" width="10" style="15" bestFit="1" customWidth="1"/>
    <col min="3" max="3" width="11.5703125" style="15" bestFit="1" customWidth="1"/>
    <col min="4" max="4" width="7.42578125" style="15" bestFit="1" customWidth="1"/>
    <col min="5" max="5" width="3.28515625" style="15" customWidth="1"/>
    <col min="6" max="6" width="10.28515625" style="15" bestFit="1" customWidth="1"/>
    <col min="7" max="7" width="11.5703125" style="15" bestFit="1" customWidth="1"/>
    <col min="8" max="8" width="3.28515625" style="15" customWidth="1"/>
    <col min="9" max="9" width="13.5703125" style="15" bestFit="1" customWidth="1"/>
    <col min="10" max="10" width="9.28515625" style="15"/>
    <col min="11" max="12" width="11.5703125" style="15" bestFit="1" customWidth="1"/>
    <col min="13" max="14" width="9.28515625" style="15"/>
    <col min="15" max="15" width="21.7109375" style="15" bestFit="1" customWidth="1"/>
    <col min="16" max="16" width="9.28515625" style="15"/>
    <col min="17" max="17" width="39" style="15" bestFit="1" customWidth="1"/>
    <col min="18" max="19" width="9.28515625" style="15"/>
    <col min="20" max="20" width="13.42578125" style="15" bestFit="1" customWidth="1"/>
    <col min="21" max="22" width="9.28515625" style="15"/>
    <col min="23" max="23" width="11.42578125" style="15" customWidth="1"/>
    <col min="24" max="40" width="9.28515625" style="15"/>
    <col min="41" max="41" width="5" style="15" bestFit="1" customWidth="1"/>
    <col min="42" max="42" width="9.28515625" style="15"/>
    <col min="43" max="43" width="5" style="15" bestFit="1" customWidth="1"/>
    <col min="44" max="16384" width="9.28515625" style="15"/>
  </cols>
  <sheetData>
    <row r="1" spans="1:43" x14ac:dyDescent="0.2">
      <c r="A1" s="14" t="s">
        <v>209</v>
      </c>
      <c r="K1" s="44" t="s">
        <v>298</v>
      </c>
    </row>
    <row r="4" spans="1:43" x14ac:dyDescent="0.2">
      <c r="A4" s="14" t="s">
        <v>12</v>
      </c>
      <c r="F4" s="14" t="s">
        <v>13</v>
      </c>
      <c r="I4" s="14" t="s">
        <v>199</v>
      </c>
      <c r="K4" s="16" t="s">
        <v>15</v>
      </c>
    </row>
    <row r="5" spans="1:43" x14ac:dyDescent="0.2">
      <c r="A5" s="16" t="s">
        <v>14</v>
      </c>
      <c r="B5" s="16" t="s">
        <v>191</v>
      </c>
      <c r="C5" s="16" t="s">
        <v>192</v>
      </c>
      <c r="D5" s="16" t="s">
        <v>189</v>
      </c>
      <c r="F5" s="16" t="s">
        <v>14</v>
      </c>
      <c r="G5" s="16" t="s">
        <v>15</v>
      </c>
      <c r="I5" s="16" t="s">
        <v>14</v>
      </c>
      <c r="K5" s="17" t="s">
        <v>202</v>
      </c>
      <c r="O5" s="15" t="s">
        <v>208</v>
      </c>
      <c r="S5" s="15" t="s">
        <v>203</v>
      </c>
    </row>
    <row r="6" spans="1:43" x14ac:dyDescent="0.2">
      <c r="A6" s="15" t="s">
        <v>5</v>
      </c>
      <c r="B6" s="15" t="s">
        <v>6</v>
      </c>
      <c r="C6" s="15" t="s">
        <v>187</v>
      </c>
      <c r="D6" s="15" t="s">
        <v>188</v>
      </c>
      <c r="F6" s="15" t="s">
        <v>7</v>
      </c>
      <c r="G6" s="15" t="s">
        <v>8</v>
      </c>
      <c r="I6" s="15" t="s">
        <v>200</v>
      </c>
      <c r="K6" s="15" t="s">
        <v>8</v>
      </c>
      <c r="L6" s="15" t="s">
        <v>200</v>
      </c>
      <c r="O6" s="15" t="s">
        <v>204</v>
      </c>
      <c r="Q6" s="15" t="s">
        <v>206</v>
      </c>
      <c r="S6" s="15" t="s">
        <v>5</v>
      </c>
      <c r="T6" s="15" t="s">
        <v>206</v>
      </c>
      <c r="W6" s="23"/>
      <c r="X6" s="23" t="s">
        <v>287</v>
      </c>
    </row>
    <row r="7" spans="1:43" x14ac:dyDescent="0.2">
      <c r="A7" s="15">
        <v>2015</v>
      </c>
      <c r="B7" s="15">
        <f t="shared" ref="B7:B38" si="0">A11</f>
        <v>2019</v>
      </c>
      <c r="C7" s="15">
        <v>2048</v>
      </c>
      <c r="F7" s="15" t="s">
        <v>98</v>
      </c>
      <c r="G7" s="15" t="s">
        <v>16</v>
      </c>
      <c r="I7" s="15" t="s">
        <v>212</v>
      </c>
      <c r="K7" s="43"/>
      <c r="L7" s="43"/>
      <c r="O7" s="43"/>
      <c r="Q7" s="15" t="s">
        <v>210</v>
      </c>
      <c r="S7" s="15">
        <v>2007</v>
      </c>
      <c r="T7" s="15" t="str">
        <f>Q8</f>
        <v>C:\SATMGE_1.0</v>
      </c>
      <c r="W7" s="15" t="str">
        <f>F8</f>
        <v>base</v>
      </c>
      <c r="X7" s="125" t="s">
        <v>252</v>
      </c>
      <c r="Y7" s="15">
        <f>MATCH(X7,[1]WPData!$B$6:$E$6,0)</f>
        <v>1</v>
      </c>
    </row>
    <row r="8" spans="1:43" x14ac:dyDescent="0.2">
      <c r="A8" s="15">
        <f t="shared" ref="A8:A55" si="1">A7+1</f>
        <v>2016</v>
      </c>
      <c r="B8" s="15">
        <f t="shared" si="0"/>
        <v>2020</v>
      </c>
      <c r="F8" s="15" t="s">
        <v>16</v>
      </c>
      <c r="K8" s="43"/>
      <c r="L8" s="43"/>
      <c r="O8" s="43"/>
      <c r="Q8" s="15" t="s">
        <v>211</v>
      </c>
      <c r="W8" s="15" t="str">
        <f t="shared" ref="W8:W16" si="2">F9</f>
        <v>sim1</v>
      </c>
      <c r="X8" s="125" t="s">
        <v>252</v>
      </c>
      <c r="Y8" s="15">
        <f>MATCH(X8,[1]WPData!$B$6:$E$6,0)</f>
        <v>1</v>
      </c>
      <c r="AO8" s="15">
        <v>2006</v>
      </c>
    </row>
    <row r="9" spans="1:43" x14ac:dyDescent="0.2">
      <c r="A9" s="15">
        <f t="shared" si="1"/>
        <v>2017</v>
      </c>
      <c r="B9" s="15">
        <f t="shared" si="0"/>
        <v>2021</v>
      </c>
      <c r="F9" s="15" t="s">
        <v>326</v>
      </c>
      <c r="K9" s="43"/>
      <c r="L9" s="43"/>
      <c r="O9" s="43"/>
      <c r="W9" s="15" t="str">
        <f t="shared" si="2"/>
        <v>sim2</v>
      </c>
      <c r="X9" s="125" t="s">
        <v>252</v>
      </c>
      <c r="Y9" s="15">
        <f>MATCH(X9,[1]WPData!$B$6:$E$6,0)</f>
        <v>1</v>
      </c>
      <c r="AO9" s="15">
        <v>2008</v>
      </c>
    </row>
    <row r="10" spans="1:43" x14ac:dyDescent="0.2">
      <c r="A10" s="15">
        <f t="shared" si="1"/>
        <v>2018</v>
      </c>
      <c r="B10" s="15">
        <f t="shared" si="0"/>
        <v>2022</v>
      </c>
      <c r="F10" s="15" t="s">
        <v>327</v>
      </c>
      <c r="K10" s="43"/>
      <c r="L10" s="43"/>
      <c r="O10" s="43"/>
      <c r="W10" s="15" t="str">
        <f t="shared" si="2"/>
        <v>sim3</v>
      </c>
      <c r="X10" s="125" t="s">
        <v>252</v>
      </c>
      <c r="Y10" s="15">
        <f>MATCH(X10,[1]WPData!$B$6:$E$6,0)</f>
        <v>1</v>
      </c>
      <c r="AO10" s="15">
        <v>2010</v>
      </c>
    </row>
    <row r="11" spans="1:43" x14ac:dyDescent="0.2">
      <c r="A11" s="15">
        <f t="shared" si="1"/>
        <v>2019</v>
      </c>
      <c r="B11" s="15">
        <f t="shared" si="0"/>
        <v>2023</v>
      </c>
      <c r="F11" s="15" t="s">
        <v>175</v>
      </c>
      <c r="W11" s="15" t="str">
        <f t="shared" si="2"/>
        <v>sim4</v>
      </c>
      <c r="X11" s="125" t="s">
        <v>252</v>
      </c>
      <c r="Y11" s="15">
        <f>MATCH(X11,[1]WPData!$B$6:$E$6,0)</f>
        <v>1</v>
      </c>
      <c r="AO11" s="15">
        <f>AO10+5</f>
        <v>2015</v>
      </c>
    </row>
    <row r="12" spans="1:43" x14ac:dyDescent="0.2">
      <c r="A12" s="15">
        <f t="shared" si="1"/>
        <v>2020</v>
      </c>
      <c r="B12" s="15">
        <f t="shared" si="0"/>
        <v>2024</v>
      </c>
      <c r="F12" s="15" t="s">
        <v>176</v>
      </c>
      <c r="W12" s="15" t="str">
        <f t="shared" si="2"/>
        <v>sim5</v>
      </c>
      <c r="X12" s="125" t="s">
        <v>252</v>
      </c>
      <c r="Y12" s="15">
        <f>MATCH(X12,[1]WPData!$B$6:$E$6,0)</f>
        <v>1</v>
      </c>
      <c r="AO12" s="15">
        <f>AO11+5</f>
        <v>2020</v>
      </c>
      <c r="AQ12" s="15">
        <v>2010</v>
      </c>
    </row>
    <row r="13" spans="1:43" x14ac:dyDescent="0.2">
      <c r="A13" s="15">
        <f t="shared" si="1"/>
        <v>2021</v>
      </c>
      <c r="B13" s="15">
        <f t="shared" si="0"/>
        <v>2025</v>
      </c>
      <c r="F13" s="15" t="s">
        <v>177</v>
      </c>
      <c r="W13" s="15" t="str">
        <f t="shared" si="2"/>
        <v>sim6</v>
      </c>
      <c r="X13" s="125" t="s">
        <v>252</v>
      </c>
      <c r="Y13" s="15">
        <f>MATCH(X13,[1]WPData!$B$6:$E$6,0)</f>
        <v>1</v>
      </c>
      <c r="AO13" s="15">
        <f>AO12+5</f>
        <v>2025</v>
      </c>
    </row>
    <row r="14" spans="1:43" x14ac:dyDescent="0.2">
      <c r="A14" s="15">
        <f t="shared" si="1"/>
        <v>2022</v>
      </c>
      <c r="B14" s="15">
        <f t="shared" si="0"/>
        <v>2026</v>
      </c>
      <c r="F14" s="15" t="s">
        <v>171</v>
      </c>
      <c r="W14" s="15" t="str">
        <f t="shared" si="2"/>
        <v>sim7</v>
      </c>
      <c r="X14" s="125" t="s">
        <v>252</v>
      </c>
      <c r="Y14" s="15">
        <f>MATCH(X14,[1]WPData!$B$6:$E$6,0)</f>
        <v>1</v>
      </c>
      <c r="AO14" s="15">
        <f>AO13+5</f>
        <v>2030</v>
      </c>
    </row>
    <row r="15" spans="1:43" x14ac:dyDescent="0.2">
      <c r="A15" s="15">
        <f t="shared" si="1"/>
        <v>2023</v>
      </c>
      <c r="B15" s="15">
        <f t="shared" si="0"/>
        <v>2027</v>
      </c>
      <c r="F15" s="15" t="s">
        <v>172</v>
      </c>
      <c r="W15" s="15" t="str">
        <f t="shared" si="2"/>
        <v>sim8</v>
      </c>
      <c r="X15" s="125" t="s">
        <v>252</v>
      </c>
      <c r="Y15" s="15">
        <f>MATCH(X15,[1]WPData!$B$6:$E$6,0)</f>
        <v>1</v>
      </c>
      <c r="AO15" s="15">
        <f>AO14+5</f>
        <v>2035</v>
      </c>
    </row>
    <row r="16" spans="1:43" x14ac:dyDescent="0.2">
      <c r="A16" s="15">
        <f t="shared" si="1"/>
        <v>2024</v>
      </c>
      <c r="B16" s="15">
        <f t="shared" si="0"/>
        <v>2028</v>
      </c>
      <c r="F16" s="15" t="s">
        <v>173</v>
      </c>
      <c r="W16" s="15" t="str">
        <f t="shared" si="2"/>
        <v>sim9</v>
      </c>
      <c r="X16" s="125" t="s">
        <v>252</v>
      </c>
      <c r="Y16" s="15">
        <f>MATCH(X16,[1]WPData!$B$6:$E$6,0)</f>
        <v>1</v>
      </c>
    </row>
    <row r="17" spans="1:41" x14ac:dyDescent="0.2">
      <c r="A17" s="15">
        <f t="shared" si="1"/>
        <v>2025</v>
      </c>
      <c r="B17" s="15">
        <f t="shared" si="0"/>
        <v>2029</v>
      </c>
      <c r="F17" s="15" t="s">
        <v>174</v>
      </c>
    </row>
    <row r="18" spans="1:41" x14ac:dyDescent="0.2">
      <c r="A18" s="15">
        <f t="shared" si="1"/>
        <v>2026</v>
      </c>
      <c r="B18" s="15">
        <f t="shared" si="0"/>
        <v>2030</v>
      </c>
    </row>
    <row r="19" spans="1:41" x14ac:dyDescent="0.2">
      <c r="A19" s="15">
        <f t="shared" si="1"/>
        <v>2027</v>
      </c>
      <c r="B19" s="15">
        <f t="shared" si="0"/>
        <v>2031</v>
      </c>
      <c r="AO19" s="15">
        <f>B13+1</f>
        <v>2026</v>
      </c>
    </row>
    <row r="20" spans="1:41" x14ac:dyDescent="0.2">
      <c r="A20" s="15">
        <f t="shared" si="1"/>
        <v>2028</v>
      </c>
      <c r="B20" s="15">
        <f t="shared" si="0"/>
        <v>2032</v>
      </c>
      <c r="AO20" s="15">
        <f t="shared" ref="AO20:AO37" si="3">AO19+1</f>
        <v>2027</v>
      </c>
    </row>
    <row r="21" spans="1:41" x14ac:dyDescent="0.2">
      <c r="A21" s="15">
        <f t="shared" si="1"/>
        <v>2029</v>
      </c>
      <c r="B21" s="15">
        <f t="shared" si="0"/>
        <v>2033</v>
      </c>
      <c r="AO21" s="15">
        <f t="shared" si="3"/>
        <v>2028</v>
      </c>
    </row>
    <row r="22" spans="1:41" x14ac:dyDescent="0.2">
      <c r="A22" s="15">
        <f t="shared" si="1"/>
        <v>2030</v>
      </c>
      <c r="B22" s="15">
        <f t="shared" si="0"/>
        <v>2034</v>
      </c>
      <c r="AO22" s="15">
        <f t="shared" si="3"/>
        <v>2029</v>
      </c>
    </row>
    <row r="23" spans="1:41" x14ac:dyDescent="0.2">
      <c r="A23" s="15">
        <f t="shared" si="1"/>
        <v>2031</v>
      </c>
      <c r="B23" s="15">
        <f t="shared" si="0"/>
        <v>2035</v>
      </c>
      <c r="AO23" s="15">
        <f t="shared" si="3"/>
        <v>2030</v>
      </c>
    </row>
    <row r="24" spans="1:41" x14ac:dyDescent="0.2">
      <c r="A24" s="15">
        <f t="shared" si="1"/>
        <v>2032</v>
      </c>
      <c r="B24" s="15">
        <f t="shared" si="0"/>
        <v>2036</v>
      </c>
      <c r="AO24" s="15">
        <f t="shared" si="3"/>
        <v>2031</v>
      </c>
    </row>
    <row r="25" spans="1:41" x14ac:dyDescent="0.2">
      <c r="A25" s="15">
        <f t="shared" si="1"/>
        <v>2033</v>
      </c>
      <c r="B25" s="15">
        <f t="shared" si="0"/>
        <v>2037</v>
      </c>
      <c r="AO25" s="15">
        <f t="shared" si="3"/>
        <v>2032</v>
      </c>
    </row>
    <row r="26" spans="1:41" x14ac:dyDescent="0.2">
      <c r="A26" s="15">
        <f t="shared" si="1"/>
        <v>2034</v>
      </c>
      <c r="B26" s="15">
        <f t="shared" si="0"/>
        <v>2038</v>
      </c>
      <c r="AO26" s="15">
        <f t="shared" si="3"/>
        <v>2033</v>
      </c>
    </row>
    <row r="27" spans="1:41" x14ac:dyDescent="0.2">
      <c r="A27" s="15">
        <f t="shared" si="1"/>
        <v>2035</v>
      </c>
      <c r="B27" s="15">
        <f t="shared" si="0"/>
        <v>2039</v>
      </c>
      <c r="AO27" s="15">
        <f t="shared" si="3"/>
        <v>2034</v>
      </c>
    </row>
    <row r="28" spans="1:41" x14ac:dyDescent="0.2">
      <c r="A28" s="15">
        <f t="shared" si="1"/>
        <v>2036</v>
      </c>
      <c r="B28" s="15">
        <f t="shared" si="0"/>
        <v>2040</v>
      </c>
      <c r="AO28" s="15">
        <f t="shared" si="3"/>
        <v>2035</v>
      </c>
    </row>
    <row r="29" spans="1:41" x14ac:dyDescent="0.2">
      <c r="A29" s="15">
        <f t="shared" si="1"/>
        <v>2037</v>
      </c>
      <c r="B29" s="15">
        <f t="shared" si="0"/>
        <v>2041</v>
      </c>
      <c r="AO29" s="15">
        <f t="shared" si="3"/>
        <v>2036</v>
      </c>
    </row>
    <row r="30" spans="1:41" x14ac:dyDescent="0.2">
      <c r="A30" s="15">
        <f t="shared" si="1"/>
        <v>2038</v>
      </c>
      <c r="B30" s="15">
        <f t="shared" si="0"/>
        <v>2042</v>
      </c>
      <c r="AO30" s="15">
        <f t="shared" si="3"/>
        <v>2037</v>
      </c>
    </row>
    <row r="31" spans="1:41" x14ac:dyDescent="0.2">
      <c r="A31" s="15">
        <f t="shared" si="1"/>
        <v>2039</v>
      </c>
      <c r="B31" s="15">
        <f t="shared" si="0"/>
        <v>2043</v>
      </c>
      <c r="AO31" s="15">
        <f t="shared" si="3"/>
        <v>2038</v>
      </c>
    </row>
    <row r="32" spans="1:41" x14ac:dyDescent="0.2">
      <c r="A32" s="15">
        <f t="shared" si="1"/>
        <v>2040</v>
      </c>
      <c r="B32" s="15">
        <f t="shared" si="0"/>
        <v>2044</v>
      </c>
      <c r="AO32" s="15">
        <f t="shared" si="3"/>
        <v>2039</v>
      </c>
    </row>
    <row r="33" spans="1:41" x14ac:dyDescent="0.2">
      <c r="A33" s="15">
        <f t="shared" si="1"/>
        <v>2041</v>
      </c>
      <c r="B33" s="15">
        <f t="shared" si="0"/>
        <v>2045</v>
      </c>
      <c r="AO33" s="15">
        <f t="shared" si="3"/>
        <v>2040</v>
      </c>
    </row>
    <row r="34" spans="1:41" x14ac:dyDescent="0.2">
      <c r="A34" s="15">
        <f t="shared" si="1"/>
        <v>2042</v>
      </c>
      <c r="B34" s="15">
        <f t="shared" si="0"/>
        <v>2046</v>
      </c>
      <c r="AO34" s="15">
        <f t="shared" si="3"/>
        <v>2041</v>
      </c>
    </row>
    <row r="35" spans="1:41" x14ac:dyDescent="0.2">
      <c r="A35" s="15">
        <f t="shared" si="1"/>
        <v>2043</v>
      </c>
      <c r="B35" s="15">
        <f t="shared" si="0"/>
        <v>2047</v>
      </c>
      <c r="AO35" s="15">
        <f t="shared" si="3"/>
        <v>2042</v>
      </c>
    </row>
    <row r="36" spans="1:41" x14ac:dyDescent="0.2">
      <c r="A36" s="15">
        <f t="shared" si="1"/>
        <v>2044</v>
      </c>
      <c r="B36" s="15">
        <f t="shared" si="0"/>
        <v>2048</v>
      </c>
      <c r="AO36" s="15">
        <f t="shared" si="3"/>
        <v>2043</v>
      </c>
    </row>
    <row r="37" spans="1:41" x14ac:dyDescent="0.2">
      <c r="A37" s="15">
        <f t="shared" si="1"/>
        <v>2045</v>
      </c>
      <c r="B37" s="15">
        <f t="shared" si="0"/>
        <v>2049</v>
      </c>
      <c r="AO37" s="15">
        <f t="shared" si="3"/>
        <v>2044</v>
      </c>
    </row>
    <row r="38" spans="1:41" x14ac:dyDescent="0.2">
      <c r="A38" s="15">
        <f t="shared" si="1"/>
        <v>2046</v>
      </c>
      <c r="B38" s="15">
        <f t="shared" si="0"/>
        <v>2050</v>
      </c>
      <c r="AO38" s="15">
        <f t="shared" ref="AO38:AO48" si="4">AO37+1</f>
        <v>2045</v>
      </c>
    </row>
    <row r="39" spans="1:41" x14ac:dyDescent="0.2">
      <c r="A39" s="15">
        <f t="shared" si="1"/>
        <v>2047</v>
      </c>
      <c r="AO39" s="15">
        <f t="shared" si="4"/>
        <v>2046</v>
      </c>
    </row>
    <row r="40" spans="1:41" x14ac:dyDescent="0.2">
      <c r="A40" s="15">
        <f t="shared" si="1"/>
        <v>2048</v>
      </c>
      <c r="AO40" s="15">
        <f t="shared" si="4"/>
        <v>2047</v>
      </c>
    </row>
    <row r="41" spans="1:41" x14ac:dyDescent="0.2">
      <c r="A41" s="15">
        <f t="shared" si="1"/>
        <v>2049</v>
      </c>
      <c r="AO41" s="15">
        <f t="shared" si="4"/>
        <v>2048</v>
      </c>
    </row>
    <row r="42" spans="1:41" x14ac:dyDescent="0.2">
      <c r="A42" s="15">
        <f t="shared" si="1"/>
        <v>2050</v>
      </c>
      <c r="AO42" s="15">
        <f t="shared" si="4"/>
        <v>2049</v>
      </c>
    </row>
    <row r="43" spans="1:41" x14ac:dyDescent="0.2">
      <c r="A43" s="15">
        <f t="shared" si="1"/>
        <v>2051</v>
      </c>
      <c r="AO43" s="15">
        <f t="shared" si="4"/>
        <v>2050</v>
      </c>
    </row>
    <row r="44" spans="1:41" x14ac:dyDescent="0.2">
      <c r="A44" s="15">
        <f t="shared" si="1"/>
        <v>2052</v>
      </c>
      <c r="AO44" s="15">
        <f t="shared" si="4"/>
        <v>2051</v>
      </c>
    </row>
    <row r="45" spans="1:41" x14ac:dyDescent="0.2">
      <c r="A45" s="15">
        <f t="shared" si="1"/>
        <v>2053</v>
      </c>
      <c r="AO45" s="15">
        <f t="shared" si="4"/>
        <v>2052</v>
      </c>
    </row>
    <row r="46" spans="1:41" x14ac:dyDescent="0.2">
      <c r="A46" s="15">
        <f t="shared" si="1"/>
        <v>2054</v>
      </c>
      <c r="AO46" s="15">
        <f t="shared" si="4"/>
        <v>2053</v>
      </c>
    </row>
    <row r="47" spans="1:41" x14ac:dyDescent="0.2">
      <c r="A47" s="15">
        <f t="shared" si="1"/>
        <v>2055</v>
      </c>
      <c r="AO47" s="15">
        <f t="shared" si="4"/>
        <v>2054</v>
      </c>
    </row>
    <row r="48" spans="1:41" x14ac:dyDescent="0.2">
      <c r="A48" s="15">
        <f t="shared" si="1"/>
        <v>2056</v>
      </c>
      <c r="AO48" s="15">
        <f t="shared" si="4"/>
        <v>2055</v>
      </c>
    </row>
    <row r="49" spans="1:1" x14ac:dyDescent="0.2">
      <c r="A49" s="15">
        <f t="shared" si="1"/>
        <v>2057</v>
      </c>
    </row>
    <row r="50" spans="1:1" x14ac:dyDescent="0.2">
      <c r="A50" s="15">
        <f t="shared" si="1"/>
        <v>2058</v>
      </c>
    </row>
    <row r="51" spans="1:1" x14ac:dyDescent="0.2">
      <c r="A51" s="15">
        <f t="shared" si="1"/>
        <v>2059</v>
      </c>
    </row>
    <row r="52" spans="1:1" x14ac:dyDescent="0.2">
      <c r="A52" s="15">
        <f t="shared" si="1"/>
        <v>2060</v>
      </c>
    </row>
    <row r="53" spans="1:1" x14ac:dyDescent="0.2">
      <c r="A53" s="15">
        <f t="shared" si="1"/>
        <v>2061</v>
      </c>
    </row>
    <row r="54" spans="1:1" x14ac:dyDescent="0.2">
      <c r="A54" s="15">
        <f t="shared" si="1"/>
        <v>2062</v>
      </c>
    </row>
    <row r="55" spans="1:1" x14ac:dyDescent="0.2">
      <c r="A55" s="15">
        <f t="shared" si="1"/>
        <v>2063</v>
      </c>
    </row>
  </sheetData>
  <phoneticPr fontId="3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workbookViewId="0">
      <selection activeCell="I17" sqref="I17"/>
    </sheetView>
  </sheetViews>
  <sheetFormatPr defaultColWidth="9.28515625" defaultRowHeight="12.75" x14ac:dyDescent="0.2"/>
  <cols>
    <col min="1" max="1" width="4.7109375" style="15" customWidth="1"/>
    <col min="2" max="2" width="7.28515625" style="15" bestFit="1" customWidth="1"/>
    <col min="3" max="3" width="9.28515625" style="15"/>
    <col min="4" max="4" width="3.28515625" style="15" customWidth="1"/>
    <col min="5" max="5" width="27.7109375" style="15" bestFit="1" customWidth="1"/>
    <col min="6" max="6" width="14" style="15" bestFit="1" customWidth="1"/>
    <col min="7" max="7" width="8.28515625" style="15" bestFit="1" customWidth="1"/>
    <col min="8" max="8" width="6.42578125" style="15" customWidth="1"/>
    <col min="9" max="17" width="5.28515625" style="15" bestFit="1" customWidth="1"/>
    <col min="18" max="16384" width="9.28515625" style="15"/>
  </cols>
  <sheetData>
    <row r="1" spans="1:17" x14ac:dyDescent="0.2">
      <c r="A1" s="18" t="s">
        <v>58</v>
      </c>
      <c r="B1" s="18"/>
      <c r="C1" s="18"/>
    </row>
    <row r="2" spans="1:17" x14ac:dyDescent="0.2">
      <c r="A2" s="16"/>
    </row>
    <row r="3" spans="1:17" x14ac:dyDescent="0.2">
      <c r="B3" s="19"/>
      <c r="C3" s="19"/>
    </row>
    <row r="4" spans="1:17" x14ac:dyDescent="0.2">
      <c r="A4" s="14" t="s">
        <v>18</v>
      </c>
      <c r="E4" s="18" t="s">
        <v>19</v>
      </c>
    </row>
    <row r="5" spans="1:17" x14ac:dyDescent="0.2">
      <c r="A5" s="16" t="s">
        <v>20</v>
      </c>
      <c r="B5" s="16" t="s">
        <v>21</v>
      </c>
      <c r="C5" s="16"/>
      <c r="D5" s="18"/>
      <c r="F5" s="16"/>
      <c r="G5" s="16" t="s">
        <v>17</v>
      </c>
      <c r="H5" s="16"/>
    </row>
    <row r="6" spans="1:17" x14ac:dyDescent="0.2">
      <c r="A6" s="20" t="s">
        <v>22</v>
      </c>
      <c r="B6" s="15" t="s">
        <v>23</v>
      </c>
      <c r="G6" s="20"/>
      <c r="H6" s="21" t="str">
        <f>Sets!F8</f>
        <v>base</v>
      </c>
      <c r="I6" s="21" t="str">
        <f>Sets!F9</f>
        <v>sim1</v>
      </c>
      <c r="J6" s="21" t="str">
        <f>Sets!F10</f>
        <v>sim2</v>
      </c>
      <c r="K6" s="21" t="str">
        <f>Sets!F11</f>
        <v>sim3</v>
      </c>
      <c r="L6" s="21" t="str">
        <f>Sets!F12</f>
        <v>sim4</v>
      </c>
      <c r="M6" s="21" t="str">
        <f>Sets!F13</f>
        <v>sim5</v>
      </c>
      <c r="N6" s="21" t="str">
        <f>Sets!F14</f>
        <v>sim6</v>
      </c>
      <c r="O6" s="21" t="str">
        <f>Sets!F15</f>
        <v>sim7</v>
      </c>
      <c r="P6" s="21" t="str">
        <f>Sets!F16</f>
        <v>sim8</v>
      </c>
      <c r="Q6" s="21" t="str">
        <f>Sets!F17</f>
        <v>sim9</v>
      </c>
    </row>
    <row r="7" spans="1:17" x14ac:dyDescent="0.2">
      <c r="A7" s="20"/>
      <c r="D7" s="20"/>
      <c r="E7" s="18" t="s">
        <v>25</v>
      </c>
      <c r="F7" s="20" t="s">
        <v>26</v>
      </c>
      <c r="G7" s="20" t="s">
        <v>27</v>
      </c>
      <c r="H7" s="15">
        <v>1</v>
      </c>
      <c r="I7" s="15">
        <f>$H7</f>
        <v>1</v>
      </c>
      <c r="J7" s="15">
        <f>$H7</f>
        <v>1</v>
      </c>
      <c r="K7" s="15">
        <f t="shared" ref="K7:Q19" si="0">$H7</f>
        <v>1</v>
      </c>
      <c r="L7" s="15">
        <f t="shared" si="0"/>
        <v>1</v>
      </c>
      <c r="M7" s="15">
        <f t="shared" si="0"/>
        <v>1</v>
      </c>
      <c r="N7" s="15">
        <f t="shared" si="0"/>
        <v>1</v>
      </c>
      <c r="O7" s="15">
        <f t="shared" si="0"/>
        <v>1</v>
      </c>
      <c r="P7" s="15">
        <f t="shared" si="0"/>
        <v>1</v>
      </c>
      <c r="Q7" s="15">
        <f t="shared" si="0"/>
        <v>1</v>
      </c>
    </row>
    <row r="8" spans="1:17" x14ac:dyDescent="0.2">
      <c r="D8" s="20"/>
      <c r="E8" s="18"/>
      <c r="F8" s="20" t="s">
        <v>29</v>
      </c>
      <c r="G8" s="20" t="s">
        <v>30</v>
      </c>
      <c r="H8" s="15">
        <v>4</v>
      </c>
      <c r="I8" s="15">
        <f t="shared" ref="I8:J19" si="1">$H8</f>
        <v>4</v>
      </c>
      <c r="J8" s="15">
        <f t="shared" si="1"/>
        <v>4</v>
      </c>
      <c r="K8" s="15">
        <f t="shared" si="0"/>
        <v>4</v>
      </c>
      <c r="L8" s="15">
        <f t="shared" si="0"/>
        <v>4</v>
      </c>
      <c r="M8" s="15">
        <f t="shared" si="0"/>
        <v>4</v>
      </c>
      <c r="N8" s="15">
        <f t="shared" si="0"/>
        <v>4</v>
      </c>
      <c r="O8" s="15">
        <f t="shared" si="0"/>
        <v>4</v>
      </c>
      <c r="P8" s="15">
        <f t="shared" si="0"/>
        <v>4</v>
      </c>
      <c r="Q8" s="15">
        <f t="shared" si="0"/>
        <v>4</v>
      </c>
    </row>
    <row r="9" spans="1:17" x14ac:dyDescent="0.2">
      <c r="E9" s="18"/>
      <c r="F9" s="20" t="s">
        <v>32</v>
      </c>
      <c r="G9" s="20" t="s">
        <v>33</v>
      </c>
      <c r="H9" s="15">
        <v>3</v>
      </c>
      <c r="I9" s="15">
        <f t="shared" si="1"/>
        <v>3</v>
      </c>
      <c r="J9" s="15">
        <f t="shared" si="1"/>
        <v>3</v>
      </c>
      <c r="K9" s="15">
        <f t="shared" si="0"/>
        <v>3</v>
      </c>
      <c r="L9" s="15">
        <f t="shared" si="0"/>
        <v>3</v>
      </c>
      <c r="M9" s="15">
        <f t="shared" si="0"/>
        <v>3</v>
      </c>
      <c r="N9" s="15">
        <f t="shared" si="0"/>
        <v>3</v>
      </c>
      <c r="O9" s="15">
        <f t="shared" si="0"/>
        <v>3</v>
      </c>
      <c r="P9" s="15">
        <f t="shared" si="0"/>
        <v>3</v>
      </c>
      <c r="Q9" s="15">
        <f t="shared" si="0"/>
        <v>3</v>
      </c>
    </row>
    <row r="10" spans="1:17" x14ac:dyDescent="0.2">
      <c r="E10" s="18"/>
      <c r="F10" s="22" t="s">
        <v>35</v>
      </c>
      <c r="G10" s="22" t="s">
        <v>36</v>
      </c>
      <c r="H10" s="23">
        <v>1</v>
      </c>
      <c r="I10" s="23">
        <f t="shared" si="1"/>
        <v>1</v>
      </c>
      <c r="J10" s="23">
        <f t="shared" si="1"/>
        <v>1</v>
      </c>
      <c r="K10" s="23">
        <f t="shared" si="0"/>
        <v>1</v>
      </c>
      <c r="L10" s="23">
        <f t="shared" si="0"/>
        <v>1</v>
      </c>
      <c r="M10" s="23">
        <f t="shared" si="0"/>
        <v>1</v>
      </c>
      <c r="N10" s="23">
        <f t="shared" si="0"/>
        <v>1</v>
      </c>
      <c r="O10" s="23">
        <f t="shared" si="0"/>
        <v>1</v>
      </c>
      <c r="P10" s="23">
        <f t="shared" si="0"/>
        <v>1</v>
      </c>
      <c r="Q10" s="23">
        <f t="shared" si="0"/>
        <v>1</v>
      </c>
    </row>
    <row r="11" spans="1:17" x14ac:dyDescent="0.2">
      <c r="E11" s="18" t="s">
        <v>38</v>
      </c>
      <c r="F11" s="20" t="s">
        <v>39</v>
      </c>
      <c r="G11" s="15" t="s">
        <v>99</v>
      </c>
      <c r="H11" s="15">
        <v>4</v>
      </c>
      <c r="I11" s="15">
        <f>H11</f>
        <v>4</v>
      </c>
      <c r="J11" s="15">
        <f>I11</f>
        <v>4</v>
      </c>
      <c r="K11" s="15">
        <f t="shared" ref="K11:Q11" si="2">J11</f>
        <v>4</v>
      </c>
      <c r="L11" s="15">
        <f t="shared" si="2"/>
        <v>4</v>
      </c>
      <c r="M11" s="15">
        <f t="shared" si="2"/>
        <v>4</v>
      </c>
      <c r="N11" s="15">
        <f t="shared" si="2"/>
        <v>4</v>
      </c>
      <c r="O11" s="15">
        <f t="shared" si="2"/>
        <v>4</v>
      </c>
      <c r="P11" s="15">
        <f t="shared" si="2"/>
        <v>4</v>
      </c>
      <c r="Q11" s="15">
        <f t="shared" si="2"/>
        <v>4</v>
      </c>
    </row>
    <row r="12" spans="1:17" x14ac:dyDescent="0.2">
      <c r="E12" s="20"/>
      <c r="F12" s="20"/>
      <c r="G12" s="15" t="s">
        <v>100</v>
      </c>
      <c r="H12" s="15">
        <v>4</v>
      </c>
      <c r="I12" s="15">
        <f>H12</f>
        <v>4</v>
      </c>
      <c r="J12" s="15">
        <f t="shared" ref="J12:Q12" si="3">I12</f>
        <v>4</v>
      </c>
      <c r="K12" s="15">
        <f t="shared" si="3"/>
        <v>4</v>
      </c>
      <c r="L12" s="15">
        <f t="shared" si="3"/>
        <v>4</v>
      </c>
      <c r="M12" s="15">
        <f t="shared" si="3"/>
        <v>4</v>
      </c>
      <c r="N12" s="15">
        <f t="shared" si="3"/>
        <v>4</v>
      </c>
      <c r="O12" s="15">
        <f t="shared" si="3"/>
        <v>4</v>
      </c>
      <c r="P12" s="15">
        <f t="shared" si="3"/>
        <v>4</v>
      </c>
      <c r="Q12" s="15">
        <f t="shared" si="3"/>
        <v>4</v>
      </c>
    </row>
    <row r="13" spans="1:17" x14ac:dyDescent="0.2">
      <c r="E13" s="20"/>
      <c r="F13" s="20"/>
      <c r="G13" s="15" t="s">
        <v>101</v>
      </c>
      <c r="H13" s="15">
        <v>4</v>
      </c>
      <c r="I13" s="15">
        <f>H13</f>
        <v>4</v>
      </c>
      <c r="J13" s="15">
        <f t="shared" ref="J13:Q13" si="4">I13</f>
        <v>4</v>
      </c>
      <c r="K13" s="15">
        <f t="shared" si="4"/>
        <v>4</v>
      </c>
      <c r="L13" s="15">
        <f t="shared" si="4"/>
        <v>4</v>
      </c>
      <c r="M13" s="15">
        <f t="shared" si="4"/>
        <v>4</v>
      </c>
      <c r="N13" s="15">
        <f t="shared" si="4"/>
        <v>4</v>
      </c>
      <c r="O13" s="15">
        <f t="shared" si="4"/>
        <v>4</v>
      </c>
      <c r="P13" s="15">
        <f t="shared" si="4"/>
        <v>4</v>
      </c>
      <c r="Q13" s="15">
        <f t="shared" si="4"/>
        <v>4</v>
      </c>
    </row>
    <row r="14" spans="1:17" x14ac:dyDescent="0.2">
      <c r="E14" s="20"/>
      <c r="G14" s="15" t="s">
        <v>102</v>
      </c>
      <c r="H14" s="15">
        <v>4</v>
      </c>
      <c r="I14" s="15">
        <f>H14</f>
        <v>4</v>
      </c>
      <c r="J14" s="15">
        <f t="shared" ref="J14:Q14" si="5">I14</f>
        <v>4</v>
      </c>
      <c r="K14" s="15">
        <f t="shared" si="5"/>
        <v>4</v>
      </c>
      <c r="L14" s="15">
        <f t="shared" si="5"/>
        <v>4</v>
      </c>
      <c r="M14" s="15">
        <f t="shared" si="5"/>
        <v>4</v>
      </c>
      <c r="N14" s="15">
        <f t="shared" si="5"/>
        <v>4</v>
      </c>
      <c r="O14" s="15">
        <f t="shared" si="5"/>
        <v>4</v>
      </c>
      <c r="P14" s="15">
        <f t="shared" si="5"/>
        <v>4</v>
      </c>
      <c r="Q14" s="15">
        <f t="shared" si="5"/>
        <v>4</v>
      </c>
    </row>
    <row r="15" spans="1:17" x14ac:dyDescent="0.2">
      <c r="E15" s="20"/>
      <c r="F15" s="15" t="s">
        <v>21</v>
      </c>
      <c r="G15" s="19" t="s">
        <v>53</v>
      </c>
      <c r="H15" s="15">
        <v>2</v>
      </c>
      <c r="I15" s="15">
        <f t="shared" si="1"/>
        <v>2</v>
      </c>
      <c r="J15" s="15">
        <f t="shared" si="1"/>
        <v>2</v>
      </c>
      <c r="K15" s="15">
        <f t="shared" si="0"/>
        <v>2</v>
      </c>
      <c r="L15" s="15">
        <f t="shared" si="0"/>
        <v>2</v>
      </c>
      <c r="M15" s="15">
        <f t="shared" si="0"/>
        <v>2</v>
      </c>
      <c r="N15" s="15">
        <f t="shared" si="0"/>
        <v>2</v>
      </c>
      <c r="O15" s="15">
        <f t="shared" si="0"/>
        <v>2</v>
      </c>
      <c r="P15" s="15">
        <f t="shared" si="0"/>
        <v>2</v>
      </c>
      <c r="Q15" s="15">
        <f t="shared" si="0"/>
        <v>2</v>
      </c>
    </row>
    <row r="16" spans="1:17" x14ac:dyDescent="0.2">
      <c r="E16" s="20"/>
      <c r="F16" s="16" t="s">
        <v>197</v>
      </c>
      <c r="G16" s="19" t="s">
        <v>161</v>
      </c>
      <c r="H16" s="15">
        <v>2</v>
      </c>
      <c r="I16" s="15">
        <f t="shared" si="1"/>
        <v>2</v>
      </c>
      <c r="J16" s="15">
        <f t="shared" si="1"/>
        <v>2</v>
      </c>
      <c r="K16" s="15">
        <f t="shared" si="0"/>
        <v>2</v>
      </c>
      <c r="L16" s="15">
        <f t="shared" si="0"/>
        <v>2</v>
      </c>
      <c r="M16" s="15">
        <f t="shared" si="0"/>
        <v>2</v>
      </c>
      <c r="N16" s="15">
        <f t="shared" si="0"/>
        <v>2</v>
      </c>
      <c r="O16" s="15">
        <f t="shared" si="0"/>
        <v>2</v>
      </c>
      <c r="P16" s="15">
        <f t="shared" si="0"/>
        <v>2</v>
      </c>
      <c r="Q16" s="15">
        <f t="shared" si="0"/>
        <v>2</v>
      </c>
    </row>
    <row r="17" spans="4:17" x14ac:dyDescent="0.2">
      <c r="E17" s="20"/>
      <c r="F17" s="24" t="s">
        <v>196</v>
      </c>
      <c r="G17" s="19" t="s">
        <v>193</v>
      </c>
      <c r="H17" s="15">
        <v>2</v>
      </c>
      <c r="I17" s="15">
        <f t="shared" si="1"/>
        <v>2</v>
      </c>
      <c r="J17" s="15">
        <f t="shared" si="1"/>
        <v>2</v>
      </c>
      <c r="K17" s="15">
        <f t="shared" si="0"/>
        <v>2</v>
      </c>
      <c r="L17" s="15">
        <f t="shared" si="0"/>
        <v>2</v>
      </c>
      <c r="M17" s="15">
        <f t="shared" si="0"/>
        <v>2</v>
      </c>
      <c r="N17" s="15">
        <f t="shared" si="0"/>
        <v>2</v>
      </c>
      <c r="O17" s="15">
        <f t="shared" si="0"/>
        <v>2</v>
      </c>
      <c r="P17" s="15">
        <f t="shared" si="0"/>
        <v>2</v>
      </c>
      <c r="Q17" s="15">
        <f t="shared" si="0"/>
        <v>2</v>
      </c>
    </row>
    <row r="18" spans="4:17" x14ac:dyDescent="0.2">
      <c r="E18" s="20"/>
      <c r="F18" s="24" t="s">
        <v>198</v>
      </c>
      <c r="G18" s="19" t="s">
        <v>194</v>
      </c>
      <c r="H18" s="15">
        <v>2</v>
      </c>
      <c r="I18" s="15">
        <f t="shared" si="1"/>
        <v>2</v>
      </c>
      <c r="J18" s="15">
        <f t="shared" si="1"/>
        <v>2</v>
      </c>
      <c r="K18" s="15">
        <f t="shared" si="0"/>
        <v>2</v>
      </c>
      <c r="L18" s="15">
        <f t="shared" si="0"/>
        <v>2</v>
      </c>
      <c r="M18" s="15">
        <f t="shared" si="0"/>
        <v>2</v>
      </c>
      <c r="N18" s="15">
        <f t="shared" si="0"/>
        <v>2</v>
      </c>
      <c r="O18" s="15">
        <f t="shared" si="0"/>
        <v>2</v>
      </c>
      <c r="P18" s="15">
        <f t="shared" si="0"/>
        <v>2</v>
      </c>
      <c r="Q18" s="15">
        <f t="shared" si="0"/>
        <v>2</v>
      </c>
    </row>
    <row r="19" spans="4:17" x14ac:dyDescent="0.2">
      <c r="E19" s="20"/>
      <c r="F19" s="20" t="s">
        <v>20</v>
      </c>
      <c r="G19" s="19" t="s">
        <v>365</v>
      </c>
      <c r="H19" s="15">
        <v>2</v>
      </c>
      <c r="I19" s="15">
        <f t="shared" si="1"/>
        <v>2</v>
      </c>
      <c r="J19" s="15">
        <f t="shared" si="1"/>
        <v>2</v>
      </c>
      <c r="K19" s="15">
        <f t="shared" si="0"/>
        <v>2</v>
      </c>
      <c r="L19" s="15">
        <f t="shared" si="0"/>
        <v>2</v>
      </c>
      <c r="M19" s="15">
        <f t="shared" si="0"/>
        <v>2</v>
      </c>
      <c r="N19" s="15">
        <f t="shared" si="0"/>
        <v>2</v>
      </c>
      <c r="O19" s="15">
        <f t="shared" si="0"/>
        <v>2</v>
      </c>
      <c r="P19" s="15">
        <f t="shared" si="0"/>
        <v>2</v>
      </c>
      <c r="Q19" s="15">
        <f t="shared" si="0"/>
        <v>2</v>
      </c>
    </row>
    <row r="20" spans="4:17" x14ac:dyDescent="0.2">
      <c r="E20" s="20"/>
      <c r="F20" s="20"/>
      <c r="G20" s="19"/>
    </row>
    <row r="21" spans="4:17" x14ac:dyDescent="0.2">
      <c r="E21" s="20"/>
      <c r="F21" s="20"/>
      <c r="G21" s="19"/>
    </row>
    <row r="22" spans="4:17" x14ac:dyDescent="0.2">
      <c r="E22" s="20"/>
      <c r="F22" s="20"/>
      <c r="G22" s="19"/>
    </row>
    <row r="23" spans="4:17" x14ac:dyDescent="0.2">
      <c r="E23" s="20"/>
      <c r="F23" s="20"/>
      <c r="G23" s="19"/>
    </row>
    <row r="24" spans="4:17" x14ac:dyDescent="0.2">
      <c r="G24" s="19"/>
    </row>
    <row r="25" spans="4:17" x14ac:dyDescent="0.2">
      <c r="G25" s="19"/>
    </row>
    <row r="26" spans="4:17" x14ac:dyDescent="0.2">
      <c r="G26" s="19"/>
    </row>
    <row r="27" spans="4:17" x14ac:dyDescent="0.2">
      <c r="D27" s="20"/>
      <c r="G27" s="19"/>
      <c r="H27" s="20"/>
    </row>
    <row r="28" spans="4:17" x14ac:dyDescent="0.2">
      <c r="D28" s="20"/>
      <c r="G28" s="19"/>
      <c r="H28" s="20"/>
    </row>
    <row r="29" spans="4:17" x14ac:dyDescent="0.2">
      <c r="D29" s="20"/>
      <c r="G29" s="20"/>
      <c r="H29" s="20"/>
    </row>
    <row r="30" spans="4:17" x14ac:dyDescent="0.2">
      <c r="D30" s="20"/>
      <c r="G30" s="20"/>
      <c r="H30" s="2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M89"/>
  <sheetViews>
    <sheetView workbookViewId="0">
      <pane xSplit="3" ySplit="7" topLeftCell="E78" activePane="bottomRight" state="frozen"/>
      <selection pane="topRight" activeCell="D1" sqref="D1"/>
      <selection pane="bottomLeft" activeCell="A8" sqref="A8"/>
      <selection pane="bottomRight" activeCell="W75" sqref="W75"/>
    </sheetView>
  </sheetViews>
  <sheetFormatPr defaultColWidth="8.85546875" defaultRowHeight="15" x14ac:dyDescent="0.25"/>
  <cols>
    <col min="1" max="3" width="8.85546875" style="5"/>
    <col min="4" max="4" width="9.28515625" customWidth="1"/>
    <col min="5" max="5" width="11" bestFit="1" customWidth="1"/>
    <col min="6" max="7" width="9.28515625" customWidth="1"/>
  </cols>
  <sheetData>
    <row r="1" spans="1:91" ht="18.75" x14ac:dyDescent="0.3">
      <c r="A1" s="131" t="s">
        <v>73</v>
      </c>
      <c r="D1" t="s">
        <v>326</v>
      </c>
      <c r="E1" t="s">
        <v>334</v>
      </c>
      <c r="F1">
        <v>-8</v>
      </c>
      <c r="G1">
        <v>0.5</v>
      </c>
      <c r="H1">
        <v>0.1</v>
      </c>
      <c r="I1">
        <v>0.3</v>
      </c>
      <c r="J1">
        <v>9</v>
      </c>
      <c r="K1">
        <v>9</v>
      </c>
      <c r="L1">
        <v>9</v>
      </c>
      <c r="M1">
        <v>9</v>
      </c>
      <c r="N1">
        <v>12</v>
      </c>
      <c r="O1">
        <v>1.5</v>
      </c>
      <c r="P1">
        <v>1.5</v>
      </c>
      <c r="Q1">
        <v>1.5</v>
      </c>
      <c r="R1">
        <v>1.5</v>
      </c>
      <c r="S1">
        <v>1.5</v>
      </c>
      <c r="W1" s="112">
        <v>2021</v>
      </c>
      <c r="X1" s="112">
        <v>2022</v>
      </c>
      <c r="Y1" s="113">
        <v>2023</v>
      </c>
      <c r="Z1" s="113">
        <v>2024</v>
      </c>
      <c r="AA1" s="113">
        <v>2025</v>
      </c>
      <c r="AB1" s="113">
        <v>2029</v>
      </c>
      <c r="AC1" s="113">
        <v>2031</v>
      </c>
      <c r="AD1" s="113">
        <v>2035</v>
      </c>
      <c r="AE1" s="113">
        <v>2040</v>
      </c>
      <c r="AF1" s="113">
        <v>2045</v>
      </c>
    </row>
    <row r="2" spans="1:91" x14ac:dyDescent="0.25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v>3</v>
      </c>
      <c r="L2" s="45">
        <v>3</v>
      </c>
      <c r="M2" s="45">
        <v>3</v>
      </c>
      <c r="N2" s="45">
        <f t="shared" ref="N2" si="0">M2</f>
        <v>3</v>
      </c>
      <c r="O2" s="45">
        <f>M2</f>
        <v>3</v>
      </c>
      <c r="P2" s="45">
        <f>N2</f>
        <v>3</v>
      </c>
      <c r="Q2" s="45">
        <v>2</v>
      </c>
      <c r="R2" s="45">
        <v>2</v>
      </c>
      <c r="S2" s="45">
        <v>2</v>
      </c>
      <c r="V2" t="s">
        <v>337</v>
      </c>
      <c r="W2">
        <v>2</v>
      </c>
      <c r="X2">
        <v>4</v>
      </c>
      <c r="Y2">
        <v>-4</v>
      </c>
      <c r="Z2">
        <v>-4</v>
      </c>
      <c r="AA2">
        <v>-4</v>
      </c>
      <c r="AB2">
        <v>3</v>
      </c>
      <c r="AC2">
        <v>2</v>
      </c>
      <c r="AD2">
        <v>4</v>
      </c>
      <c r="AE2">
        <v>2.65</v>
      </c>
      <c r="AF2">
        <v>2.25</v>
      </c>
    </row>
    <row r="3" spans="1:91" x14ac:dyDescent="0.25">
      <c r="D3" t="s">
        <v>327</v>
      </c>
      <c r="E3" t="s">
        <v>335</v>
      </c>
      <c r="F3">
        <v>-8</v>
      </c>
      <c r="G3">
        <v>-2</v>
      </c>
      <c r="H3">
        <v>4</v>
      </c>
      <c r="I3">
        <v>8</v>
      </c>
      <c r="J3">
        <v>10</v>
      </c>
      <c r="K3">
        <v>10</v>
      </c>
      <c r="L3">
        <v>10</v>
      </c>
      <c r="M3">
        <v>10</v>
      </c>
      <c r="N3">
        <v>14</v>
      </c>
      <c r="O3">
        <v>1.5</v>
      </c>
      <c r="P3">
        <v>1.5</v>
      </c>
      <c r="Q3">
        <v>-1</v>
      </c>
      <c r="R3">
        <v>-1</v>
      </c>
      <c r="S3">
        <f>R3</f>
        <v>-1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  <c r="AC3" s="45">
        <v>1</v>
      </c>
      <c r="AD3" s="45">
        <v>1</v>
      </c>
      <c r="AE3" s="45">
        <v>1</v>
      </c>
      <c r="AF3" s="45">
        <v>1</v>
      </c>
    </row>
    <row r="4" spans="1:91" x14ac:dyDescent="0.25">
      <c r="F4" s="45">
        <v>1.5</v>
      </c>
      <c r="G4" s="45">
        <f t="shared" ref="G4:Q4" si="1">F4</f>
        <v>1.5</v>
      </c>
      <c r="H4" s="45">
        <f t="shared" si="1"/>
        <v>1.5</v>
      </c>
      <c r="I4" s="45">
        <f t="shared" si="1"/>
        <v>1.5</v>
      </c>
      <c r="J4" s="45">
        <f>H4</f>
        <v>1.5</v>
      </c>
      <c r="K4" s="45">
        <f>I4</f>
        <v>1.5</v>
      </c>
      <c r="L4" s="45">
        <f>J4</f>
        <v>1.5</v>
      </c>
      <c r="M4" s="45">
        <f>I4</f>
        <v>1.5</v>
      </c>
      <c r="N4" s="45">
        <f t="shared" si="1"/>
        <v>1.5</v>
      </c>
      <c r="O4" s="45">
        <f>M4</f>
        <v>1.5</v>
      </c>
      <c r="P4" s="45">
        <f>N4</f>
        <v>1.5</v>
      </c>
      <c r="Q4" s="45">
        <f t="shared" si="1"/>
        <v>1.5</v>
      </c>
      <c r="R4" s="45">
        <v>1</v>
      </c>
      <c r="S4" s="45">
        <f>R4</f>
        <v>1</v>
      </c>
    </row>
    <row r="5" spans="1:91" x14ac:dyDescent="0.25">
      <c r="A5" s="7" t="s">
        <v>156</v>
      </c>
      <c r="W5">
        <v>-1.5</v>
      </c>
      <c r="X5">
        <v>-1.5</v>
      </c>
      <c r="Y5">
        <v>1.5</v>
      </c>
      <c r="Z5">
        <v>2</v>
      </c>
      <c r="AA5">
        <v>4</v>
      </c>
      <c r="AB5">
        <v>7</v>
      </c>
      <c r="AC5">
        <v>3</v>
      </c>
      <c r="AD5">
        <v>2</v>
      </c>
      <c r="AE5">
        <v>1</v>
      </c>
      <c r="AF5">
        <v>1</v>
      </c>
    </row>
    <row r="6" spans="1:91" x14ac:dyDescent="0.25">
      <c r="D6" s="157" t="s">
        <v>301</v>
      </c>
      <c r="E6" s="157"/>
      <c r="F6" s="157"/>
      <c r="G6" s="157"/>
      <c r="H6" s="157"/>
      <c r="I6" s="157"/>
      <c r="J6" s="158" t="s">
        <v>302</v>
      </c>
      <c r="K6" s="158"/>
      <c r="L6" s="158"/>
      <c r="M6" s="158"/>
      <c r="N6" s="158"/>
      <c r="O6" s="158"/>
      <c r="P6" s="158"/>
      <c r="Q6" s="158"/>
      <c r="R6" s="158"/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  <c r="AC6" s="45">
        <v>1</v>
      </c>
      <c r="AD6" s="45">
        <v>1</v>
      </c>
      <c r="AE6" s="45">
        <v>1</v>
      </c>
      <c r="AF6" s="45">
        <v>1</v>
      </c>
    </row>
    <row r="7" spans="1:91" x14ac:dyDescent="0.25">
      <c r="D7" s="134">
        <v>2020</v>
      </c>
      <c r="E7" s="134">
        <v>2021</v>
      </c>
      <c r="F7" s="134">
        <v>2022</v>
      </c>
      <c r="G7" s="135">
        <v>2023</v>
      </c>
      <c r="H7" s="135">
        <v>2024</v>
      </c>
      <c r="I7" s="135">
        <v>2025</v>
      </c>
      <c r="J7" s="152">
        <v>2026</v>
      </c>
      <c r="K7" s="152">
        <v>2027</v>
      </c>
      <c r="L7" s="152">
        <v>2028</v>
      </c>
      <c r="M7" s="152">
        <v>2029</v>
      </c>
      <c r="N7" s="152">
        <v>2030</v>
      </c>
      <c r="O7" s="152">
        <v>2032</v>
      </c>
      <c r="P7" s="152">
        <v>2035</v>
      </c>
      <c r="Q7" s="152">
        <v>2040</v>
      </c>
      <c r="R7" s="152">
        <v>2045</v>
      </c>
      <c r="S7" s="152">
        <v>2050</v>
      </c>
      <c r="AC7">
        <v>0.5</v>
      </c>
    </row>
    <row r="8" spans="1:91" x14ac:dyDescent="0.25">
      <c r="A8" s="5" t="s">
        <v>338</v>
      </c>
      <c r="B8" s="5" t="s">
        <v>72</v>
      </c>
      <c r="C8" s="5" t="str">
        <f>Closures!H6</f>
        <v>base</v>
      </c>
      <c r="D8" s="46">
        <v>-0.5</v>
      </c>
      <c r="E8" s="46">
        <f>D8</f>
        <v>-0.5</v>
      </c>
      <c r="F8" s="46">
        <f>E8</f>
        <v>-0.5</v>
      </c>
      <c r="G8" s="46">
        <f>F8</f>
        <v>-0.5</v>
      </c>
      <c r="H8" s="46">
        <f>G8</f>
        <v>-0.5</v>
      </c>
      <c r="I8" s="46">
        <v>-1</v>
      </c>
      <c r="J8" s="153">
        <v>-1.5</v>
      </c>
      <c r="K8" s="153">
        <v>-1</v>
      </c>
      <c r="L8" s="153">
        <v>-0.5</v>
      </c>
      <c r="M8" s="153">
        <v>0</v>
      </c>
      <c r="N8" s="153">
        <v>0.5</v>
      </c>
      <c r="O8" s="153">
        <v>0.4</v>
      </c>
      <c r="P8" s="153">
        <v>0.3</v>
      </c>
      <c r="Q8" s="153">
        <v>0.3</v>
      </c>
      <c r="R8" s="153">
        <v>0.3</v>
      </c>
      <c r="S8" s="153">
        <v>0</v>
      </c>
      <c r="AC8" s="128">
        <f>IF(ISERROR(AD8*$AC$7),"eps",(AD8*$AC$7))</f>
        <v>-0.7</v>
      </c>
      <c r="AD8" s="126">
        <v>-1.4</v>
      </c>
      <c r="AE8" s="129"/>
      <c r="AF8" s="129"/>
      <c r="AG8" s="127">
        <v>-0.1</v>
      </c>
      <c r="AH8" s="127">
        <v>-0.05</v>
      </c>
      <c r="AI8" s="127">
        <v>0.05</v>
      </c>
      <c r="AJ8" s="127">
        <v>0.05</v>
      </c>
      <c r="AK8" s="127">
        <v>0.05</v>
      </c>
      <c r="AL8" s="127">
        <v>0.05</v>
      </c>
      <c r="AM8" s="127">
        <v>0.2</v>
      </c>
      <c r="AN8" s="127">
        <v>0.1</v>
      </c>
      <c r="AO8" s="127">
        <v>0.15</v>
      </c>
      <c r="AP8" s="127">
        <v>0.2</v>
      </c>
      <c r="AQ8" s="129"/>
      <c r="AR8" s="129"/>
      <c r="AS8" s="129"/>
      <c r="AT8" s="129"/>
      <c r="AU8" s="129"/>
      <c r="AV8" s="129"/>
      <c r="AW8" s="129"/>
      <c r="AX8" s="129"/>
      <c r="AY8" s="129"/>
      <c r="AZ8" s="129"/>
      <c r="BA8" s="129"/>
      <c r="BB8" s="129"/>
      <c r="BC8" s="129"/>
      <c r="BD8" s="129"/>
      <c r="BE8" s="129"/>
      <c r="BF8" s="129"/>
      <c r="BG8" s="129"/>
      <c r="BH8" s="129"/>
      <c r="BI8" s="129"/>
      <c r="BJ8" s="129"/>
      <c r="BK8" s="129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29"/>
      <c r="CB8" s="129"/>
      <c r="CC8" s="129"/>
      <c r="CG8">
        <v>1.5</v>
      </c>
      <c r="CH8">
        <v>2</v>
      </c>
      <c r="CI8">
        <v>-5.2</v>
      </c>
      <c r="CJ8">
        <v>-5.5</v>
      </c>
      <c r="CK8">
        <v>2</v>
      </c>
      <c r="CL8">
        <v>-5.5</v>
      </c>
      <c r="CM8">
        <v>-5.5</v>
      </c>
    </row>
    <row r="9" spans="1:91" x14ac:dyDescent="0.25">
      <c r="A9" s="5" t="s">
        <v>339</v>
      </c>
      <c r="B9" s="5" t="str">
        <f>B8</f>
        <v>nat</v>
      </c>
      <c r="C9" s="5" t="str">
        <f>C8</f>
        <v>base</v>
      </c>
      <c r="D9" s="133">
        <f>D8</f>
        <v>-0.5</v>
      </c>
      <c r="E9" s="133">
        <f>E8</f>
        <v>-0.5</v>
      </c>
      <c r="F9" s="133">
        <f>F8</f>
        <v>-0.5</v>
      </c>
      <c r="G9" s="133">
        <f t="shared" ref="G9:K9" si="2">G8</f>
        <v>-0.5</v>
      </c>
      <c r="H9" s="133">
        <f t="shared" si="2"/>
        <v>-0.5</v>
      </c>
      <c r="I9" s="133">
        <f t="shared" si="2"/>
        <v>-1</v>
      </c>
      <c r="J9" s="154">
        <f t="shared" si="2"/>
        <v>-1.5</v>
      </c>
      <c r="K9" s="154">
        <f t="shared" si="2"/>
        <v>-1</v>
      </c>
      <c r="L9" s="154">
        <f t="shared" ref="L9" si="3">L8</f>
        <v>-0.5</v>
      </c>
      <c r="M9" s="154">
        <f t="shared" ref="M9:O9" si="4">M8</f>
        <v>0</v>
      </c>
      <c r="N9" s="154">
        <f t="shared" si="4"/>
        <v>0.5</v>
      </c>
      <c r="O9" s="154">
        <f t="shared" si="4"/>
        <v>0.4</v>
      </c>
      <c r="P9" s="154">
        <f t="shared" ref="P9:R9" si="5">P8</f>
        <v>0.3</v>
      </c>
      <c r="Q9" s="154">
        <f t="shared" si="5"/>
        <v>0.3</v>
      </c>
      <c r="R9" s="154">
        <f t="shared" si="5"/>
        <v>0.3</v>
      </c>
      <c r="S9" s="154">
        <f t="shared" ref="S9" si="6">S8</f>
        <v>0</v>
      </c>
      <c r="AC9" s="128">
        <f t="shared" ref="AC9:AC81" si="7">IF(ISERROR(AD9*$AC$7),"eps",(AD9*$AC$7))</f>
        <v>-0.7</v>
      </c>
      <c r="AD9" s="108">
        <f>AD8</f>
        <v>-1.4</v>
      </c>
      <c r="AE9" s="118"/>
      <c r="AF9" s="118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8"/>
      <c r="AR9" s="118"/>
      <c r="AS9" s="118"/>
      <c r="AT9" s="118"/>
      <c r="AU9" s="118"/>
      <c r="AV9" s="118"/>
      <c r="AW9" s="118"/>
      <c r="AX9" s="118"/>
      <c r="AY9" s="118"/>
      <c r="AZ9" s="118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  <c r="BW9" s="118"/>
      <c r="BX9" s="118"/>
      <c r="BY9" s="118"/>
      <c r="BZ9" s="118"/>
      <c r="CA9" s="118"/>
      <c r="CB9" s="118"/>
      <c r="CC9" s="118"/>
      <c r="CG9">
        <v>1.5</v>
      </c>
      <c r="CH9">
        <v>2</v>
      </c>
      <c r="CI9">
        <v>-5.2</v>
      </c>
      <c r="CJ9">
        <v>-5.5</v>
      </c>
      <c r="CK9">
        <v>2</v>
      </c>
      <c r="CL9">
        <v>-5.5</v>
      </c>
      <c r="CM9">
        <v>-5.5</v>
      </c>
    </row>
    <row r="10" spans="1:91" x14ac:dyDescent="0.25">
      <c r="A10" s="5" t="s">
        <v>340</v>
      </c>
      <c r="B10" s="5" t="str">
        <f t="shared" ref="B10:C25" si="8">B9</f>
        <v>nat</v>
      </c>
      <c r="C10" s="5" t="str">
        <f t="shared" si="8"/>
        <v>base</v>
      </c>
      <c r="D10" s="133">
        <f t="shared" ref="D10:E10" si="9">D9</f>
        <v>-0.5</v>
      </c>
      <c r="E10" s="133">
        <f t="shared" si="9"/>
        <v>-0.5</v>
      </c>
      <c r="F10" s="133">
        <f t="shared" ref="F10" si="10">F9</f>
        <v>-0.5</v>
      </c>
      <c r="G10" s="133">
        <f t="shared" ref="G10" si="11">G9</f>
        <v>-0.5</v>
      </c>
      <c r="H10" s="133">
        <f t="shared" ref="H10:I10" si="12">H9</f>
        <v>-0.5</v>
      </c>
      <c r="I10" s="133">
        <f t="shared" si="12"/>
        <v>-1</v>
      </c>
      <c r="J10" s="154">
        <f t="shared" ref="J10" si="13">J9</f>
        <v>-1.5</v>
      </c>
      <c r="K10" s="154">
        <f t="shared" ref="K10" si="14">K9</f>
        <v>-1</v>
      </c>
      <c r="L10" s="154">
        <f t="shared" ref="L10" si="15">L9</f>
        <v>-0.5</v>
      </c>
      <c r="M10" s="154">
        <f t="shared" ref="M10" si="16">M9</f>
        <v>0</v>
      </c>
      <c r="N10" s="154">
        <f t="shared" ref="N10:O10" si="17">N9</f>
        <v>0.5</v>
      </c>
      <c r="O10" s="154">
        <f t="shared" si="17"/>
        <v>0.4</v>
      </c>
      <c r="P10" s="154">
        <f t="shared" ref="P10:R10" si="18">P9</f>
        <v>0.3</v>
      </c>
      <c r="Q10" s="154">
        <f t="shared" si="18"/>
        <v>0.3</v>
      </c>
      <c r="R10" s="154">
        <f t="shared" si="18"/>
        <v>0.3</v>
      </c>
      <c r="S10" s="154">
        <f t="shared" ref="S10" si="19">S9</f>
        <v>0</v>
      </c>
      <c r="AC10" s="128">
        <f t="shared" si="7"/>
        <v>-0.7</v>
      </c>
      <c r="AD10" s="108">
        <f>AD9</f>
        <v>-1.4</v>
      </c>
      <c r="AE10" s="118"/>
      <c r="AF10" s="118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8"/>
      <c r="AR10" s="118"/>
      <c r="AS10" s="118"/>
      <c r="AT10" s="118"/>
      <c r="AU10" s="118"/>
      <c r="AV10" s="118"/>
      <c r="AW10" s="118"/>
      <c r="AX10" s="118"/>
      <c r="AY10" s="118"/>
      <c r="AZ10" s="118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  <c r="BW10" s="118"/>
      <c r="BX10" s="118"/>
      <c r="BY10" s="118"/>
      <c r="BZ10" s="118"/>
      <c r="CA10" s="118"/>
      <c r="CB10" s="118"/>
      <c r="CC10" s="118"/>
      <c r="CG10">
        <v>1.5</v>
      </c>
      <c r="CH10">
        <v>2</v>
      </c>
      <c r="CI10">
        <v>-5.2</v>
      </c>
      <c r="CJ10">
        <v>-5.5</v>
      </c>
      <c r="CK10">
        <v>2</v>
      </c>
      <c r="CL10">
        <v>-5.5</v>
      </c>
      <c r="CM10">
        <v>-5.5</v>
      </c>
    </row>
    <row r="11" spans="1:91" x14ac:dyDescent="0.25">
      <c r="A11" s="5" t="s">
        <v>341</v>
      </c>
      <c r="B11" s="5" t="str">
        <f t="shared" si="8"/>
        <v>nat</v>
      </c>
      <c r="C11" s="5" t="str">
        <f t="shared" si="8"/>
        <v>base</v>
      </c>
      <c r="D11" s="133">
        <f t="shared" ref="D11:E11" si="20">D10</f>
        <v>-0.5</v>
      </c>
      <c r="E11" s="133">
        <f t="shared" si="20"/>
        <v>-0.5</v>
      </c>
      <c r="F11" s="133">
        <f t="shared" ref="F11" si="21">F10</f>
        <v>-0.5</v>
      </c>
      <c r="G11" s="133">
        <f t="shared" ref="G11" si="22">G10</f>
        <v>-0.5</v>
      </c>
      <c r="H11" s="133">
        <f t="shared" ref="H11:I11" si="23">H10</f>
        <v>-0.5</v>
      </c>
      <c r="I11" s="133">
        <f t="shared" si="23"/>
        <v>-1</v>
      </c>
      <c r="J11" s="154">
        <f t="shared" ref="J11" si="24">J10</f>
        <v>-1.5</v>
      </c>
      <c r="K11" s="154">
        <f t="shared" ref="K11" si="25">K10</f>
        <v>-1</v>
      </c>
      <c r="L11" s="154">
        <f t="shared" ref="L11" si="26">L10</f>
        <v>-0.5</v>
      </c>
      <c r="M11" s="154">
        <f t="shared" ref="M11" si="27">M10</f>
        <v>0</v>
      </c>
      <c r="N11" s="154">
        <f t="shared" ref="N11:O11" si="28">N10</f>
        <v>0.5</v>
      </c>
      <c r="O11" s="154">
        <f t="shared" si="28"/>
        <v>0.4</v>
      </c>
      <c r="P11" s="154">
        <f t="shared" ref="P11:R11" si="29">P10</f>
        <v>0.3</v>
      </c>
      <c r="Q11" s="154">
        <f t="shared" si="29"/>
        <v>0.3</v>
      </c>
      <c r="R11" s="154">
        <f t="shared" si="29"/>
        <v>0.3</v>
      </c>
      <c r="S11" s="154">
        <f t="shared" ref="S11" si="30">S10</f>
        <v>0</v>
      </c>
      <c r="AC11" s="128" t="str">
        <f t="shared" si="7"/>
        <v>eps</v>
      </c>
      <c r="AD11" s="126" t="s">
        <v>75</v>
      </c>
      <c r="AE11" s="129"/>
      <c r="AF11" s="129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9"/>
      <c r="AR11" s="129"/>
      <c r="AS11" s="129"/>
      <c r="AT11" s="129"/>
      <c r="AU11" s="129"/>
      <c r="AV11" s="129"/>
      <c r="AW11" s="129"/>
      <c r="AX11" s="129"/>
      <c r="AY11" s="129"/>
      <c r="AZ11" s="129"/>
      <c r="BA11" s="129"/>
      <c r="BB11" s="129"/>
      <c r="BC11" s="129"/>
      <c r="BD11" s="129"/>
      <c r="BE11" s="129"/>
      <c r="BF11" s="129"/>
      <c r="BG11" s="129"/>
      <c r="BH11" s="129"/>
      <c r="BI11" s="129"/>
      <c r="BJ11" s="129"/>
      <c r="BK11" s="129"/>
      <c r="BL11" s="129"/>
      <c r="BM11" s="129"/>
      <c r="BN11" s="129"/>
      <c r="BO11" s="129"/>
      <c r="BP11" s="129"/>
      <c r="BQ11" s="129"/>
      <c r="BR11" s="129"/>
      <c r="BS11" s="129"/>
      <c r="BT11" s="129"/>
      <c r="BU11" s="129"/>
      <c r="BV11" s="129"/>
      <c r="BW11" s="129"/>
      <c r="BX11" s="129"/>
      <c r="BY11" s="129"/>
      <c r="BZ11" s="129"/>
      <c r="CA11" s="129"/>
      <c r="CB11" s="129"/>
      <c r="CC11" s="129"/>
      <c r="CG11" t="s">
        <v>75</v>
      </c>
      <c r="CH11" t="s">
        <v>75</v>
      </c>
      <c r="CI11" t="s">
        <v>75</v>
      </c>
      <c r="CJ11" t="s">
        <v>75</v>
      </c>
      <c r="CK11" t="s">
        <v>75</v>
      </c>
      <c r="CL11" t="s">
        <v>75</v>
      </c>
      <c r="CM11" t="s">
        <v>75</v>
      </c>
    </row>
    <row r="12" spans="1:91" x14ac:dyDescent="0.25">
      <c r="A12" s="5" t="s">
        <v>342</v>
      </c>
      <c r="B12" s="5" t="str">
        <f t="shared" si="8"/>
        <v>nat</v>
      </c>
      <c r="C12" s="5" t="str">
        <f t="shared" si="8"/>
        <v>base</v>
      </c>
      <c r="D12" s="133">
        <f t="shared" ref="D12:E12" si="31">D11</f>
        <v>-0.5</v>
      </c>
      <c r="E12" s="133">
        <f t="shared" si="31"/>
        <v>-0.5</v>
      </c>
      <c r="F12" s="133">
        <f t="shared" ref="F12" si="32">F11</f>
        <v>-0.5</v>
      </c>
      <c r="G12" s="133">
        <f t="shared" ref="G12" si="33">G11</f>
        <v>-0.5</v>
      </c>
      <c r="H12" s="133">
        <f t="shared" ref="H12:I12" si="34">H11</f>
        <v>-0.5</v>
      </c>
      <c r="I12" s="133">
        <f t="shared" si="34"/>
        <v>-1</v>
      </c>
      <c r="J12" s="154">
        <f t="shared" ref="J12" si="35">J11</f>
        <v>-1.5</v>
      </c>
      <c r="K12" s="154">
        <f t="shared" ref="K12" si="36">K11</f>
        <v>-1</v>
      </c>
      <c r="L12" s="154">
        <f t="shared" ref="L12" si="37">L11</f>
        <v>-0.5</v>
      </c>
      <c r="M12" s="154">
        <f t="shared" ref="M12" si="38">M11</f>
        <v>0</v>
      </c>
      <c r="N12" s="154">
        <f t="shared" ref="N12:O12" si="39">N11</f>
        <v>0.5</v>
      </c>
      <c r="O12" s="154">
        <f t="shared" si="39"/>
        <v>0.4</v>
      </c>
      <c r="P12" s="154">
        <f t="shared" ref="P12:R12" si="40">P11</f>
        <v>0.3</v>
      </c>
      <c r="Q12" s="154">
        <f t="shared" si="40"/>
        <v>0.3</v>
      </c>
      <c r="R12" s="154">
        <f t="shared" si="40"/>
        <v>0.3</v>
      </c>
      <c r="S12" s="154">
        <f t="shared" ref="S12" si="41">S11</f>
        <v>0</v>
      </c>
      <c r="AC12" s="128" t="str">
        <f t="shared" si="7"/>
        <v>eps</v>
      </c>
      <c r="AD12" s="126" t="s">
        <v>75</v>
      </c>
      <c r="AE12" s="129"/>
      <c r="AF12" s="129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9"/>
      <c r="AR12" s="129"/>
      <c r="AS12" s="129"/>
      <c r="AT12" s="129"/>
      <c r="AU12" s="129"/>
      <c r="AV12" s="129"/>
      <c r="AW12" s="129"/>
      <c r="AX12" s="129"/>
      <c r="AY12" s="129"/>
      <c r="AZ12" s="129"/>
      <c r="BA12" s="129"/>
      <c r="BB12" s="129"/>
      <c r="BC12" s="129"/>
      <c r="BD12" s="129"/>
      <c r="BE12" s="129"/>
      <c r="BF12" s="129"/>
      <c r="BG12" s="129"/>
      <c r="BH12" s="129"/>
      <c r="BI12" s="129"/>
      <c r="BJ12" s="129"/>
      <c r="BK12" s="129"/>
      <c r="BL12" s="129"/>
      <c r="BM12" s="129"/>
      <c r="BN12" s="129"/>
      <c r="BO12" s="129"/>
      <c r="BP12" s="129"/>
      <c r="BQ12" s="129"/>
      <c r="BR12" s="129"/>
      <c r="BS12" s="129"/>
      <c r="BT12" s="129"/>
      <c r="BU12" s="129"/>
      <c r="BV12" s="129"/>
      <c r="BW12" s="129"/>
      <c r="BX12" s="129"/>
      <c r="BY12" s="129"/>
      <c r="BZ12" s="129"/>
      <c r="CA12" s="129"/>
      <c r="CB12" s="129"/>
      <c r="CC12" s="129"/>
      <c r="CG12" t="s">
        <v>75</v>
      </c>
      <c r="CH12" t="s">
        <v>75</v>
      </c>
      <c r="CI12" t="s">
        <v>75</v>
      </c>
      <c r="CJ12" t="s">
        <v>75</v>
      </c>
      <c r="CK12" t="s">
        <v>75</v>
      </c>
      <c r="CL12" t="s">
        <v>75</v>
      </c>
      <c r="CM12" t="s">
        <v>75</v>
      </c>
    </row>
    <row r="13" spans="1:91" x14ac:dyDescent="0.25">
      <c r="A13" s="5" t="s">
        <v>343</v>
      </c>
      <c r="B13" s="5" t="str">
        <f t="shared" si="8"/>
        <v>nat</v>
      </c>
      <c r="C13" s="5" t="str">
        <f t="shared" si="8"/>
        <v>base</v>
      </c>
      <c r="D13" s="133">
        <f t="shared" ref="D13:E13" si="42">D12</f>
        <v>-0.5</v>
      </c>
      <c r="E13" s="133">
        <f t="shared" si="42"/>
        <v>-0.5</v>
      </c>
      <c r="F13" s="133">
        <f t="shared" ref="F13" si="43">F12</f>
        <v>-0.5</v>
      </c>
      <c r="G13" s="133">
        <f t="shared" ref="G13" si="44">G12</f>
        <v>-0.5</v>
      </c>
      <c r="H13" s="133">
        <f t="shared" ref="H13:I13" si="45">H12</f>
        <v>-0.5</v>
      </c>
      <c r="I13" s="133">
        <f t="shared" si="45"/>
        <v>-1</v>
      </c>
      <c r="J13" s="154">
        <f t="shared" ref="J13" si="46">J12</f>
        <v>-1.5</v>
      </c>
      <c r="K13" s="154">
        <f t="shared" ref="K13" si="47">K12</f>
        <v>-1</v>
      </c>
      <c r="L13" s="154">
        <f t="shared" ref="L13" si="48">L12</f>
        <v>-0.5</v>
      </c>
      <c r="M13" s="154">
        <f t="shared" ref="M13" si="49">M12</f>
        <v>0</v>
      </c>
      <c r="N13" s="154">
        <f t="shared" ref="N13:O13" si="50">N12</f>
        <v>0.5</v>
      </c>
      <c r="O13" s="154">
        <f t="shared" si="50"/>
        <v>0.4</v>
      </c>
      <c r="P13" s="154">
        <f t="shared" ref="P13:R13" si="51">P12</f>
        <v>0.3</v>
      </c>
      <c r="Q13" s="154">
        <f t="shared" si="51"/>
        <v>0.3</v>
      </c>
      <c r="R13" s="154">
        <f t="shared" si="51"/>
        <v>0.3</v>
      </c>
      <c r="S13" s="154">
        <f t="shared" ref="S13" si="52">S12</f>
        <v>0</v>
      </c>
      <c r="AC13" s="128">
        <f t="shared" si="7"/>
        <v>-6</v>
      </c>
      <c r="AD13" s="126">
        <v>-12</v>
      </c>
      <c r="AE13" s="129"/>
      <c r="AF13" s="129"/>
      <c r="AG13" s="127">
        <v>-0.1</v>
      </c>
      <c r="AH13" s="127">
        <v>-0.05</v>
      </c>
      <c r="AI13" s="127">
        <v>0.05</v>
      </c>
      <c r="AJ13" s="127">
        <v>0.05</v>
      </c>
      <c r="AK13" s="127">
        <v>0.05</v>
      </c>
      <c r="AL13" s="127">
        <v>0.05</v>
      </c>
      <c r="AM13" s="127">
        <v>0.2</v>
      </c>
      <c r="AN13" s="127">
        <v>0.1</v>
      </c>
      <c r="AO13" s="127">
        <v>0.15</v>
      </c>
      <c r="AP13" s="127">
        <v>0.2</v>
      </c>
      <c r="AQ13" s="129"/>
      <c r="AR13" s="129"/>
      <c r="AS13" s="129"/>
      <c r="AT13" s="129"/>
      <c r="AU13" s="129"/>
      <c r="AV13" s="129"/>
      <c r="AW13" s="129"/>
      <c r="AX13" s="129"/>
      <c r="AY13" s="129"/>
      <c r="AZ13" s="129"/>
      <c r="BA13" s="129"/>
      <c r="BB13" s="129"/>
      <c r="BC13" s="129"/>
      <c r="BD13" s="129"/>
      <c r="BE13" s="129"/>
      <c r="BF13" s="129"/>
      <c r="BG13" s="129"/>
      <c r="BH13" s="129"/>
      <c r="BI13" s="129"/>
      <c r="BJ13" s="129"/>
      <c r="BK13" s="129"/>
      <c r="BL13" s="129"/>
      <c r="BM13" s="129"/>
      <c r="BN13" s="129"/>
      <c r="BO13" s="129"/>
      <c r="BP13" s="129"/>
      <c r="BQ13" s="129"/>
      <c r="BR13" s="129"/>
      <c r="BS13" s="129"/>
      <c r="BT13" s="129"/>
      <c r="BU13" s="129"/>
      <c r="BV13" s="129"/>
      <c r="BW13" s="129"/>
      <c r="BX13" s="129"/>
      <c r="BY13" s="129"/>
      <c r="BZ13" s="129"/>
      <c r="CA13" s="129"/>
      <c r="CB13" s="129"/>
      <c r="CC13" s="129"/>
      <c r="CG13">
        <v>0.3</v>
      </c>
      <c r="CH13">
        <v>-3</v>
      </c>
      <c r="CI13">
        <v>0.3</v>
      </c>
      <c r="CJ13">
        <v>-5</v>
      </c>
      <c r="CK13">
        <v>2</v>
      </c>
      <c r="CL13">
        <v>-3</v>
      </c>
      <c r="CM13">
        <v>-4</v>
      </c>
    </row>
    <row r="14" spans="1:91" x14ac:dyDescent="0.25">
      <c r="A14" s="5" t="s">
        <v>344</v>
      </c>
      <c r="B14" s="5" t="str">
        <f t="shared" si="8"/>
        <v>nat</v>
      </c>
      <c r="C14" s="5" t="str">
        <f t="shared" si="8"/>
        <v>base</v>
      </c>
      <c r="D14" s="133">
        <f t="shared" ref="D14:E14" si="53">D13</f>
        <v>-0.5</v>
      </c>
      <c r="E14" s="133">
        <f t="shared" si="53"/>
        <v>-0.5</v>
      </c>
      <c r="F14" s="133">
        <f t="shared" ref="F14" si="54">F13</f>
        <v>-0.5</v>
      </c>
      <c r="G14" s="133">
        <f t="shared" ref="G14" si="55">G13</f>
        <v>-0.5</v>
      </c>
      <c r="H14" s="133">
        <f t="shared" ref="H14:I14" si="56">H13</f>
        <v>-0.5</v>
      </c>
      <c r="I14" s="133">
        <f t="shared" si="56"/>
        <v>-1</v>
      </c>
      <c r="J14" s="154">
        <f t="shared" ref="J14" si="57">J13</f>
        <v>-1.5</v>
      </c>
      <c r="K14" s="154">
        <f t="shared" ref="K14" si="58">K13</f>
        <v>-1</v>
      </c>
      <c r="L14" s="154">
        <f t="shared" ref="L14" si="59">L13</f>
        <v>-0.5</v>
      </c>
      <c r="M14" s="154">
        <f t="shared" ref="M14" si="60">M13</f>
        <v>0</v>
      </c>
      <c r="N14" s="154">
        <f t="shared" ref="N14:O14" si="61">N13</f>
        <v>0.5</v>
      </c>
      <c r="O14" s="154">
        <f t="shared" si="61"/>
        <v>0.4</v>
      </c>
      <c r="P14" s="154">
        <f t="shared" ref="P14:R14" si="62">P13</f>
        <v>0.3</v>
      </c>
      <c r="Q14" s="154">
        <f t="shared" si="62"/>
        <v>0.3</v>
      </c>
      <c r="R14" s="154">
        <f t="shared" si="62"/>
        <v>0.3</v>
      </c>
      <c r="S14" s="154">
        <f t="shared" ref="S14" si="63">S13</f>
        <v>0</v>
      </c>
      <c r="AC14" s="128">
        <f t="shared" si="7"/>
        <v>-6</v>
      </c>
      <c r="AD14" s="108">
        <f>AD13</f>
        <v>-12</v>
      </c>
      <c r="AE14" s="118"/>
      <c r="AF14" s="118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8"/>
      <c r="AR14" s="118"/>
      <c r="AS14" s="118"/>
      <c r="AT14" s="118"/>
      <c r="AU14" s="118"/>
      <c r="AV14" s="118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  <c r="BW14" s="118"/>
      <c r="BX14" s="118"/>
      <c r="BY14" s="118"/>
      <c r="BZ14" s="118"/>
      <c r="CA14" s="118"/>
      <c r="CB14" s="118"/>
      <c r="CC14" s="118"/>
      <c r="CG14">
        <v>0.3</v>
      </c>
      <c r="CH14">
        <v>-3</v>
      </c>
      <c r="CI14">
        <v>0.3</v>
      </c>
      <c r="CJ14">
        <v>-5</v>
      </c>
      <c r="CK14">
        <v>2</v>
      </c>
      <c r="CL14">
        <v>-3</v>
      </c>
      <c r="CM14">
        <v>-4</v>
      </c>
    </row>
    <row r="15" spans="1:91" x14ac:dyDescent="0.25">
      <c r="A15" s="5" t="s">
        <v>345</v>
      </c>
      <c r="B15" s="5" t="str">
        <f t="shared" si="8"/>
        <v>nat</v>
      </c>
      <c r="C15" s="5" t="str">
        <f t="shared" si="8"/>
        <v>base</v>
      </c>
      <c r="D15" s="133">
        <f t="shared" ref="D15:E15" si="64">D14</f>
        <v>-0.5</v>
      </c>
      <c r="E15" s="133">
        <f t="shared" si="64"/>
        <v>-0.5</v>
      </c>
      <c r="F15" s="133">
        <f t="shared" ref="F15" si="65">F14</f>
        <v>-0.5</v>
      </c>
      <c r="G15" s="133">
        <f t="shared" ref="G15" si="66">G14</f>
        <v>-0.5</v>
      </c>
      <c r="H15" s="133">
        <f t="shared" ref="H15:I15" si="67">H14</f>
        <v>-0.5</v>
      </c>
      <c r="I15" s="133">
        <f t="shared" si="67"/>
        <v>-1</v>
      </c>
      <c r="J15" s="154">
        <f t="shared" ref="J15" si="68">J14</f>
        <v>-1.5</v>
      </c>
      <c r="K15" s="154">
        <f t="shared" ref="K15" si="69">K14</f>
        <v>-1</v>
      </c>
      <c r="L15" s="154">
        <f t="shared" ref="L15" si="70">L14</f>
        <v>-0.5</v>
      </c>
      <c r="M15" s="154">
        <f t="shared" ref="M15" si="71">M14</f>
        <v>0</v>
      </c>
      <c r="N15" s="154">
        <f t="shared" ref="N15:O15" si="72">N14</f>
        <v>0.5</v>
      </c>
      <c r="O15" s="154">
        <f t="shared" si="72"/>
        <v>0.4</v>
      </c>
      <c r="P15" s="154">
        <f t="shared" ref="P15:R15" si="73">P14</f>
        <v>0.3</v>
      </c>
      <c r="Q15" s="154">
        <f t="shared" si="73"/>
        <v>0.3</v>
      </c>
      <c r="R15" s="154">
        <f t="shared" si="73"/>
        <v>0.3</v>
      </c>
      <c r="S15" s="154">
        <f t="shared" ref="S15" si="74">S14</f>
        <v>0</v>
      </c>
      <c r="AC15" s="128">
        <f t="shared" si="7"/>
        <v>-6</v>
      </c>
      <c r="AD15" s="108">
        <f t="shared" ref="AD15:AD16" si="75">AD14</f>
        <v>-12</v>
      </c>
      <c r="AE15" s="118"/>
      <c r="AF15" s="118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G15">
        <v>0.3</v>
      </c>
      <c r="CH15">
        <v>-3</v>
      </c>
      <c r="CI15">
        <v>0.3</v>
      </c>
      <c r="CJ15">
        <v>-5</v>
      </c>
      <c r="CK15">
        <v>2</v>
      </c>
      <c r="CL15">
        <v>-3</v>
      </c>
      <c r="CM15">
        <v>-4</v>
      </c>
    </row>
    <row r="16" spans="1:91" x14ac:dyDescent="0.25">
      <c r="A16" s="5" t="s">
        <v>346</v>
      </c>
      <c r="B16" s="5" t="str">
        <f t="shared" si="8"/>
        <v>nat</v>
      </c>
      <c r="C16" s="5" t="str">
        <f t="shared" si="8"/>
        <v>base</v>
      </c>
      <c r="D16" s="133">
        <f t="shared" ref="D16:E16" si="76">D15</f>
        <v>-0.5</v>
      </c>
      <c r="E16" s="133">
        <f t="shared" si="76"/>
        <v>-0.5</v>
      </c>
      <c r="F16" s="133">
        <f t="shared" ref="F16" si="77">F15</f>
        <v>-0.5</v>
      </c>
      <c r="G16" s="133">
        <f t="shared" ref="G16" si="78">G15</f>
        <v>-0.5</v>
      </c>
      <c r="H16" s="133">
        <f t="shared" ref="H16:I16" si="79">H15</f>
        <v>-0.5</v>
      </c>
      <c r="I16" s="133">
        <f t="shared" si="79"/>
        <v>-1</v>
      </c>
      <c r="J16" s="154">
        <f t="shared" ref="J16" si="80">J15</f>
        <v>-1.5</v>
      </c>
      <c r="K16" s="154">
        <f t="shared" ref="K16" si="81">K15</f>
        <v>-1</v>
      </c>
      <c r="L16" s="154">
        <f t="shared" ref="L16" si="82">L15</f>
        <v>-0.5</v>
      </c>
      <c r="M16" s="154">
        <f t="shared" ref="M16" si="83">M15</f>
        <v>0</v>
      </c>
      <c r="N16" s="154">
        <f t="shared" ref="N16:O16" si="84">N15</f>
        <v>0.5</v>
      </c>
      <c r="O16" s="154">
        <f t="shared" si="84"/>
        <v>0.4</v>
      </c>
      <c r="P16" s="154">
        <f t="shared" ref="P16:R16" si="85">P15</f>
        <v>0.3</v>
      </c>
      <c r="Q16" s="154">
        <f t="shared" si="85"/>
        <v>0.3</v>
      </c>
      <c r="R16" s="154">
        <f t="shared" si="85"/>
        <v>0.3</v>
      </c>
      <c r="S16" s="154">
        <f t="shared" ref="S16" si="86">S15</f>
        <v>0</v>
      </c>
      <c r="AC16" s="128">
        <f t="shared" si="7"/>
        <v>-6</v>
      </c>
      <c r="AD16" s="108">
        <f t="shared" si="75"/>
        <v>-12</v>
      </c>
      <c r="AE16" s="118"/>
      <c r="AF16" s="118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8"/>
      <c r="AR16" s="118"/>
      <c r="AS16" s="118"/>
      <c r="AT16" s="118"/>
      <c r="AU16" s="118"/>
      <c r="AV16" s="118"/>
      <c r="AW16" s="118"/>
      <c r="AX16" s="118"/>
      <c r="AY16" s="118"/>
      <c r="AZ16" s="118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  <c r="BW16" s="118"/>
      <c r="BX16" s="118"/>
      <c r="BY16" s="118"/>
      <c r="BZ16" s="118"/>
      <c r="CA16" s="118"/>
      <c r="CB16" s="118"/>
      <c r="CC16" s="118"/>
      <c r="CG16">
        <v>0.3</v>
      </c>
      <c r="CH16">
        <v>-3</v>
      </c>
      <c r="CI16">
        <v>0.3</v>
      </c>
      <c r="CJ16">
        <v>-5</v>
      </c>
      <c r="CK16">
        <v>2</v>
      </c>
      <c r="CL16">
        <v>-3</v>
      </c>
      <c r="CM16">
        <v>-4</v>
      </c>
    </row>
    <row r="17" spans="1:91" x14ac:dyDescent="0.25">
      <c r="A17" s="5" t="s">
        <v>347</v>
      </c>
      <c r="B17" s="5" t="str">
        <f t="shared" si="8"/>
        <v>nat</v>
      </c>
      <c r="C17" s="5" t="str">
        <f t="shared" si="8"/>
        <v>base</v>
      </c>
      <c r="D17" s="133">
        <f t="shared" ref="D17:E17" si="87">D16</f>
        <v>-0.5</v>
      </c>
      <c r="E17" s="133">
        <f t="shared" si="87"/>
        <v>-0.5</v>
      </c>
      <c r="F17" s="133">
        <f t="shared" ref="F17" si="88">F16</f>
        <v>-0.5</v>
      </c>
      <c r="G17" s="133">
        <f t="shared" ref="G17" si="89">G16</f>
        <v>-0.5</v>
      </c>
      <c r="H17" s="133">
        <f t="shared" ref="H17:I17" si="90">H16</f>
        <v>-0.5</v>
      </c>
      <c r="I17" s="133">
        <f t="shared" si="90"/>
        <v>-1</v>
      </c>
      <c r="J17" s="154">
        <f t="shared" ref="J17" si="91">J16</f>
        <v>-1.5</v>
      </c>
      <c r="K17" s="154">
        <f t="shared" ref="K17" si="92">K16</f>
        <v>-1</v>
      </c>
      <c r="L17" s="154">
        <f t="shared" ref="L17" si="93">L16</f>
        <v>-0.5</v>
      </c>
      <c r="M17" s="154">
        <f t="shared" ref="M17" si="94">M16</f>
        <v>0</v>
      </c>
      <c r="N17" s="154">
        <f t="shared" ref="N17:O17" si="95">N16</f>
        <v>0.5</v>
      </c>
      <c r="O17" s="154">
        <f t="shared" si="95"/>
        <v>0.4</v>
      </c>
      <c r="P17" s="154">
        <f t="shared" ref="P17:R17" si="96">P16</f>
        <v>0.3</v>
      </c>
      <c r="Q17" s="154">
        <f t="shared" si="96"/>
        <v>0.3</v>
      </c>
      <c r="R17" s="154">
        <f t="shared" si="96"/>
        <v>0.3</v>
      </c>
      <c r="S17" s="154">
        <f t="shared" ref="S17" si="97">S16</f>
        <v>0</v>
      </c>
      <c r="AC17" s="128">
        <f t="shared" si="7"/>
        <v>-1.25</v>
      </c>
      <c r="AD17" s="108">
        <f>AD28</f>
        <v>-2.5</v>
      </c>
      <c r="AE17" s="118"/>
      <c r="AF17" s="118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18"/>
      <c r="AR17" s="118"/>
      <c r="AS17" s="118"/>
      <c r="AT17" s="118"/>
      <c r="AU17" s="118"/>
      <c r="AV17" s="118"/>
      <c r="AW17" s="118"/>
      <c r="AX17" s="118"/>
      <c r="AY17" s="118"/>
      <c r="AZ17" s="118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  <c r="BW17" s="118"/>
      <c r="BX17" s="118"/>
      <c r="BY17" s="118"/>
      <c r="BZ17" s="118"/>
      <c r="CA17" s="118"/>
      <c r="CB17" s="118"/>
      <c r="CC17" s="118"/>
      <c r="CG17">
        <v>-4.5</v>
      </c>
      <c r="CH17">
        <v>-5</v>
      </c>
      <c r="CI17">
        <v>-5.5</v>
      </c>
      <c r="CJ17">
        <v>-2.5</v>
      </c>
      <c r="CK17">
        <v>-4</v>
      </c>
      <c r="CL17">
        <v>-2</v>
      </c>
      <c r="CM17">
        <v>-5</v>
      </c>
    </row>
    <row r="18" spans="1:91" x14ac:dyDescent="0.25">
      <c r="A18" s="5" t="s">
        <v>348</v>
      </c>
      <c r="B18" s="5" t="str">
        <f t="shared" si="8"/>
        <v>nat</v>
      </c>
      <c r="C18" s="5" t="str">
        <f t="shared" si="8"/>
        <v>base</v>
      </c>
      <c r="D18" s="133">
        <f t="shared" ref="D18:E18" si="98">D17</f>
        <v>-0.5</v>
      </c>
      <c r="E18" s="133">
        <f t="shared" si="98"/>
        <v>-0.5</v>
      </c>
      <c r="F18" s="133">
        <f t="shared" ref="F18" si="99">F17</f>
        <v>-0.5</v>
      </c>
      <c r="G18" s="133">
        <f t="shared" ref="G18" si="100">G17</f>
        <v>-0.5</v>
      </c>
      <c r="H18" s="133">
        <f t="shared" ref="H18:I18" si="101">H17</f>
        <v>-0.5</v>
      </c>
      <c r="I18" s="133">
        <f t="shared" si="101"/>
        <v>-1</v>
      </c>
      <c r="J18" s="154">
        <f t="shared" ref="J18" si="102">J17</f>
        <v>-1.5</v>
      </c>
      <c r="K18" s="154">
        <f t="shared" ref="K18" si="103">K17</f>
        <v>-1</v>
      </c>
      <c r="L18" s="154">
        <f t="shared" ref="L18" si="104">L17</f>
        <v>-0.5</v>
      </c>
      <c r="M18" s="154">
        <f t="shared" ref="M18" si="105">M17</f>
        <v>0</v>
      </c>
      <c r="N18" s="154">
        <f t="shared" ref="N18:O18" si="106">N17</f>
        <v>0.5</v>
      </c>
      <c r="O18" s="154">
        <f t="shared" si="106"/>
        <v>0.4</v>
      </c>
      <c r="P18" s="154">
        <f t="shared" ref="P18:R18" si="107">P17</f>
        <v>0.3</v>
      </c>
      <c r="Q18" s="154">
        <f t="shared" si="107"/>
        <v>0.3</v>
      </c>
      <c r="R18" s="154">
        <f t="shared" si="107"/>
        <v>0.3</v>
      </c>
      <c r="S18" s="154">
        <f t="shared" ref="S18" si="108">S17</f>
        <v>0</v>
      </c>
      <c r="AC18" s="128">
        <f t="shared" si="7"/>
        <v>-1</v>
      </c>
      <c r="AD18" s="126">
        <v>-2</v>
      </c>
      <c r="AE18" s="129"/>
      <c r="AF18" s="129"/>
      <c r="AG18" s="127">
        <v>-0.1</v>
      </c>
      <c r="AH18" s="127">
        <v>-0.05</v>
      </c>
      <c r="AI18" s="127">
        <v>0.05</v>
      </c>
      <c r="AJ18" s="127">
        <v>0.05</v>
      </c>
      <c r="AK18" s="127">
        <v>0.05</v>
      </c>
      <c r="AL18" s="127">
        <v>0.05</v>
      </c>
      <c r="AM18" s="127">
        <v>0.2</v>
      </c>
      <c r="AN18" s="127">
        <v>0.1</v>
      </c>
      <c r="AO18" s="127">
        <v>0.15</v>
      </c>
      <c r="AP18" s="127">
        <v>0.2</v>
      </c>
      <c r="AQ18" s="129"/>
      <c r="AR18" s="129"/>
      <c r="AS18" s="129"/>
      <c r="AT18" s="129"/>
      <c r="AU18" s="129"/>
      <c r="AV18" s="129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29"/>
      <c r="BK18" s="129"/>
      <c r="BL18" s="129"/>
      <c r="BM18" s="129"/>
      <c r="BN18" s="129"/>
      <c r="BO18" s="129"/>
      <c r="BP18" s="129"/>
      <c r="BQ18" s="129"/>
      <c r="BR18" s="129"/>
      <c r="BS18" s="129"/>
      <c r="BT18" s="129"/>
      <c r="BU18" s="129"/>
      <c r="BV18" s="129"/>
      <c r="BW18" s="129"/>
      <c r="BX18" s="129"/>
      <c r="BY18" s="129"/>
      <c r="BZ18" s="129"/>
      <c r="CA18" s="129"/>
      <c r="CB18" s="129"/>
      <c r="CC18" s="129"/>
      <c r="CG18">
        <v>-4.5</v>
      </c>
      <c r="CH18">
        <v>-5</v>
      </c>
      <c r="CI18">
        <v>-5.5</v>
      </c>
      <c r="CJ18">
        <v>-2.5</v>
      </c>
      <c r="CK18">
        <v>-4</v>
      </c>
      <c r="CL18">
        <v>-2</v>
      </c>
      <c r="CM18">
        <v>-5</v>
      </c>
    </row>
    <row r="19" spans="1:91" x14ac:dyDescent="0.25">
      <c r="A19" s="5" t="s">
        <v>349</v>
      </c>
      <c r="B19" s="5" t="str">
        <f t="shared" si="8"/>
        <v>nat</v>
      </c>
      <c r="C19" s="5" t="str">
        <f t="shared" si="8"/>
        <v>base</v>
      </c>
      <c r="D19" s="133">
        <f t="shared" ref="D19:E19" si="109">D18</f>
        <v>-0.5</v>
      </c>
      <c r="E19" s="133">
        <f t="shared" si="109"/>
        <v>-0.5</v>
      </c>
      <c r="F19" s="133">
        <f t="shared" ref="F19" si="110">F18</f>
        <v>-0.5</v>
      </c>
      <c r="G19" s="133">
        <f t="shared" ref="G19" si="111">G18</f>
        <v>-0.5</v>
      </c>
      <c r="H19" s="133">
        <f t="shared" ref="H19:I19" si="112">H18</f>
        <v>-0.5</v>
      </c>
      <c r="I19" s="133">
        <f t="shared" si="112"/>
        <v>-1</v>
      </c>
      <c r="J19" s="154">
        <f t="shared" ref="J19" si="113">J18</f>
        <v>-1.5</v>
      </c>
      <c r="K19" s="154">
        <f t="shared" ref="K19" si="114">K18</f>
        <v>-1</v>
      </c>
      <c r="L19" s="154">
        <f t="shared" ref="L19" si="115">L18</f>
        <v>-0.5</v>
      </c>
      <c r="M19" s="154">
        <f t="shared" ref="M19" si="116">M18</f>
        <v>0</v>
      </c>
      <c r="N19" s="154">
        <f t="shared" ref="N19:O19" si="117">N18</f>
        <v>0.5</v>
      </c>
      <c r="O19" s="154">
        <f t="shared" si="117"/>
        <v>0.4</v>
      </c>
      <c r="P19" s="154">
        <f t="shared" ref="P19:R19" si="118">P18</f>
        <v>0.3</v>
      </c>
      <c r="Q19" s="154">
        <f t="shared" si="118"/>
        <v>0.3</v>
      </c>
      <c r="R19" s="154">
        <f t="shared" si="118"/>
        <v>0.3</v>
      </c>
      <c r="S19" s="154">
        <f t="shared" ref="S19" si="119">S18</f>
        <v>0</v>
      </c>
      <c r="AC19" s="128">
        <f t="shared" si="7"/>
        <v>-1</v>
      </c>
      <c r="AD19" s="108">
        <f>AD18</f>
        <v>-2</v>
      </c>
      <c r="AE19" s="118"/>
      <c r="AF19" s="118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8"/>
      <c r="AR19" s="118"/>
      <c r="AS19" s="118"/>
      <c r="AT19" s="118"/>
      <c r="AU19" s="118"/>
      <c r="AV19" s="118"/>
      <c r="AW19" s="118"/>
      <c r="AX19" s="118"/>
      <c r="AY19" s="118"/>
      <c r="AZ19" s="118"/>
      <c r="BA19" s="118"/>
      <c r="BB19" s="118"/>
      <c r="BC19" s="118"/>
      <c r="BD19" s="118"/>
      <c r="BE19" s="118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8"/>
      <c r="BQ19" s="118"/>
      <c r="BR19" s="118"/>
      <c r="BS19" s="118"/>
      <c r="BT19" s="118"/>
      <c r="BU19" s="118"/>
      <c r="BV19" s="118"/>
      <c r="BW19" s="118"/>
      <c r="BX19" s="118"/>
      <c r="BY19" s="118"/>
      <c r="BZ19" s="118"/>
      <c r="CA19" s="118"/>
      <c r="CB19" s="118"/>
      <c r="CC19" s="118"/>
      <c r="CG19">
        <v>-4.5</v>
      </c>
      <c r="CH19">
        <v>-5</v>
      </c>
      <c r="CI19">
        <v>-5.5</v>
      </c>
      <c r="CJ19">
        <v>-2.5</v>
      </c>
      <c r="CK19">
        <v>-4</v>
      </c>
      <c r="CL19">
        <v>-2</v>
      </c>
      <c r="CM19">
        <v>-5</v>
      </c>
    </row>
    <row r="20" spans="1:91" x14ac:dyDescent="0.25">
      <c r="A20" s="5" t="s">
        <v>127</v>
      </c>
      <c r="B20" s="5" t="str">
        <f t="shared" si="8"/>
        <v>nat</v>
      </c>
      <c r="C20" s="5" t="str">
        <f t="shared" si="8"/>
        <v>base</v>
      </c>
      <c r="D20" s="133">
        <f t="shared" ref="D20:E20" si="120">D19</f>
        <v>-0.5</v>
      </c>
      <c r="E20" s="133">
        <f t="shared" si="120"/>
        <v>-0.5</v>
      </c>
      <c r="F20" s="133">
        <f t="shared" ref="F20" si="121">F19</f>
        <v>-0.5</v>
      </c>
      <c r="G20" s="133">
        <f t="shared" ref="G20" si="122">G19</f>
        <v>-0.5</v>
      </c>
      <c r="H20" s="133">
        <f t="shared" ref="H20:I20" si="123">H19</f>
        <v>-0.5</v>
      </c>
      <c r="I20" s="133">
        <f t="shared" si="123"/>
        <v>-1</v>
      </c>
      <c r="J20" s="154">
        <f t="shared" ref="J20" si="124">J19</f>
        <v>-1.5</v>
      </c>
      <c r="K20" s="154">
        <f t="shared" ref="K20" si="125">K19</f>
        <v>-1</v>
      </c>
      <c r="L20" s="154">
        <f t="shared" ref="L20" si="126">L19</f>
        <v>-0.5</v>
      </c>
      <c r="M20" s="154">
        <f t="shared" ref="M20" si="127">M19</f>
        <v>0</v>
      </c>
      <c r="N20" s="154">
        <f t="shared" ref="N20:O20" si="128">N19</f>
        <v>0.5</v>
      </c>
      <c r="O20" s="154">
        <f t="shared" si="128"/>
        <v>0.4</v>
      </c>
      <c r="P20" s="154">
        <f t="shared" ref="P20:R20" si="129">P19</f>
        <v>0.3</v>
      </c>
      <c r="Q20" s="154">
        <f t="shared" si="129"/>
        <v>0.3</v>
      </c>
      <c r="R20" s="154">
        <f t="shared" si="129"/>
        <v>0.3</v>
      </c>
      <c r="S20" s="154">
        <f t="shared" ref="S20" si="130">S19</f>
        <v>0</v>
      </c>
      <c r="AC20" s="128">
        <f t="shared" si="7"/>
        <v>-4</v>
      </c>
      <c r="AD20" s="126">
        <v>-8</v>
      </c>
      <c r="AE20" s="129"/>
      <c r="AF20" s="129"/>
      <c r="AG20" s="127">
        <v>-0.1</v>
      </c>
      <c r="AH20" s="127">
        <v>-0.05</v>
      </c>
      <c r="AI20" s="127">
        <v>0.05</v>
      </c>
      <c r="AJ20" s="127">
        <v>0.05</v>
      </c>
      <c r="AK20" s="127">
        <v>0.05</v>
      </c>
      <c r="AL20" s="127">
        <v>0.05</v>
      </c>
      <c r="AM20" s="127">
        <v>0.2</v>
      </c>
      <c r="AN20" s="127">
        <v>0.1</v>
      </c>
      <c r="AO20" s="127">
        <v>0.15</v>
      </c>
      <c r="AP20" s="127">
        <v>0.2</v>
      </c>
      <c r="AQ20" s="129"/>
      <c r="AR20" s="129"/>
      <c r="AS20" s="129"/>
      <c r="AT20" s="129"/>
      <c r="AU20" s="129"/>
      <c r="AV20" s="129"/>
      <c r="AW20" s="129"/>
      <c r="AX20" s="129"/>
      <c r="AY20" s="129"/>
      <c r="AZ20" s="129"/>
      <c r="BA20" s="129"/>
      <c r="BB20" s="129"/>
      <c r="BC20" s="129"/>
      <c r="BD20" s="129"/>
      <c r="BE20" s="129"/>
      <c r="BF20" s="129"/>
      <c r="BG20" s="129"/>
      <c r="BH20" s="129"/>
      <c r="BI20" s="129"/>
      <c r="BJ20" s="129"/>
      <c r="BK20" s="129"/>
      <c r="BL20" s="129"/>
      <c r="BM20" s="129"/>
      <c r="BN20" s="129"/>
      <c r="BO20" s="129"/>
      <c r="BP20" s="129"/>
      <c r="BQ20" s="129"/>
      <c r="BR20" s="129"/>
      <c r="BS20" s="129"/>
      <c r="BT20" s="129"/>
      <c r="BU20" s="129"/>
      <c r="BV20" s="129"/>
      <c r="BW20" s="129"/>
      <c r="BX20" s="129"/>
      <c r="BY20" s="129"/>
      <c r="BZ20" s="129"/>
      <c r="CA20" s="129"/>
      <c r="CB20" s="129"/>
      <c r="CC20" s="129"/>
      <c r="CG20">
        <v>-4.5</v>
      </c>
      <c r="CH20">
        <v>-5</v>
      </c>
      <c r="CI20">
        <v>-5.5</v>
      </c>
      <c r="CJ20">
        <v>-2.5</v>
      </c>
      <c r="CK20">
        <v>-4</v>
      </c>
      <c r="CL20">
        <v>-2</v>
      </c>
      <c r="CM20">
        <v>-5</v>
      </c>
    </row>
    <row r="21" spans="1:91" x14ac:dyDescent="0.25">
      <c r="A21" s="5" t="s">
        <v>128</v>
      </c>
      <c r="B21" s="5" t="str">
        <f t="shared" si="8"/>
        <v>nat</v>
      </c>
      <c r="C21" s="5" t="str">
        <f t="shared" si="8"/>
        <v>base</v>
      </c>
      <c r="D21" s="133">
        <f t="shared" ref="D21:E21" si="131">D20</f>
        <v>-0.5</v>
      </c>
      <c r="E21" s="133">
        <f t="shared" si="131"/>
        <v>-0.5</v>
      </c>
      <c r="F21" s="133">
        <f t="shared" ref="F21" si="132">F20</f>
        <v>-0.5</v>
      </c>
      <c r="G21" s="133">
        <f t="shared" ref="G21" si="133">G20</f>
        <v>-0.5</v>
      </c>
      <c r="H21" s="133">
        <f t="shared" ref="H21:I21" si="134">H20</f>
        <v>-0.5</v>
      </c>
      <c r="I21" s="133">
        <f t="shared" si="134"/>
        <v>-1</v>
      </c>
      <c r="J21" s="154">
        <f t="shared" ref="J21" si="135">J20</f>
        <v>-1.5</v>
      </c>
      <c r="K21" s="154">
        <f t="shared" ref="K21" si="136">K20</f>
        <v>-1</v>
      </c>
      <c r="L21" s="154">
        <f t="shared" ref="L21" si="137">L20</f>
        <v>-0.5</v>
      </c>
      <c r="M21" s="154">
        <f t="shared" ref="M21" si="138">M20</f>
        <v>0</v>
      </c>
      <c r="N21" s="154">
        <f t="shared" ref="N21:O21" si="139">N20</f>
        <v>0.5</v>
      </c>
      <c r="O21" s="154">
        <f t="shared" si="139"/>
        <v>0.4</v>
      </c>
      <c r="P21" s="154">
        <f t="shared" ref="P21:R21" si="140">P20</f>
        <v>0.3</v>
      </c>
      <c r="Q21" s="154">
        <f t="shared" si="140"/>
        <v>0.3</v>
      </c>
      <c r="R21" s="154">
        <f t="shared" si="140"/>
        <v>0.3</v>
      </c>
      <c r="S21" s="154">
        <f t="shared" ref="S21" si="141">S20</f>
        <v>0</v>
      </c>
      <c r="AC21" s="128">
        <f t="shared" si="7"/>
        <v>-4</v>
      </c>
      <c r="AD21" s="109">
        <f t="shared" ref="AD21:AD31" si="142">AD20</f>
        <v>-8</v>
      </c>
      <c r="AE21" s="119"/>
      <c r="AF21" s="119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19"/>
      <c r="BU21" s="119"/>
      <c r="BV21" s="119"/>
      <c r="BW21" s="119"/>
      <c r="BX21" s="119"/>
      <c r="BY21" s="119"/>
      <c r="BZ21" s="119"/>
      <c r="CA21" s="119"/>
      <c r="CB21" s="119"/>
      <c r="CC21" s="119"/>
      <c r="CG21">
        <v>-4.5</v>
      </c>
      <c r="CH21">
        <v>-5</v>
      </c>
      <c r="CI21">
        <v>-5.5</v>
      </c>
      <c r="CJ21">
        <v>-2.5</v>
      </c>
      <c r="CK21">
        <v>-4</v>
      </c>
      <c r="CL21">
        <v>-2</v>
      </c>
      <c r="CM21">
        <v>-5</v>
      </c>
    </row>
    <row r="22" spans="1:91" x14ac:dyDescent="0.25">
      <c r="A22" s="5" t="s">
        <v>59</v>
      </c>
      <c r="B22" s="5" t="str">
        <f t="shared" si="8"/>
        <v>nat</v>
      </c>
      <c r="C22" s="5" t="str">
        <f t="shared" si="8"/>
        <v>base</v>
      </c>
      <c r="D22" s="133" t="s">
        <v>75</v>
      </c>
      <c r="E22" s="133" t="s">
        <v>75</v>
      </c>
      <c r="F22" s="133" t="s">
        <v>75</v>
      </c>
      <c r="G22" s="133" t="s">
        <v>75</v>
      </c>
      <c r="H22" s="133" t="s">
        <v>75</v>
      </c>
      <c r="I22" s="133" t="s">
        <v>75</v>
      </c>
      <c r="J22" s="154" t="s">
        <v>75</v>
      </c>
      <c r="K22" s="154" t="s">
        <v>75</v>
      </c>
      <c r="L22" s="154" t="s">
        <v>75</v>
      </c>
      <c r="M22" s="154" t="s">
        <v>75</v>
      </c>
      <c r="N22" s="154" t="s">
        <v>75</v>
      </c>
      <c r="O22" s="154" t="s">
        <v>75</v>
      </c>
      <c r="P22" s="154" t="s">
        <v>75</v>
      </c>
      <c r="Q22" s="154" t="s">
        <v>75</v>
      </c>
      <c r="R22" s="154" t="s">
        <v>75</v>
      </c>
      <c r="S22" s="154" t="s">
        <v>75</v>
      </c>
      <c r="AC22" s="128">
        <f t="shared" si="7"/>
        <v>-4</v>
      </c>
      <c r="AD22" s="109">
        <f t="shared" si="142"/>
        <v>-8</v>
      </c>
      <c r="AE22" s="119"/>
      <c r="AF22" s="119"/>
      <c r="AG22" s="115"/>
      <c r="AH22" s="115"/>
      <c r="AI22" s="115"/>
      <c r="AJ22" s="115"/>
      <c r="AK22" s="115"/>
      <c r="AL22" s="115"/>
      <c r="AM22" s="115"/>
      <c r="AN22" s="115"/>
      <c r="AO22" s="115"/>
      <c r="AP22" s="115"/>
      <c r="AQ22" s="119"/>
      <c r="AR22" s="119"/>
      <c r="AS22" s="119"/>
      <c r="AT22" s="119"/>
      <c r="AU22" s="119"/>
      <c r="AV22" s="119"/>
      <c r="AW22" s="119"/>
      <c r="AX22" s="119"/>
      <c r="AY22" s="119"/>
      <c r="AZ22" s="119"/>
      <c r="BA22" s="119"/>
      <c r="BB22" s="119"/>
      <c r="BC22" s="119"/>
      <c r="BD22" s="119"/>
      <c r="BE22" s="119"/>
      <c r="BF22" s="119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19"/>
      <c r="BU22" s="119"/>
      <c r="BV22" s="119"/>
      <c r="BW22" s="119"/>
      <c r="BX22" s="119"/>
      <c r="BY22" s="119"/>
      <c r="BZ22" s="119"/>
      <c r="CA22" s="119"/>
      <c r="CB22" s="119"/>
      <c r="CC22" s="119"/>
      <c r="CG22">
        <v>-4.5</v>
      </c>
      <c r="CH22">
        <v>-5</v>
      </c>
      <c r="CI22">
        <v>-5.5</v>
      </c>
      <c r="CJ22">
        <v>-2.5</v>
      </c>
      <c r="CK22">
        <v>-4</v>
      </c>
      <c r="CL22">
        <v>-2</v>
      </c>
      <c r="CM22">
        <v>-5</v>
      </c>
    </row>
    <row r="23" spans="1:91" x14ac:dyDescent="0.25">
      <c r="A23" s="5" t="s">
        <v>213</v>
      </c>
      <c r="B23" s="5" t="str">
        <f t="shared" si="8"/>
        <v>nat</v>
      </c>
      <c r="C23" s="5" t="str">
        <f t="shared" si="8"/>
        <v>base</v>
      </c>
      <c r="D23" s="133" t="s">
        <v>75</v>
      </c>
      <c r="E23" s="133" t="s">
        <v>75</v>
      </c>
      <c r="F23" s="133" t="s">
        <v>75</v>
      </c>
      <c r="G23" s="133" t="s">
        <v>75</v>
      </c>
      <c r="H23" s="133" t="s">
        <v>75</v>
      </c>
      <c r="I23" s="133" t="s">
        <v>75</v>
      </c>
      <c r="J23" s="154" t="s">
        <v>75</v>
      </c>
      <c r="K23" s="154" t="s">
        <v>75</v>
      </c>
      <c r="L23" s="154" t="s">
        <v>75</v>
      </c>
      <c r="M23" s="154" t="s">
        <v>75</v>
      </c>
      <c r="N23" s="154" t="s">
        <v>75</v>
      </c>
      <c r="O23" s="154" t="s">
        <v>75</v>
      </c>
      <c r="P23" s="154" t="s">
        <v>75</v>
      </c>
      <c r="Q23" s="154" t="s">
        <v>75</v>
      </c>
      <c r="R23" s="154" t="s">
        <v>75</v>
      </c>
      <c r="S23" s="154" t="s">
        <v>75</v>
      </c>
      <c r="AC23" s="128">
        <f t="shared" si="7"/>
        <v>-4</v>
      </c>
      <c r="AD23" s="109">
        <f t="shared" si="142"/>
        <v>-8</v>
      </c>
      <c r="AE23" s="119"/>
      <c r="AF23" s="119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9"/>
      <c r="BN23" s="119"/>
      <c r="BO23" s="119"/>
      <c r="BP23" s="119"/>
      <c r="BQ23" s="119"/>
      <c r="BR23" s="119"/>
      <c r="BS23" s="119"/>
      <c r="BT23" s="119"/>
      <c r="BU23" s="119"/>
      <c r="BV23" s="119"/>
      <c r="BW23" s="119"/>
      <c r="BX23" s="119"/>
      <c r="BY23" s="119"/>
      <c r="BZ23" s="119"/>
      <c r="CA23" s="119"/>
      <c r="CB23" s="119"/>
      <c r="CC23" s="119"/>
      <c r="CG23">
        <v>-4.5</v>
      </c>
      <c r="CH23">
        <v>-5</v>
      </c>
      <c r="CI23">
        <v>-5.5</v>
      </c>
      <c r="CJ23">
        <v>-2.5</v>
      </c>
      <c r="CK23">
        <v>-4</v>
      </c>
      <c r="CL23">
        <v>-2</v>
      </c>
      <c r="CM23">
        <v>-5</v>
      </c>
    </row>
    <row r="24" spans="1:91" x14ac:dyDescent="0.25">
      <c r="A24" s="5" t="s">
        <v>129</v>
      </c>
      <c r="B24" s="5" t="str">
        <f t="shared" si="8"/>
        <v>nat</v>
      </c>
      <c r="C24" s="5" t="str">
        <f t="shared" si="8"/>
        <v>base</v>
      </c>
      <c r="D24" s="133">
        <v>-1.2</v>
      </c>
      <c r="E24" s="133">
        <f>D24</f>
        <v>-1.2</v>
      </c>
      <c r="F24" s="133">
        <f>E24</f>
        <v>-1.2</v>
      </c>
      <c r="G24" s="133">
        <f>F24</f>
        <v>-1.2</v>
      </c>
      <c r="H24" s="133">
        <f>G24</f>
        <v>-1.2</v>
      </c>
      <c r="I24" s="133">
        <v>-1.5</v>
      </c>
      <c r="J24" s="154">
        <v>-2.5</v>
      </c>
      <c r="K24" s="154">
        <v>-0.5</v>
      </c>
      <c r="L24" s="154">
        <v>0</v>
      </c>
      <c r="M24" s="154">
        <v>0.5</v>
      </c>
      <c r="N24" s="154">
        <f>M24</f>
        <v>0.5</v>
      </c>
      <c r="O24" s="153">
        <v>0.45</v>
      </c>
      <c r="P24" s="153">
        <f>O24-0.1</f>
        <v>0.35</v>
      </c>
      <c r="Q24" s="153">
        <v>0.3</v>
      </c>
      <c r="R24" s="154">
        <v>0.3</v>
      </c>
      <c r="S24" s="154">
        <f>S21</f>
        <v>0</v>
      </c>
      <c r="AC24" s="128">
        <f t="shared" si="7"/>
        <v>-4</v>
      </c>
      <c r="AD24" s="109">
        <f>AD23</f>
        <v>-8</v>
      </c>
      <c r="AE24" s="119"/>
      <c r="AF24" s="119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19"/>
      <c r="CC24" s="119"/>
      <c r="CG24">
        <v>-4.5</v>
      </c>
      <c r="CH24">
        <v>-5</v>
      </c>
      <c r="CI24">
        <v>-5.5</v>
      </c>
      <c r="CJ24">
        <v>-2.5</v>
      </c>
      <c r="CK24">
        <v>-4</v>
      </c>
      <c r="CL24">
        <v>-2</v>
      </c>
      <c r="CM24">
        <v>-5</v>
      </c>
    </row>
    <row r="25" spans="1:91" x14ac:dyDescent="0.25">
      <c r="A25" s="5" t="s">
        <v>416</v>
      </c>
      <c r="B25" s="5" t="str">
        <f t="shared" si="8"/>
        <v>nat</v>
      </c>
      <c r="C25" s="5" t="str">
        <f t="shared" si="8"/>
        <v>base</v>
      </c>
      <c r="D25" s="46">
        <f>D24</f>
        <v>-1.2</v>
      </c>
      <c r="E25" s="46">
        <f>E24</f>
        <v>-1.2</v>
      </c>
      <c r="F25" s="46">
        <f>F24</f>
        <v>-1.2</v>
      </c>
      <c r="G25" s="46">
        <f t="shared" ref="G25:L25" si="143">G24</f>
        <v>-1.2</v>
      </c>
      <c r="H25" s="46">
        <f t="shared" si="143"/>
        <v>-1.2</v>
      </c>
      <c r="I25" s="46">
        <f t="shared" si="143"/>
        <v>-1.5</v>
      </c>
      <c r="J25" s="154">
        <f t="shared" si="143"/>
        <v>-2.5</v>
      </c>
      <c r="K25" s="154">
        <f t="shared" si="143"/>
        <v>-0.5</v>
      </c>
      <c r="L25" s="154">
        <f t="shared" si="143"/>
        <v>0</v>
      </c>
      <c r="M25" s="154">
        <f t="shared" ref="M25:O25" si="144">M24</f>
        <v>0.5</v>
      </c>
      <c r="N25" s="154">
        <f t="shared" si="144"/>
        <v>0.5</v>
      </c>
      <c r="O25" s="154">
        <f t="shared" si="144"/>
        <v>0.45</v>
      </c>
      <c r="P25" s="154">
        <f t="shared" ref="P25:R25" si="145">P24</f>
        <v>0.35</v>
      </c>
      <c r="Q25" s="154">
        <f t="shared" si="145"/>
        <v>0.3</v>
      </c>
      <c r="R25" s="154">
        <f t="shared" si="145"/>
        <v>0.3</v>
      </c>
      <c r="S25" s="154">
        <f t="shared" ref="S25" si="146">S24</f>
        <v>0</v>
      </c>
      <c r="AC25" s="128">
        <f t="shared" si="7"/>
        <v>-4</v>
      </c>
      <c r="AD25" s="126">
        <v>-8</v>
      </c>
      <c r="AE25" s="129"/>
      <c r="AF25" s="129"/>
      <c r="AG25" s="127">
        <v>-0.1</v>
      </c>
      <c r="AH25" s="127">
        <v>-0.05</v>
      </c>
      <c r="AI25" s="127">
        <v>0.05</v>
      </c>
      <c r="AJ25" s="127">
        <v>0.05</v>
      </c>
      <c r="AK25" s="127">
        <v>0.05</v>
      </c>
      <c r="AL25" s="127">
        <v>0.05</v>
      </c>
      <c r="AM25" s="127">
        <v>0.2</v>
      </c>
      <c r="AN25" s="127">
        <v>0.1</v>
      </c>
      <c r="AO25" s="127">
        <v>0.15</v>
      </c>
      <c r="AP25" s="127">
        <v>0.2</v>
      </c>
      <c r="AQ25" s="129"/>
      <c r="AR25" s="129"/>
      <c r="AS25" s="129"/>
      <c r="AT25" s="129"/>
      <c r="AU25" s="129"/>
      <c r="AV25" s="129"/>
      <c r="AW25" s="129"/>
      <c r="AX25" s="129"/>
      <c r="AY25" s="129"/>
      <c r="AZ25" s="129"/>
      <c r="BA25" s="129"/>
      <c r="BB25" s="129"/>
      <c r="BC25" s="129"/>
      <c r="BD25" s="129"/>
      <c r="BE25" s="129"/>
      <c r="BF25" s="129"/>
      <c r="BG25" s="129"/>
      <c r="BH25" s="129"/>
      <c r="BI25" s="129"/>
      <c r="BJ25" s="129"/>
      <c r="BK25" s="129"/>
      <c r="BL25" s="129"/>
      <c r="BM25" s="129"/>
      <c r="BN25" s="129"/>
      <c r="BO25" s="129"/>
      <c r="BP25" s="129"/>
      <c r="BQ25" s="129"/>
      <c r="BR25" s="129"/>
      <c r="BS25" s="129"/>
      <c r="BT25" s="129"/>
      <c r="BU25" s="129"/>
      <c r="BV25" s="129"/>
      <c r="BW25" s="129"/>
      <c r="BX25" s="129"/>
      <c r="BY25" s="129"/>
      <c r="BZ25" s="129"/>
      <c r="CA25" s="129"/>
      <c r="CB25" s="129"/>
      <c r="CC25" s="129"/>
      <c r="CG25">
        <v>-4.5</v>
      </c>
      <c r="CH25">
        <v>-5</v>
      </c>
      <c r="CI25">
        <v>-5.5</v>
      </c>
      <c r="CJ25">
        <v>-2.5</v>
      </c>
      <c r="CK25">
        <v>-4</v>
      </c>
      <c r="CL25">
        <v>-2</v>
      </c>
      <c r="CM25">
        <v>-5</v>
      </c>
    </row>
    <row r="26" spans="1:91" x14ac:dyDescent="0.25">
      <c r="A26" s="5" t="s">
        <v>214</v>
      </c>
      <c r="B26" s="5" t="str">
        <f t="shared" ref="B26:D41" si="147">B25</f>
        <v>nat</v>
      </c>
      <c r="C26" s="5" t="str">
        <f t="shared" si="147"/>
        <v>base</v>
      </c>
      <c r="D26" s="46">
        <f t="shared" ref="D26:E26" si="148">D25</f>
        <v>-1.2</v>
      </c>
      <c r="E26" s="46">
        <f t="shared" si="148"/>
        <v>-1.2</v>
      </c>
      <c r="F26" s="46">
        <f t="shared" ref="F26" si="149">F25</f>
        <v>-1.2</v>
      </c>
      <c r="G26" s="46">
        <f t="shared" ref="G26" si="150">G25</f>
        <v>-1.2</v>
      </c>
      <c r="H26" s="46">
        <f t="shared" ref="H26:I26" si="151">H25</f>
        <v>-1.2</v>
      </c>
      <c r="I26" s="46">
        <f t="shared" si="151"/>
        <v>-1.5</v>
      </c>
      <c r="J26" s="154">
        <f t="shared" ref="J26" si="152">J25</f>
        <v>-2.5</v>
      </c>
      <c r="K26" s="154">
        <f t="shared" ref="K26:L26" si="153">K25</f>
        <v>-0.5</v>
      </c>
      <c r="L26" s="154">
        <f t="shared" si="153"/>
        <v>0</v>
      </c>
      <c r="M26" s="154">
        <f t="shared" ref="M26" si="154">M25</f>
        <v>0.5</v>
      </c>
      <c r="N26" s="154">
        <f t="shared" ref="N26:O26" si="155">N25</f>
        <v>0.5</v>
      </c>
      <c r="O26" s="154">
        <f t="shared" si="155"/>
        <v>0.45</v>
      </c>
      <c r="P26" s="154">
        <f t="shared" ref="P26:R26" si="156">P25</f>
        <v>0.35</v>
      </c>
      <c r="Q26" s="154">
        <f t="shared" si="156"/>
        <v>0.3</v>
      </c>
      <c r="R26" s="154">
        <f t="shared" si="156"/>
        <v>0.3</v>
      </c>
      <c r="S26" s="154">
        <f t="shared" ref="S26" si="157">S25</f>
        <v>0</v>
      </c>
      <c r="AC26" s="128">
        <f t="shared" si="7"/>
        <v>-4</v>
      </c>
      <c r="AD26" s="109">
        <f t="shared" ref="AD26" si="158">AD25</f>
        <v>-8</v>
      </c>
      <c r="AE26" s="119"/>
      <c r="AF26" s="119"/>
      <c r="AG26" s="115"/>
      <c r="AH26" s="115"/>
      <c r="AI26" s="115"/>
      <c r="AJ26" s="115"/>
      <c r="AK26" s="115"/>
      <c r="AL26" s="115"/>
      <c r="AM26" s="115"/>
      <c r="AN26" s="115"/>
      <c r="AO26" s="115"/>
      <c r="AP26" s="115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  <c r="BB26" s="119"/>
      <c r="BC26" s="119"/>
      <c r="BD26" s="119"/>
      <c r="BE26" s="119"/>
      <c r="BF26" s="119"/>
      <c r="BG26" s="119"/>
      <c r="BH26" s="119"/>
      <c r="BI26" s="119"/>
      <c r="BJ26" s="119"/>
      <c r="BK26" s="119"/>
      <c r="BL26" s="119"/>
      <c r="BM26" s="119"/>
      <c r="BN26" s="119"/>
      <c r="BO26" s="119"/>
      <c r="BP26" s="119"/>
      <c r="BQ26" s="119"/>
      <c r="BR26" s="119"/>
      <c r="BS26" s="119"/>
      <c r="BT26" s="119"/>
      <c r="BU26" s="119"/>
      <c r="BV26" s="119"/>
      <c r="BW26" s="119"/>
      <c r="BX26" s="119"/>
      <c r="BY26" s="119"/>
      <c r="BZ26" s="119"/>
      <c r="CA26" s="119"/>
      <c r="CB26" s="119"/>
      <c r="CC26" s="119"/>
      <c r="CG26">
        <v>-4.5</v>
      </c>
      <c r="CH26">
        <v>-5</v>
      </c>
      <c r="CI26">
        <v>-5.5</v>
      </c>
      <c r="CJ26">
        <v>-2.5</v>
      </c>
      <c r="CK26">
        <v>-4</v>
      </c>
      <c r="CL26">
        <v>-2</v>
      </c>
      <c r="CM26">
        <v>-5</v>
      </c>
    </row>
    <row r="27" spans="1:91" x14ac:dyDescent="0.25">
      <c r="A27" s="5" t="s">
        <v>216</v>
      </c>
      <c r="B27" s="5" t="str">
        <f t="shared" si="147"/>
        <v>nat</v>
      </c>
      <c r="C27" s="5" t="str">
        <f t="shared" si="147"/>
        <v>base</v>
      </c>
      <c r="D27" s="46">
        <f t="shared" ref="D27:E27" si="159">D26</f>
        <v>-1.2</v>
      </c>
      <c r="E27" s="46">
        <f t="shared" si="159"/>
        <v>-1.2</v>
      </c>
      <c r="F27" s="46">
        <f t="shared" ref="F27" si="160">F26</f>
        <v>-1.2</v>
      </c>
      <c r="G27" s="46">
        <f t="shared" ref="G27" si="161">G26</f>
        <v>-1.2</v>
      </c>
      <c r="H27" s="46">
        <f t="shared" ref="H27:I27" si="162">H26</f>
        <v>-1.2</v>
      </c>
      <c r="I27" s="46">
        <f t="shared" si="162"/>
        <v>-1.5</v>
      </c>
      <c r="J27" s="154">
        <f t="shared" ref="J27" si="163">J26</f>
        <v>-2.5</v>
      </c>
      <c r="K27" s="154">
        <f t="shared" ref="K27:L27" si="164">K26</f>
        <v>-0.5</v>
      </c>
      <c r="L27" s="154">
        <f t="shared" si="164"/>
        <v>0</v>
      </c>
      <c r="M27" s="154">
        <f t="shared" ref="M27" si="165">M26</f>
        <v>0.5</v>
      </c>
      <c r="N27" s="154">
        <f t="shared" ref="N27:O27" si="166">N26</f>
        <v>0.5</v>
      </c>
      <c r="O27" s="154">
        <f t="shared" si="166"/>
        <v>0.45</v>
      </c>
      <c r="P27" s="154">
        <f t="shared" ref="P27:R27" si="167">P26</f>
        <v>0.35</v>
      </c>
      <c r="Q27" s="154">
        <f t="shared" si="167"/>
        <v>0.3</v>
      </c>
      <c r="R27" s="154">
        <f t="shared" si="167"/>
        <v>0.3</v>
      </c>
      <c r="S27" s="154">
        <f t="shared" ref="S27" si="168">S26</f>
        <v>0</v>
      </c>
      <c r="AC27" s="128" t="str">
        <f t="shared" si="7"/>
        <v>eps</v>
      </c>
      <c r="AD27" s="126" t="s">
        <v>75</v>
      </c>
      <c r="AE27" s="129"/>
      <c r="AF27" s="129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29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29"/>
      <c r="BE27" s="129"/>
      <c r="BF27" s="129"/>
      <c r="BG27" s="129"/>
      <c r="BH27" s="129"/>
      <c r="BI27" s="129"/>
      <c r="BJ27" s="129"/>
      <c r="BK27" s="129"/>
      <c r="BL27" s="129"/>
      <c r="BM27" s="129"/>
      <c r="BN27" s="129"/>
      <c r="BO27" s="129"/>
      <c r="BP27" s="129"/>
      <c r="BQ27" s="129"/>
      <c r="BR27" s="129"/>
      <c r="BS27" s="129"/>
      <c r="BT27" s="129"/>
      <c r="BU27" s="129"/>
      <c r="BV27" s="129"/>
      <c r="BW27" s="129"/>
      <c r="BX27" s="129"/>
      <c r="BY27" s="129"/>
      <c r="BZ27" s="129"/>
      <c r="CA27" s="129"/>
      <c r="CB27" s="129"/>
      <c r="CC27" s="129"/>
      <c r="CG27">
        <v>-4.5</v>
      </c>
      <c r="CH27">
        <v>-5</v>
      </c>
      <c r="CI27">
        <v>-5.5</v>
      </c>
      <c r="CJ27">
        <v>-2.5</v>
      </c>
      <c r="CK27">
        <v>-4</v>
      </c>
      <c r="CL27">
        <v>-2</v>
      </c>
      <c r="CM27">
        <v>-5</v>
      </c>
    </row>
    <row r="28" spans="1:91" x14ac:dyDescent="0.25">
      <c r="A28" s="5" t="s">
        <v>350</v>
      </c>
      <c r="B28" s="5" t="str">
        <f t="shared" si="147"/>
        <v>nat</v>
      </c>
      <c r="C28" s="5" t="str">
        <f t="shared" si="147"/>
        <v>base</v>
      </c>
      <c r="D28" s="46">
        <v>-1.2</v>
      </c>
      <c r="E28" s="46">
        <f>D28</f>
        <v>-1.2</v>
      </c>
      <c r="F28" s="46">
        <f>E28</f>
        <v>-1.2</v>
      </c>
      <c r="G28" s="46">
        <v>-2</v>
      </c>
      <c r="H28" s="46">
        <f>G28</f>
        <v>-2</v>
      </c>
      <c r="I28" s="46">
        <v>-2.5</v>
      </c>
      <c r="J28" s="154">
        <v>-3.5</v>
      </c>
      <c r="K28" s="154">
        <v>-2</v>
      </c>
      <c r="L28" s="154">
        <v>-1.5</v>
      </c>
      <c r="M28" s="154">
        <v>-1</v>
      </c>
      <c r="N28" s="154">
        <v>0.5</v>
      </c>
      <c r="O28" s="153">
        <v>0.45</v>
      </c>
      <c r="P28" s="153">
        <v>0.4</v>
      </c>
      <c r="Q28" s="154">
        <v>0.4</v>
      </c>
      <c r="R28" s="154">
        <v>0.4</v>
      </c>
      <c r="S28" s="154">
        <f>S27</f>
        <v>0</v>
      </c>
      <c r="AC28" s="128">
        <f t="shared" si="7"/>
        <v>-1.25</v>
      </c>
      <c r="AD28" s="126">
        <v>-2.5</v>
      </c>
      <c r="AE28" s="129"/>
      <c r="AF28" s="129"/>
      <c r="AG28" s="127">
        <v>-0.1</v>
      </c>
      <c r="AH28" s="127">
        <v>-0.05</v>
      </c>
      <c r="AI28" s="127">
        <v>0.05</v>
      </c>
      <c r="AJ28" s="127">
        <v>0.05</v>
      </c>
      <c r="AK28" s="127">
        <v>0.05</v>
      </c>
      <c r="AL28" s="127">
        <v>0.05</v>
      </c>
      <c r="AM28" s="127">
        <v>0.2</v>
      </c>
      <c r="AN28" s="127">
        <v>0.1</v>
      </c>
      <c r="AO28" s="127">
        <v>0.15</v>
      </c>
      <c r="AP28" s="127">
        <v>0.2</v>
      </c>
      <c r="AQ28" s="129"/>
      <c r="AR28" s="129"/>
      <c r="AS28" s="129"/>
      <c r="AT28" s="129"/>
      <c r="AU28" s="129"/>
      <c r="AV28" s="129"/>
      <c r="AW28" s="129"/>
      <c r="AX28" s="129"/>
      <c r="AY28" s="129"/>
      <c r="AZ28" s="129"/>
      <c r="BA28" s="129"/>
      <c r="BB28" s="129"/>
      <c r="BC28" s="129"/>
      <c r="BD28" s="129"/>
      <c r="BE28" s="129"/>
      <c r="BF28" s="129"/>
      <c r="BG28" s="129"/>
      <c r="BH28" s="129"/>
      <c r="BI28" s="129"/>
      <c r="BJ28" s="129"/>
      <c r="BK28" s="129"/>
      <c r="BL28" s="129"/>
      <c r="BM28" s="129"/>
      <c r="BN28" s="129"/>
      <c r="BO28" s="129"/>
      <c r="BP28" s="129"/>
      <c r="BQ28" s="129"/>
      <c r="BR28" s="129"/>
      <c r="BS28" s="129"/>
      <c r="BT28" s="129"/>
      <c r="BU28" s="129"/>
      <c r="BV28" s="129"/>
      <c r="BW28" s="129"/>
      <c r="BX28" s="129"/>
      <c r="BY28" s="129"/>
      <c r="BZ28" s="129"/>
      <c r="CA28" s="129"/>
      <c r="CB28" s="129"/>
      <c r="CC28" s="129"/>
      <c r="CG28">
        <v>-4.5</v>
      </c>
      <c r="CH28">
        <v>-5</v>
      </c>
      <c r="CI28">
        <v>-5.5</v>
      </c>
      <c r="CJ28">
        <v>-2.5</v>
      </c>
      <c r="CK28">
        <v>-4</v>
      </c>
      <c r="CL28">
        <v>-2</v>
      </c>
      <c r="CM28">
        <v>-5</v>
      </c>
    </row>
    <row r="29" spans="1:91" x14ac:dyDescent="0.25">
      <c r="A29" s="5" t="s">
        <v>351</v>
      </c>
      <c r="B29" s="5" t="str">
        <f t="shared" si="147"/>
        <v>nat</v>
      </c>
      <c r="C29" s="5" t="str">
        <f t="shared" si="147"/>
        <v>base</v>
      </c>
      <c r="D29" s="133">
        <f>D28</f>
        <v>-1.2</v>
      </c>
      <c r="E29" s="133">
        <f>E28</f>
        <v>-1.2</v>
      </c>
      <c r="F29" s="133">
        <f>F28</f>
        <v>-1.2</v>
      </c>
      <c r="G29" s="133">
        <f t="shared" ref="G29:L29" si="169">G28</f>
        <v>-2</v>
      </c>
      <c r="H29" s="133">
        <f t="shared" si="169"/>
        <v>-2</v>
      </c>
      <c r="I29" s="133">
        <f t="shared" si="169"/>
        <v>-2.5</v>
      </c>
      <c r="J29" s="154">
        <v>-3.5</v>
      </c>
      <c r="K29" s="154">
        <f t="shared" si="169"/>
        <v>-2</v>
      </c>
      <c r="L29" s="154">
        <f t="shared" si="169"/>
        <v>-1.5</v>
      </c>
      <c r="M29" s="154">
        <f t="shared" ref="M29:O29" si="170">M28</f>
        <v>-1</v>
      </c>
      <c r="N29" s="154">
        <f t="shared" si="170"/>
        <v>0.5</v>
      </c>
      <c r="O29" s="154">
        <f t="shared" si="170"/>
        <v>0.45</v>
      </c>
      <c r="P29" s="154">
        <f t="shared" ref="P29:R29" si="171">P28</f>
        <v>0.4</v>
      </c>
      <c r="Q29" s="154">
        <f t="shared" si="171"/>
        <v>0.4</v>
      </c>
      <c r="R29" s="154">
        <f t="shared" si="171"/>
        <v>0.4</v>
      </c>
      <c r="S29" s="154">
        <f t="shared" ref="S29" si="172">S28</f>
        <v>0</v>
      </c>
      <c r="AC29" s="128">
        <f t="shared" si="7"/>
        <v>-1.25</v>
      </c>
      <c r="AD29" s="109">
        <f t="shared" si="142"/>
        <v>-2.5</v>
      </c>
      <c r="AE29" s="119"/>
      <c r="AF29" s="119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19"/>
      <c r="BO29" s="119"/>
      <c r="BP29" s="119"/>
      <c r="BQ29" s="119"/>
      <c r="BR29" s="119"/>
      <c r="BS29" s="119"/>
      <c r="BT29" s="119"/>
      <c r="BU29" s="119"/>
      <c r="BV29" s="119"/>
      <c r="BW29" s="119"/>
      <c r="BX29" s="119"/>
      <c r="BY29" s="119"/>
      <c r="BZ29" s="119"/>
      <c r="CA29" s="119"/>
      <c r="CB29" s="119"/>
      <c r="CC29" s="119"/>
      <c r="CG29">
        <v>-4.5</v>
      </c>
      <c r="CH29">
        <v>-5</v>
      </c>
      <c r="CI29">
        <v>-5.5</v>
      </c>
      <c r="CJ29">
        <v>-2.5</v>
      </c>
      <c r="CK29">
        <v>-4</v>
      </c>
      <c r="CL29">
        <v>-2</v>
      </c>
      <c r="CM29">
        <v>-5</v>
      </c>
    </row>
    <row r="30" spans="1:91" x14ac:dyDescent="0.25">
      <c r="A30" s="5" t="s">
        <v>352</v>
      </c>
      <c r="B30" s="5" t="str">
        <f t="shared" si="147"/>
        <v>nat</v>
      </c>
      <c r="C30" s="5" t="str">
        <f t="shared" si="147"/>
        <v>base</v>
      </c>
      <c r="D30" s="133">
        <f t="shared" si="147"/>
        <v>-1.2</v>
      </c>
      <c r="E30" s="133">
        <f t="shared" ref="E30:F30" si="173">E29</f>
        <v>-1.2</v>
      </c>
      <c r="F30" s="133">
        <f t="shared" si="173"/>
        <v>-1.2</v>
      </c>
      <c r="G30" s="133">
        <f t="shared" ref="G30" si="174">G29</f>
        <v>-2</v>
      </c>
      <c r="H30" s="133">
        <f t="shared" ref="H30:I30" si="175">H29</f>
        <v>-2</v>
      </c>
      <c r="I30" s="133">
        <f t="shared" si="175"/>
        <v>-2.5</v>
      </c>
      <c r="J30" s="154">
        <f t="shared" ref="J30" si="176">J29</f>
        <v>-3.5</v>
      </c>
      <c r="K30" s="154">
        <f t="shared" ref="K30:L30" si="177">K29</f>
        <v>-2</v>
      </c>
      <c r="L30" s="154">
        <f t="shared" si="177"/>
        <v>-1.5</v>
      </c>
      <c r="M30" s="154">
        <f t="shared" ref="M30" si="178">M29</f>
        <v>-1</v>
      </c>
      <c r="N30" s="154">
        <f t="shared" ref="N30:O30" si="179">N29</f>
        <v>0.5</v>
      </c>
      <c r="O30" s="154">
        <f t="shared" si="179"/>
        <v>0.45</v>
      </c>
      <c r="P30" s="154">
        <f t="shared" ref="P30:R30" si="180">P29</f>
        <v>0.4</v>
      </c>
      <c r="Q30" s="154">
        <f t="shared" si="180"/>
        <v>0.4</v>
      </c>
      <c r="R30" s="154">
        <f t="shared" si="180"/>
        <v>0.4</v>
      </c>
      <c r="S30" s="154">
        <f t="shared" ref="S30" si="181">S29</f>
        <v>0</v>
      </c>
      <c r="AC30" s="128">
        <f t="shared" si="7"/>
        <v>-1.25</v>
      </c>
      <c r="AD30" s="109">
        <f t="shared" si="142"/>
        <v>-2.5</v>
      </c>
      <c r="AE30" s="119"/>
      <c r="AF30" s="119"/>
      <c r="AG30" s="115"/>
      <c r="AH30" s="115"/>
      <c r="AI30" s="115"/>
      <c r="AJ30" s="115"/>
      <c r="AK30" s="115"/>
      <c r="AL30" s="115"/>
      <c r="AM30" s="115"/>
      <c r="AN30" s="115"/>
      <c r="AO30" s="115"/>
      <c r="AP30" s="115"/>
      <c r="AQ30" s="119"/>
      <c r="AR30" s="119"/>
      <c r="AS30" s="119"/>
      <c r="AT30" s="119"/>
      <c r="AU30" s="119"/>
      <c r="AV30" s="119"/>
      <c r="AW30" s="119"/>
      <c r="AX30" s="119"/>
      <c r="AY30" s="119"/>
      <c r="AZ30" s="119"/>
      <c r="BA30" s="119"/>
      <c r="BB30" s="119"/>
      <c r="BC30" s="119"/>
      <c r="BD30" s="119"/>
      <c r="BE30" s="119"/>
      <c r="BF30" s="119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19"/>
      <c r="BU30" s="119"/>
      <c r="BV30" s="119"/>
      <c r="BW30" s="119"/>
      <c r="BX30" s="119"/>
      <c r="BY30" s="119"/>
      <c r="BZ30" s="119"/>
      <c r="CA30" s="119"/>
      <c r="CB30" s="119"/>
      <c r="CC30" s="119"/>
      <c r="CG30">
        <v>-4.5</v>
      </c>
      <c r="CH30">
        <v>-5</v>
      </c>
      <c r="CI30">
        <v>-5.5</v>
      </c>
      <c r="CJ30">
        <v>-2.5</v>
      </c>
      <c r="CK30">
        <v>-4</v>
      </c>
      <c r="CL30">
        <v>-2</v>
      </c>
      <c r="CM30">
        <v>-5</v>
      </c>
    </row>
    <row r="31" spans="1:91" x14ac:dyDescent="0.25">
      <c r="A31" s="5" t="s">
        <v>353</v>
      </c>
      <c r="B31" s="5" t="str">
        <f t="shared" si="147"/>
        <v>nat</v>
      </c>
      <c r="C31" s="5" t="str">
        <f t="shared" si="147"/>
        <v>base</v>
      </c>
      <c r="D31" s="133">
        <f t="shared" si="147"/>
        <v>-1.2</v>
      </c>
      <c r="E31" s="133">
        <f t="shared" ref="E31:F31" si="182">E30</f>
        <v>-1.2</v>
      </c>
      <c r="F31" s="133">
        <f t="shared" si="182"/>
        <v>-1.2</v>
      </c>
      <c r="G31" s="133">
        <f t="shared" ref="G31" si="183">G30</f>
        <v>-2</v>
      </c>
      <c r="H31" s="133">
        <f t="shared" ref="H31:I31" si="184">H30</f>
        <v>-2</v>
      </c>
      <c r="I31" s="133">
        <f t="shared" si="184"/>
        <v>-2.5</v>
      </c>
      <c r="J31" s="154">
        <f t="shared" ref="J31" si="185">J30</f>
        <v>-3.5</v>
      </c>
      <c r="K31" s="154">
        <f t="shared" ref="K31:L31" si="186">K30</f>
        <v>-2</v>
      </c>
      <c r="L31" s="154">
        <f t="shared" si="186"/>
        <v>-1.5</v>
      </c>
      <c r="M31" s="154">
        <f t="shared" ref="M31" si="187">M30</f>
        <v>-1</v>
      </c>
      <c r="N31" s="154">
        <f t="shared" ref="N31:O31" si="188">N30</f>
        <v>0.5</v>
      </c>
      <c r="O31" s="154">
        <f t="shared" si="188"/>
        <v>0.45</v>
      </c>
      <c r="P31" s="154">
        <f t="shared" ref="P31:R31" si="189">P30</f>
        <v>0.4</v>
      </c>
      <c r="Q31" s="154">
        <f t="shared" si="189"/>
        <v>0.4</v>
      </c>
      <c r="R31" s="154">
        <f t="shared" si="189"/>
        <v>0.4</v>
      </c>
      <c r="S31" s="154">
        <f t="shared" ref="S31" si="190">S30</f>
        <v>0</v>
      </c>
      <c r="AC31" s="128">
        <f t="shared" si="7"/>
        <v>-1.25</v>
      </c>
      <c r="AD31" s="109">
        <f t="shared" si="142"/>
        <v>-2.5</v>
      </c>
      <c r="AE31" s="119"/>
      <c r="AF31" s="119"/>
      <c r="AG31" s="115"/>
      <c r="AH31" s="115"/>
      <c r="AI31" s="115"/>
      <c r="AJ31" s="115"/>
      <c r="AK31" s="115"/>
      <c r="AL31" s="115"/>
      <c r="AM31" s="115"/>
      <c r="AN31" s="115"/>
      <c r="AO31" s="115"/>
      <c r="AP31" s="115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  <c r="BM31" s="119"/>
      <c r="BN31" s="119"/>
      <c r="BO31" s="119"/>
      <c r="BP31" s="119"/>
      <c r="BQ31" s="119"/>
      <c r="BR31" s="119"/>
      <c r="BS31" s="119"/>
      <c r="BT31" s="119"/>
      <c r="BU31" s="119"/>
      <c r="BV31" s="119"/>
      <c r="BW31" s="119"/>
      <c r="BX31" s="119"/>
      <c r="BY31" s="119"/>
      <c r="BZ31" s="119"/>
      <c r="CA31" s="119"/>
      <c r="CB31" s="119"/>
      <c r="CC31" s="119"/>
      <c r="CG31">
        <v>-4.5</v>
      </c>
      <c r="CH31">
        <v>-5</v>
      </c>
      <c r="CI31">
        <v>-5.5</v>
      </c>
      <c r="CJ31">
        <v>-2.5</v>
      </c>
      <c r="CK31">
        <v>-4</v>
      </c>
      <c r="CL31">
        <v>-2</v>
      </c>
      <c r="CM31">
        <v>-5</v>
      </c>
    </row>
    <row r="32" spans="1:91" x14ac:dyDescent="0.25">
      <c r="A32" s="5" t="s">
        <v>354</v>
      </c>
      <c r="B32" s="5" t="str">
        <f t="shared" si="147"/>
        <v>nat</v>
      </c>
      <c r="C32" s="5" t="str">
        <f t="shared" si="147"/>
        <v>base</v>
      </c>
      <c r="D32" s="133">
        <f t="shared" si="147"/>
        <v>-1.2</v>
      </c>
      <c r="E32" s="133">
        <f t="shared" ref="E32:F32" si="191">E31</f>
        <v>-1.2</v>
      </c>
      <c r="F32" s="133">
        <f t="shared" si="191"/>
        <v>-1.2</v>
      </c>
      <c r="G32" s="133">
        <f t="shared" ref="G32" si="192">G31</f>
        <v>-2</v>
      </c>
      <c r="H32" s="133">
        <f t="shared" ref="H32:I32" si="193">H31</f>
        <v>-2</v>
      </c>
      <c r="I32" s="133">
        <f t="shared" si="193"/>
        <v>-2.5</v>
      </c>
      <c r="J32" s="154">
        <f t="shared" ref="J32" si="194">J31</f>
        <v>-3.5</v>
      </c>
      <c r="K32" s="154">
        <f t="shared" ref="K32:L32" si="195">K31</f>
        <v>-2</v>
      </c>
      <c r="L32" s="154">
        <f t="shared" si="195"/>
        <v>-1.5</v>
      </c>
      <c r="M32" s="154">
        <f t="shared" ref="M32" si="196">M31</f>
        <v>-1</v>
      </c>
      <c r="N32" s="154">
        <f t="shared" ref="N32:O32" si="197">N31</f>
        <v>0.5</v>
      </c>
      <c r="O32" s="154">
        <f t="shared" si="197"/>
        <v>0.45</v>
      </c>
      <c r="P32" s="154">
        <f t="shared" ref="P32:R32" si="198">P31</f>
        <v>0.4</v>
      </c>
      <c r="Q32" s="154">
        <f t="shared" si="198"/>
        <v>0.4</v>
      </c>
      <c r="R32" s="154">
        <f t="shared" si="198"/>
        <v>0.4</v>
      </c>
      <c r="S32" s="154">
        <f t="shared" ref="S32" si="199">S31</f>
        <v>0</v>
      </c>
      <c r="AC32" s="128">
        <f t="shared" si="7"/>
        <v>-5.5</v>
      </c>
      <c r="AD32" s="126">
        <v>-11</v>
      </c>
      <c r="AE32" s="129"/>
      <c r="AF32" s="129"/>
      <c r="AG32" s="127">
        <v>-0.1</v>
      </c>
      <c r="AH32" s="127">
        <v>-0.05</v>
      </c>
      <c r="AI32" s="127">
        <v>0.05</v>
      </c>
      <c r="AJ32" s="127">
        <v>0.05</v>
      </c>
      <c r="AK32" s="127">
        <v>0.05</v>
      </c>
      <c r="AL32" s="127">
        <v>0.05</v>
      </c>
      <c r="AM32" s="127">
        <v>0.2</v>
      </c>
      <c r="AN32" s="127">
        <v>0.1</v>
      </c>
      <c r="AO32" s="127">
        <v>0.15</v>
      </c>
      <c r="AP32" s="127">
        <v>0.2</v>
      </c>
      <c r="AQ32" s="129"/>
      <c r="AR32" s="129"/>
      <c r="AS32" s="129"/>
      <c r="AT32" s="129"/>
      <c r="AU32" s="129"/>
      <c r="AV32" s="129"/>
      <c r="AW32" s="129"/>
      <c r="AX32" s="129"/>
      <c r="AY32" s="129"/>
      <c r="AZ32" s="129"/>
      <c r="BA32" s="129"/>
      <c r="BB32" s="129"/>
      <c r="BC32" s="129"/>
      <c r="BD32" s="129"/>
      <c r="BE32" s="129"/>
      <c r="BF32" s="129"/>
      <c r="BG32" s="129"/>
      <c r="BH32" s="129"/>
      <c r="BI32" s="129"/>
      <c r="BJ32" s="129"/>
      <c r="BK32" s="129"/>
      <c r="BL32" s="129"/>
      <c r="BM32" s="129"/>
      <c r="BN32" s="129"/>
      <c r="BO32" s="129"/>
      <c r="BP32" s="129"/>
      <c r="BQ32" s="129"/>
      <c r="BR32" s="129"/>
      <c r="BS32" s="129"/>
      <c r="BT32" s="129"/>
      <c r="BU32" s="129"/>
      <c r="BV32" s="129"/>
      <c r="BW32" s="129"/>
      <c r="BX32" s="129"/>
      <c r="BY32" s="129"/>
      <c r="BZ32" s="129"/>
      <c r="CA32" s="129"/>
      <c r="CB32" s="129"/>
      <c r="CC32" s="129"/>
      <c r="CG32">
        <v>-4.5</v>
      </c>
      <c r="CH32">
        <v>-5</v>
      </c>
      <c r="CI32">
        <v>-5.5</v>
      </c>
      <c r="CJ32">
        <v>-2.5</v>
      </c>
      <c r="CK32">
        <v>-4</v>
      </c>
      <c r="CL32">
        <v>-2</v>
      </c>
      <c r="CM32">
        <v>-5</v>
      </c>
    </row>
    <row r="33" spans="1:91" x14ac:dyDescent="0.25">
      <c r="A33" s="5" t="s">
        <v>355</v>
      </c>
      <c r="B33" s="5" t="str">
        <f t="shared" si="147"/>
        <v>nat</v>
      </c>
      <c r="C33" s="5" t="str">
        <f t="shared" si="147"/>
        <v>base</v>
      </c>
      <c r="D33" s="133">
        <f t="shared" si="147"/>
        <v>-1.2</v>
      </c>
      <c r="E33" s="133">
        <f t="shared" ref="E33:F33" si="200">E32</f>
        <v>-1.2</v>
      </c>
      <c r="F33" s="133">
        <f t="shared" si="200"/>
        <v>-1.2</v>
      </c>
      <c r="G33" s="133">
        <f t="shared" ref="G33" si="201">G32</f>
        <v>-2</v>
      </c>
      <c r="H33" s="133">
        <f t="shared" ref="H33:I33" si="202">H32</f>
        <v>-2</v>
      </c>
      <c r="I33" s="133">
        <f t="shared" si="202"/>
        <v>-2.5</v>
      </c>
      <c r="J33" s="154">
        <f t="shared" ref="J33" si="203">J32</f>
        <v>-3.5</v>
      </c>
      <c r="K33" s="154">
        <f t="shared" ref="K33:L33" si="204">K32</f>
        <v>-2</v>
      </c>
      <c r="L33" s="154">
        <f t="shared" si="204"/>
        <v>-1.5</v>
      </c>
      <c r="M33" s="154">
        <f t="shared" ref="M33" si="205">M32</f>
        <v>-1</v>
      </c>
      <c r="N33" s="154">
        <f t="shared" ref="N33:O33" si="206">N32</f>
        <v>0.5</v>
      </c>
      <c r="O33" s="154">
        <f t="shared" si="206"/>
        <v>0.45</v>
      </c>
      <c r="P33" s="154">
        <f t="shared" ref="P33:R33" si="207">P32</f>
        <v>0.4</v>
      </c>
      <c r="Q33" s="154">
        <f t="shared" si="207"/>
        <v>0.4</v>
      </c>
      <c r="R33" s="154">
        <f t="shared" si="207"/>
        <v>0.4</v>
      </c>
      <c r="S33" s="154">
        <f t="shared" ref="S33" si="208">S32</f>
        <v>0</v>
      </c>
      <c r="AC33" s="128">
        <f t="shared" si="7"/>
        <v>-5.5</v>
      </c>
      <c r="AD33" s="109">
        <f t="shared" ref="AD33:AD65" si="209">AD32</f>
        <v>-11</v>
      </c>
      <c r="AE33" s="119"/>
      <c r="AF33" s="119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  <c r="BB33" s="119"/>
      <c r="BC33" s="119"/>
      <c r="BD33" s="119"/>
      <c r="BE33" s="119"/>
      <c r="BF33" s="119"/>
      <c r="BG33" s="119"/>
      <c r="BH33" s="119"/>
      <c r="BI33" s="119"/>
      <c r="BJ33" s="119"/>
      <c r="BK33" s="119"/>
      <c r="BL33" s="119"/>
      <c r="BM33" s="119"/>
      <c r="BN33" s="119"/>
      <c r="BO33" s="119"/>
      <c r="BP33" s="119"/>
      <c r="BQ33" s="119"/>
      <c r="BR33" s="119"/>
      <c r="BS33" s="119"/>
      <c r="BT33" s="119"/>
      <c r="BU33" s="119"/>
      <c r="BV33" s="119"/>
      <c r="BW33" s="119"/>
      <c r="BX33" s="119"/>
      <c r="BY33" s="119"/>
      <c r="BZ33" s="119"/>
      <c r="CA33" s="119"/>
      <c r="CB33" s="119"/>
      <c r="CC33" s="119"/>
      <c r="CG33">
        <v>-4.5</v>
      </c>
      <c r="CH33">
        <v>-5</v>
      </c>
      <c r="CI33">
        <v>-5.5</v>
      </c>
      <c r="CJ33">
        <v>-2.5</v>
      </c>
      <c r="CK33">
        <v>-4</v>
      </c>
      <c r="CL33">
        <v>-2</v>
      </c>
      <c r="CM33">
        <v>-5</v>
      </c>
    </row>
    <row r="34" spans="1:91" x14ac:dyDescent="0.25">
      <c r="A34" s="5" t="s">
        <v>356</v>
      </c>
      <c r="B34" s="5" t="str">
        <f t="shared" si="147"/>
        <v>nat</v>
      </c>
      <c r="C34" s="5" t="str">
        <f t="shared" si="147"/>
        <v>base</v>
      </c>
      <c r="D34" s="133">
        <f t="shared" si="147"/>
        <v>-1.2</v>
      </c>
      <c r="E34" s="133">
        <f t="shared" ref="E34:F34" si="210">E33</f>
        <v>-1.2</v>
      </c>
      <c r="F34" s="133">
        <f t="shared" si="210"/>
        <v>-1.2</v>
      </c>
      <c r="G34" s="133">
        <f t="shared" ref="G34" si="211">G33</f>
        <v>-2</v>
      </c>
      <c r="H34" s="133">
        <f t="shared" ref="H34:I34" si="212">H33</f>
        <v>-2</v>
      </c>
      <c r="I34" s="133">
        <f t="shared" si="212"/>
        <v>-2.5</v>
      </c>
      <c r="J34" s="154">
        <f t="shared" ref="J34" si="213">J33</f>
        <v>-3.5</v>
      </c>
      <c r="K34" s="154">
        <f t="shared" ref="K34:L34" si="214">K33</f>
        <v>-2</v>
      </c>
      <c r="L34" s="154">
        <f t="shared" si="214"/>
        <v>-1.5</v>
      </c>
      <c r="M34" s="154">
        <f t="shared" ref="M34" si="215">M33</f>
        <v>-1</v>
      </c>
      <c r="N34" s="154">
        <f t="shared" ref="N34:O34" si="216">N33</f>
        <v>0.5</v>
      </c>
      <c r="O34" s="154">
        <f t="shared" si="216"/>
        <v>0.45</v>
      </c>
      <c r="P34" s="154">
        <f t="shared" ref="P34:R34" si="217">P33</f>
        <v>0.4</v>
      </c>
      <c r="Q34" s="154">
        <f t="shared" si="217"/>
        <v>0.4</v>
      </c>
      <c r="R34" s="154">
        <f t="shared" si="217"/>
        <v>0.4</v>
      </c>
      <c r="S34" s="154">
        <f t="shared" ref="S34" si="218">S33</f>
        <v>0</v>
      </c>
      <c r="AC34" s="128">
        <f t="shared" si="7"/>
        <v>-10</v>
      </c>
      <c r="AD34" s="126">
        <v>-20</v>
      </c>
      <c r="AE34" s="129"/>
      <c r="AF34" s="129"/>
      <c r="AG34" s="127">
        <v>-0.1</v>
      </c>
      <c r="AH34" s="127">
        <v>-0.05</v>
      </c>
      <c r="AI34" s="127">
        <v>0.05</v>
      </c>
      <c r="AJ34" s="127">
        <v>0.05</v>
      </c>
      <c r="AK34" s="127">
        <v>0.05</v>
      </c>
      <c r="AL34" s="127">
        <v>0.05</v>
      </c>
      <c r="AM34" s="127">
        <v>0.2</v>
      </c>
      <c r="AN34" s="127">
        <v>0.1</v>
      </c>
      <c r="AO34" s="127">
        <v>0.15</v>
      </c>
      <c r="AP34" s="127">
        <v>0.2</v>
      </c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29"/>
      <c r="BB34" s="129"/>
      <c r="BC34" s="129"/>
      <c r="BD34" s="129"/>
      <c r="BE34" s="129"/>
      <c r="BF34" s="129"/>
      <c r="BG34" s="129"/>
      <c r="BH34" s="129"/>
      <c r="BI34" s="129"/>
      <c r="BJ34" s="129"/>
      <c r="BK34" s="129"/>
      <c r="BL34" s="129"/>
      <c r="BM34" s="129"/>
      <c r="BN34" s="129"/>
      <c r="BO34" s="129"/>
      <c r="BP34" s="129"/>
      <c r="BQ34" s="129"/>
      <c r="BR34" s="129"/>
      <c r="BS34" s="129"/>
      <c r="BT34" s="129"/>
      <c r="BU34" s="129"/>
      <c r="BV34" s="129"/>
      <c r="BW34" s="129"/>
      <c r="BX34" s="129"/>
      <c r="BY34" s="129"/>
      <c r="BZ34" s="129"/>
      <c r="CA34" s="129"/>
      <c r="CB34" s="129"/>
      <c r="CC34" s="129"/>
      <c r="CG34">
        <v>-4.5</v>
      </c>
      <c r="CH34">
        <v>-5</v>
      </c>
      <c r="CI34">
        <v>-5.5</v>
      </c>
      <c r="CJ34">
        <v>-2.5</v>
      </c>
      <c r="CK34">
        <v>-4</v>
      </c>
      <c r="CL34">
        <v>-2</v>
      </c>
      <c r="CM34">
        <v>-5</v>
      </c>
    </row>
    <row r="35" spans="1:91" x14ac:dyDescent="0.25">
      <c r="A35" s="5" t="s">
        <v>357</v>
      </c>
      <c r="B35" s="5" t="str">
        <f t="shared" si="147"/>
        <v>nat</v>
      </c>
      <c r="C35" s="5" t="str">
        <f t="shared" si="147"/>
        <v>base</v>
      </c>
      <c r="D35" s="133">
        <f t="shared" si="147"/>
        <v>-1.2</v>
      </c>
      <c r="E35" s="133">
        <f t="shared" ref="E35:F35" si="219">E34</f>
        <v>-1.2</v>
      </c>
      <c r="F35" s="133">
        <f t="shared" si="219"/>
        <v>-1.2</v>
      </c>
      <c r="G35" s="133">
        <f t="shared" ref="G35" si="220">G34</f>
        <v>-2</v>
      </c>
      <c r="H35" s="133">
        <f t="shared" ref="H35:I35" si="221">H34</f>
        <v>-2</v>
      </c>
      <c r="I35" s="133">
        <f t="shared" si="221"/>
        <v>-2.5</v>
      </c>
      <c r="J35" s="154">
        <f t="shared" ref="J35" si="222">J34</f>
        <v>-3.5</v>
      </c>
      <c r="K35" s="154">
        <f t="shared" ref="K35:L35" si="223">K34</f>
        <v>-2</v>
      </c>
      <c r="L35" s="154">
        <f t="shared" si="223"/>
        <v>-1.5</v>
      </c>
      <c r="M35" s="154">
        <f t="shared" ref="M35" si="224">M34</f>
        <v>-1</v>
      </c>
      <c r="N35" s="154">
        <f t="shared" ref="N35:O35" si="225">N34</f>
        <v>0.5</v>
      </c>
      <c r="O35" s="154">
        <f t="shared" si="225"/>
        <v>0.45</v>
      </c>
      <c r="P35" s="154">
        <f t="shared" ref="P35:R35" si="226">P34</f>
        <v>0.4</v>
      </c>
      <c r="Q35" s="154">
        <f t="shared" si="226"/>
        <v>0.4</v>
      </c>
      <c r="R35" s="154">
        <f t="shared" si="226"/>
        <v>0.4</v>
      </c>
      <c r="S35" s="154">
        <f t="shared" ref="S35" si="227">S34</f>
        <v>0</v>
      </c>
      <c r="AC35" s="128">
        <f t="shared" si="7"/>
        <v>-10</v>
      </c>
      <c r="AD35" s="109">
        <f t="shared" si="209"/>
        <v>-20</v>
      </c>
      <c r="AE35" s="119"/>
      <c r="AF35" s="119"/>
      <c r="AG35" s="115"/>
      <c r="AH35" s="115"/>
      <c r="AI35" s="115"/>
      <c r="AJ35" s="115"/>
      <c r="AK35" s="115"/>
      <c r="AL35" s="115"/>
      <c r="AM35" s="115"/>
      <c r="AN35" s="115"/>
      <c r="AO35" s="115"/>
      <c r="AP35" s="115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19"/>
      <c r="BO35" s="119"/>
      <c r="BP35" s="119"/>
      <c r="BQ35" s="119"/>
      <c r="BR35" s="119"/>
      <c r="BS35" s="119"/>
      <c r="BT35" s="119"/>
      <c r="BU35" s="119"/>
      <c r="BV35" s="119"/>
      <c r="BW35" s="119"/>
      <c r="BX35" s="119"/>
      <c r="BY35" s="119"/>
      <c r="BZ35" s="119"/>
      <c r="CA35" s="119"/>
      <c r="CB35" s="119"/>
      <c r="CC35" s="119"/>
      <c r="CG35">
        <v>-4.5</v>
      </c>
      <c r="CH35">
        <v>-5</v>
      </c>
      <c r="CI35">
        <v>-5.5</v>
      </c>
      <c r="CJ35">
        <v>-2.5</v>
      </c>
      <c r="CK35">
        <v>-4</v>
      </c>
      <c r="CL35">
        <v>-2</v>
      </c>
      <c r="CM35">
        <v>-5</v>
      </c>
    </row>
    <row r="36" spans="1:91" x14ac:dyDescent="0.25">
      <c r="A36" s="5" t="s">
        <v>358</v>
      </c>
      <c r="B36" s="5" t="str">
        <f t="shared" si="147"/>
        <v>nat</v>
      </c>
      <c r="C36" s="5" t="str">
        <f t="shared" si="147"/>
        <v>base</v>
      </c>
      <c r="D36" s="133">
        <f t="shared" si="147"/>
        <v>-1.2</v>
      </c>
      <c r="E36" s="133">
        <f t="shared" ref="E36:F36" si="228">E35</f>
        <v>-1.2</v>
      </c>
      <c r="F36" s="133">
        <f t="shared" si="228"/>
        <v>-1.2</v>
      </c>
      <c r="G36" s="133">
        <f t="shared" ref="G36" si="229">G35</f>
        <v>-2</v>
      </c>
      <c r="H36" s="133">
        <f t="shared" ref="H36:I36" si="230">H35</f>
        <v>-2</v>
      </c>
      <c r="I36" s="133">
        <f t="shared" si="230"/>
        <v>-2.5</v>
      </c>
      <c r="J36" s="154">
        <f t="shared" ref="J36" si="231">J35</f>
        <v>-3.5</v>
      </c>
      <c r="K36" s="154">
        <f t="shared" ref="K36:L36" si="232">K35</f>
        <v>-2</v>
      </c>
      <c r="L36" s="154">
        <f t="shared" si="232"/>
        <v>-1.5</v>
      </c>
      <c r="M36" s="154">
        <f t="shared" ref="M36" si="233">M35</f>
        <v>-1</v>
      </c>
      <c r="N36" s="154">
        <f t="shared" ref="N36:O36" si="234">N35</f>
        <v>0.5</v>
      </c>
      <c r="O36" s="154">
        <f t="shared" si="234"/>
        <v>0.45</v>
      </c>
      <c r="P36" s="154">
        <f t="shared" ref="P36:R36" si="235">P35</f>
        <v>0.4</v>
      </c>
      <c r="Q36" s="154">
        <f t="shared" si="235"/>
        <v>0.4</v>
      </c>
      <c r="R36" s="154">
        <f t="shared" si="235"/>
        <v>0.4</v>
      </c>
      <c r="S36" s="154">
        <f t="shared" ref="S36" si="236">S35</f>
        <v>0</v>
      </c>
      <c r="AC36" s="128">
        <f t="shared" si="7"/>
        <v>-10</v>
      </c>
      <c r="AD36" s="109">
        <f t="shared" si="209"/>
        <v>-20</v>
      </c>
      <c r="AE36" s="119"/>
      <c r="AF36" s="119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  <c r="BR36" s="119"/>
      <c r="BS36" s="119"/>
      <c r="BT36" s="119"/>
      <c r="BU36" s="119"/>
      <c r="BV36" s="119"/>
      <c r="BW36" s="119"/>
      <c r="BX36" s="119"/>
      <c r="BY36" s="119"/>
      <c r="BZ36" s="119"/>
      <c r="CA36" s="119"/>
      <c r="CB36" s="119"/>
      <c r="CC36" s="119"/>
      <c r="CG36">
        <v>-4.5</v>
      </c>
      <c r="CH36">
        <v>-5</v>
      </c>
      <c r="CI36">
        <v>-5.5</v>
      </c>
      <c r="CJ36">
        <v>-2.5</v>
      </c>
      <c r="CK36">
        <v>-4</v>
      </c>
      <c r="CL36">
        <v>-2</v>
      </c>
      <c r="CM36">
        <v>-5</v>
      </c>
    </row>
    <row r="37" spans="1:91" x14ac:dyDescent="0.25">
      <c r="A37" s="5" t="s">
        <v>359</v>
      </c>
      <c r="B37" s="5" t="str">
        <f t="shared" si="147"/>
        <v>nat</v>
      </c>
      <c r="C37" s="5" t="str">
        <f t="shared" si="147"/>
        <v>base</v>
      </c>
      <c r="D37" s="133">
        <f t="shared" si="147"/>
        <v>-1.2</v>
      </c>
      <c r="E37" s="133">
        <f t="shared" ref="E37:F37" si="237">E36</f>
        <v>-1.2</v>
      </c>
      <c r="F37" s="133">
        <f t="shared" si="237"/>
        <v>-1.2</v>
      </c>
      <c r="G37" s="133">
        <f t="shared" ref="G37" si="238">G36</f>
        <v>-2</v>
      </c>
      <c r="H37" s="133">
        <f t="shared" ref="H37:I37" si="239">H36</f>
        <v>-2</v>
      </c>
      <c r="I37" s="133">
        <f t="shared" si="239"/>
        <v>-2.5</v>
      </c>
      <c r="J37" s="154">
        <f t="shared" ref="J37" si="240">J36</f>
        <v>-3.5</v>
      </c>
      <c r="K37" s="154">
        <f t="shared" ref="K37:L37" si="241">K36</f>
        <v>-2</v>
      </c>
      <c r="L37" s="154">
        <f t="shared" si="241"/>
        <v>-1.5</v>
      </c>
      <c r="M37" s="154">
        <f t="shared" ref="M37" si="242">M36</f>
        <v>-1</v>
      </c>
      <c r="N37" s="154">
        <f t="shared" ref="N37:O37" si="243">N36</f>
        <v>0.5</v>
      </c>
      <c r="O37" s="154">
        <f t="shared" si="243"/>
        <v>0.45</v>
      </c>
      <c r="P37" s="154">
        <f t="shared" ref="P37:R37" si="244">P36</f>
        <v>0.4</v>
      </c>
      <c r="Q37" s="154">
        <f t="shared" si="244"/>
        <v>0.4</v>
      </c>
      <c r="R37" s="154">
        <f t="shared" si="244"/>
        <v>0.4</v>
      </c>
      <c r="S37" s="154">
        <f t="shared" ref="S37" si="245">S36</f>
        <v>0</v>
      </c>
      <c r="AC37" s="128">
        <f t="shared" si="7"/>
        <v>-10</v>
      </c>
      <c r="AD37" s="109">
        <f t="shared" si="209"/>
        <v>-20</v>
      </c>
      <c r="AE37" s="119"/>
      <c r="AF37" s="119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9"/>
      <c r="AR37" s="119"/>
      <c r="AS37" s="119"/>
      <c r="AT37" s="119"/>
      <c r="AU37" s="119"/>
      <c r="AV37" s="119"/>
      <c r="AW37" s="119"/>
      <c r="AX37" s="119"/>
      <c r="AY37" s="119"/>
      <c r="AZ37" s="119"/>
      <c r="BA37" s="119"/>
      <c r="BB37" s="119"/>
      <c r="BC37" s="119"/>
      <c r="BD37" s="119"/>
      <c r="BE37" s="119"/>
      <c r="BF37" s="119"/>
      <c r="BG37" s="119"/>
      <c r="BH37" s="119"/>
      <c r="BI37" s="119"/>
      <c r="BJ37" s="119"/>
      <c r="BK37" s="119"/>
      <c r="BL37" s="119"/>
      <c r="BM37" s="119"/>
      <c r="BN37" s="119"/>
      <c r="BO37" s="119"/>
      <c r="BP37" s="119"/>
      <c r="BQ37" s="119"/>
      <c r="BR37" s="119"/>
      <c r="BS37" s="119"/>
      <c r="BT37" s="119"/>
      <c r="BU37" s="119"/>
      <c r="BV37" s="119"/>
      <c r="BW37" s="119"/>
      <c r="BX37" s="119"/>
      <c r="BY37" s="119"/>
      <c r="BZ37" s="119"/>
      <c r="CA37" s="119"/>
      <c r="CB37" s="119"/>
      <c r="CC37" s="119"/>
      <c r="CG37">
        <v>-4.5</v>
      </c>
      <c r="CH37">
        <v>-5</v>
      </c>
      <c r="CI37">
        <v>-5.5</v>
      </c>
      <c r="CJ37">
        <v>-2.5</v>
      </c>
      <c r="CK37">
        <v>-4</v>
      </c>
      <c r="CL37">
        <v>-2</v>
      </c>
      <c r="CM37">
        <v>-5</v>
      </c>
    </row>
    <row r="38" spans="1:91" x14ac:dyDescent="0.25">
      <c r="A38" s="5" t="s">
        <v>360</v>
      </c>
      <c r="B38" s="5" t="str">
        <f t="shared" si="147"/>
        <v>nat</v>
      </c>
      <c r="C38" s="5" t="str">
        <f t="shared" si="147"/>
        <v>base</v>
      </c>
      <c r="D38" s="133">
        <f t="shared" si="147"/>
        <v>-1.2</v>
      </c>
      <c r="E38" s="133">
        <f t="shared" ref="E38:F38" si="246">E37</f>
        <v>-1.2</v>
      </c>
      <c r="F38" s="133">
        <f t="shared" si="246"/>
        <v>-1.2</v>
      </c>
      <c r="G38" s="133">
        <f t="shared" ref="G38" si="247">G37</f>
        <v>-2</v>
      </c>
      <c r="H38" s="133">
        <f t="shared" ref="H38:I38" si="248">H37</f>
        <v>-2</v>
      </c>
      <c r="I38" s="133">
        <f t="shared" si="248"/>
        <v>-2.5</v>
      </c>
      <c r="J38" s="154">
        <f t="shared" ref="J38" si="249">J37</f>
        <v>-3.5</v>
      </c>
      <c r="K38" s="154">
        <f t="shared" ref="K38:L38" si="250">K37</f>
        <v>-2</v>
      </c>
      <c r="L38" s="154">
        <f t="shared" si="250"/>
        <v>-1.5</v>
      </c>
      <c r="M38" s="154">
        <f t="shared" ref="M38" si="251">M37</f>
        <v>-1</v>
      </c>
      <c r="N38" s="154">
        <f t="shared" ref="N38:O38" si="252">N37</f>
        <v>0.5</v>
      </c>
      <c r="O38" s="154">
        <f t="shared" si="252"/>
        <v>0.45</v>
      </c>
      <c r="P38" s="154">
        <f t="shared" ref="P38:R38" si="253">P37</f>
        <v>0.4</v>
      </c>
      <c r="Q38" s="154">
        <f t="shared" si="253"/>
        <v>0.4</v>
      </c>
      <c r="R38" s="154">
        <f t="shared" si="253"/>
        <v>0.4</v>
      </c>
      <c r="S38" s="154">
        <f t="shared" ref="S38" si="254">S37</f>
        <v>0</v>
      </c>
      <c r="AC38" s="128">
        <f t="shared" si="7"/>
        <v>-10</v>
      </c>
      <c r="AD38" s="109">
        <f t="shared" si="209"/>
        <v>-20</v>
      </c>
      <c r="AE38" s="119"/>
      <c r="AF38" s="119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19"/>
      <c r="AR38" s="119"/>
      <c r="AS38" s="119"/>
      <c r="AT38" s="119"/>
      <c r="AU38" s="119"/>
      <c r="AV38" s="119"/>
      <c r="AW38" s="119"/>
      <c r="AX38" s="119"/>
      <c r="AY38" s="119"/>
      <c r="AZ38" s="119"/>
      <c r="BA38" s="119"/>
      <c r="BB38" s="119"/>
      <c r="BC38" s="119"/>
      <c r="BD38" s="119"/>
      <c r="BE38" s="119"/>
      <c r="BF38" s="119"/>
      <c r="BG38" s="119"/>
      <c r="BH38" s="119"/>
      <c r="BI38" s="119"/>
      <c r="BJ38" s="119"/>
      <c r="BK38" s="119"/>
      <c r="BL38" s="119"/>
      <c r="BM38" s="119"/>
      <c r="BN38" s="119"/>
      <c r="BO38" s="119"/>
      <c r="BP38" s="119"/>
      <c r="BQ38" s="119"/>
      <c r="BR38" s="119"/>
      <c r="BS38" s="119"/>
      <c r="BT38" s="119"/>
      <c r="BU38" s="119"/>
      <c r="BV38" s="119"/>
      <c r="BW38" s="119"/>
      <c r="BX38" s="119"/>
      <c r="BY38" s="119"/>
      <c r="BZ38" s="119"/>
      <c r="CA38" s="119"/>
      <c r="CB38" s="119"/>
      <c r="CC38" s="119"/>
      <c r="CG38">
        <v>-4.5</v>
      </c>
      <c r="CH38">
        <v>-5</v>
      </c>
      <c r="CI38">
        <v>-5.5</v>
      </c>
      <c r="CJ38">
        <v>-2.5</v>
      </c>
      <c r="CK38">
        <v>-4</v>
      </c>
      <c r="CL38">
        <v>-2</v>
      </c>
      <c r="CM38">
        <v>-5</v>
      </c>
    </row>
    <row r="39" spans="1:91" x14ac:dyDescent="0.25">
      <c r="A39" s="5" t="s">
        <v>361</v>
      </c>
      <c r="B39" s="5" t="str">
        <f t="shared" si="147"/>
        <v>nat</v>
      </c>
      <c r="C39" s="5" t="str">
        <f t="shared" si="147"/>
        <v>base</v>
      </c>
      <c r="D39" s="133">
        <f t="shared" si="147"/>
        <v>-1.2</v>
      </c>
      <c r="E39" s="133">
        <f t="shared" ref="E39:F39" si="255">E38</f>
        <v>-1.2</v>
      </c>
      <c r="F39" s="133">
        <f t="shared" si="255"/>
        <v>-1.2</v>
      </c>
      <c r="G39" s="133">
        <f t="shared" ref="G39" si="256">G38</f>
        <v>-2</v>
      </c>
      <c r="H39" s="133">
        <f t="shared" ref="H39:I39" si="257">H38</f>
        <v>-2</v>
      </c>
      <c r="I39" s="133">
        <f t="shared" si="257"/>
        <v>-2.5</v>
      </c>
      <c r="J39" s="154">
        <f t="shared" ref="J39" si="258">J38</f>
        <v>-3.5</v>
      </c>
      <c r="K39" s="154">
        <f t="shared" ref="K39:L39" si="259">K38</f>
        <v>-2</v>
      </c>
      <c r="L39" s="154">
        <f t="shared" si="259"/>
        <v>-1.5</v>
      </c>
      <c r="M39" s="154">
        <f t="shared" ref="M39" si="260">M38</f>
        <v>-1</v>
      </c>
      <c r="N39" s="154">
        <f t="shared" ref="N39:O39" si="261">N38</f>
        <v>0.5</v>
      </c>
      <c r="O39" s="154">
        <f t="shared" si="261"/>
        <v>0.45</v>
      </c>
      <c r="P39" s="154">
        <f t="shared" ref="P39:R39" si="262">P38</f>
        <v>0.4</v>
      </c>
      <c r="Q39" s="154">
        <f t="shared" si="262"/>
        <v>0.4</v>
      </c>
      <c r="R39" s="154">
        <f t="shared" si="262"/>
        <v>0.4</v>
      </c>
      <c r="S39" s="154">
        <f t="shared" ref="S39" si="263">S38</f>
        <v>0</v>
      </c>
      <c r="AC39" s="128">
        <f t="shared" si="7"/>
        <v>-10</v>
      </c>
      <c r="AD39" s="109">
        <f t="shared" si="209"/>
        <v>-20</v>
      </c>
      <c r="AE39" s="119"/>
      <c r="AF39" s="119"/>
      <c r="AG39" s="115"/>
      <c r="AH39" s="115"/>
      <c r="AI39" s="115"/>
      <c r="AJ39" s="115"/>
      <c r="AK39" s="115"/>
      <c r="AL39" s="115"/>
      <c r="AM39" s="115"/>
      <c r="AN39" s="115"/>
      <c r="AO39" s="115"/>
      <c r="AP39" s="115"/>
      <c r="AQ39" s="119"/>
      <c r="AR39" s="119"/>
      <c r="AS39" s="119"/>
      <c r="AT39" s="119"/>
      <c r="AU39" s="119"/>
      <c r="AV39" s="119"/>
      <c r="AW39" s="119"/>
      <c r="AX39" s="119"/>
      <c r="AY39" s="119"/>
      <c r="AZ39" s="119"/>
      <c r="BA39" s="119"/>
      <c r="BB39" s="119"/>
      <c r="BC39" s="119"/>
      <c r="BD39" s="119"/>
      <c r="BE39" s="119"/>
      <c r="BF39" s="119"/>
      <c r="BG39" s="119"/>
      <c r="BH39" s="119"/>
      <c r="BI39" s="119"/>
      <c r="BJ39" s="119"/>
      <c r="BK39" s="119"/>
      <c r="BL39" s="119"/>
      <c r="BM39" s="119"/>
      <c r="BN39" s="119"/>
      <c r="BO39" s="119"/>
      <c r="BP39" s="119"/>
      <c r="BQ39" s="119"/>
      <c r="BR39" s="119"/>
      <c r="BS39" s="119"/>
      <c r="BT39" s="119"/>
      <c r="BU39" s="119"/>
      <c r="BV39" s="119"/>
      <c r="BW39" s="119"/>
      <c r="BX39" s="119"/>
      <c r="BY39" s="119"/>
      <c r="BZ39" s="119"/>
      <c r="CA39" s="119"/>
      <c r="CB39" s="119"/>
      <c r="CC39" s="119"/>
      <c r="CG39">
        <v>-4.5</v>
      </c>
      <c r="CH39">
        <v>-5</v>
      </c>
      <c r="CI39">
        <v>-5.5</v>
      </c>
      <c r="CJ39">
        <v>-2.5</v>
      </c>
      <c r="CK39">
        <v>-4</v>
      </c>
      <c r="CL39">
        <v>-2</v>
      </c>
      <c r="CM39">
        <v>-5</v>
      </c>
    </row>
    <row r="40" spans="1:91" x14ac:dyDescent="0.25">
      <c r="A40" s="5" t="s">
        <v>362</v>
      </c>
      <c r="B40" s="5" t="str">
        <f t="shared" si="147"/>
        <v>nat</v>
      </c>
      <c r="C40" s="5" t="str">
        <f t="shared" si="147"/>
        <v>base</v>
      </c>
      <c r="D40" s="133">
        <f t="shared" si="147"/>
        <v>-1.2</v>
      </c>
      <c r="E40" s="133">
        <f t="shared" ref="E40:F40" si="264">E39</f>
        <v>-1.2</v>
      </c>
      <c r="F40" s="133">
        <f t="shared" si="264"/>
        <v>-1.2</v>
      </c>
      <c r="G40" s="133">
        <f t="shared" ref="G40" si="265">G39</f>
        <v>-2</v>
      </c>
      <c r="H40" s="133">
        <f t="shared" ref="H40:I40" si="266">H39</f>
        <v>-2</v>
      </c>
      <c r="I40" s="133">
        <f t="shared" si="266"/>
        <v>-2.5</v>
      </c>
      <c r="J40" s="154">
        <f t="shared" ref="J40" si="267">J39</f>
        <v>-3.5</v>
      </c>
      <c r="K40" s="154">
        <f t="shared" ref="K40:L40" si="268">K39</f>
        <v>-2</v>
      </c>
      <c r="L40" s="154">
        <f t="shared" si="268"/>
        <v>-1.5</v>
      </c>
      <c r="M40" s="154">
        <f t="shared" ref="M40" si="269">M39</f>
        <v>-1</v>
      </c>
      <c r="N40" s="154">
        <f t="shared" ref="N40:O40" si="270">N39</f>
        <v>0.5</v>
      </c>
      <c r="O40" s="154">
        <f t="shared" si="270"/>
        <v>0.45</v>
      </c>
      <c r="P40" s="154">
        <f t="shared" ref="P40:R40" si="271">P39</f>
        <v>0.4</v>
      </c>
      <c r="Q40" s="154">
        <f t="shared" si="271"/>
        <v>0.4</v>
      </c>
      <c r="R40" s="154">
        <f t="shared" si="271"/>
        <v>0.4</v>
      </c>
      <c r="S40" s="154">
        <f t="shared" ref="S40" si="272">S39</f>
        <v>0</v>
      </c>
      <c r="AC40" s="128"/>
      <c r="AD40" s="109"/>
      <c r="AE40" s="119"/>
      <c r="AF40" s="119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/>
      <c r="BQ40" s="119"/>
      <c r="BR40" s="119"/>
      <c r="BS40" s="119"/>
      <c r="BT40" s="119"/>
      <c r="BU40" s="119"/>
      <c r="BV40" s="119"/>
      <c r="BW40" s="119"/>
      <c r="BX40" s="119"/>
      <c r="BY40" s="119"/>
      <c r="BZ40" s="119"/>
      <c r="CA40" s="119"/>
      <c r="CB40" s="119"/>
      <c r="CC40" s="119"/>
    </row>
    <row r="41" spans="1:91" x14ac:dyDescent="0.25">
      <c r="A41" s="5" t="s">
        <v>103</v>
      </c>
      <c r="B41" s="5" t="str">
        <f t="shared" si="147"/>
        <v>nat</v>
      </c>
      <c r="C41" s="5" t="str">
        <f t="shared" si="147"/>
        <v>base</v>
      </c>
      <c r="D41" s="133">
        <f t="shared" si="147"/>
        <v>-1.2</v>
      </c>
      <c r="E41" s="133">
        <f t="shared" ref="E41:F41" si="273">E40</f>
        <v>-1.2</v>
      </c>
      <c r="F41" s="133">
        <f t="shared" si="273"/>
        <v>-1.2</v>
      </c>
      <c r="G41" s="133">
        <f t="shared" ref="G41" si="274">G40</f>
        <v>-2</v>
      </c>
      <c r="H41" s="133">
        <f t="shared" ref="H41:I41" si="275">H40</f>
        <v>-2</v>
      </c>
      <c r="I41" s="133">
        <f t="shared" si="275"/>
        <v>-2.5</v>
      </c>
      <c r="J41" s="154">
        <f t="shared" ref="J41" si="276">J40</f>
        <v>-3.5</v>
      </c>
      <c r="K41" s="154">
        <f t="shared" ref="K41:L41" si="277">K40</f>
        <v>-2</v>
      </c>
      <c r="L41" s="154">
        <f t="shared" si="277"/>
        <v>-1.5</v>
      </c>
      <c r="M41" s="154">
        <f t="shared" ref="M41" si="278">M40</f>
        <v>-1</v>
      </c>
      <c r="N41" s="154">
        <f t="shared" ref="N41:O41" si="279">N40</f>
        <v>0.5</v>
      </c>
      <c r="O41" s="154">
        <f t="shared" si="279"/>
        <v>0.45</v>
      </c>
      <c r="P41" s="154">
        <f t="shared" ref="P41:R41" si="280">P40</f>
        <v>0.4</v>
      </c>
      <c r="Q41" s="154">
        <f t="shared" si="280"/>
        <v>0.4</v>
      </c>
      <c r="R41" s="154">
        <f t="shared" si="280"/>
        <v>0.4</v>
      </c>
      <c r="S41" s="154">
        <f t="shared" ref="S41" si="281">S40</f>
        <v>0</v>
      </c>
      <c r="AC41" s="128"/>
      <c r="AD41" s="109"/>
      <c r="AE41" s="119"/>
      <c r="AF41" s="119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19"/>
      <c r="CC41" s="119"/>
    </row>
    <row r="42" spans="1:91" x14ac:dyDescent="0.25">
      <c r="A42" s="5" t="s">
        <v>60</v>
      </c>
      <c r="B42" s="5" t="str">
        <f t="shared" ref="B42:D51" si="282">B41</f>
        <v>nat</v>
      </c>
      <c r="C42" s="5" t="str">
        <f t="shared" si="282"/>
        <v>base</v>
      </c>
      <c r="D42" s="133">
        <f t="shared" si="282"/>
        <v>-1.2</v>
      </c>
      <c r="E42" s="133">
        <f t="shared" ref="E42:F42" si="283">E41</f>
        <v>-1.2</v>
      </c>
      <c r="F42" s="133">
        <f t="shared" si="283"/>
        <v>-1.2</v>
      </c>
      <c r="G42" s="133">
        <f t="shared" ref="G42" si="284">G41</f>
        <v>-2</v>
      </c>
      <c r="H42" s="133">
        <f t="shared" ref="H42:I42" si="285">H41</f>
        <v>-2</v>
      </c>
      <c r="I42" s="133">
        <f t="shared" si="285"/>
        <v>-2.5</v>
      </c>
      <c r="J42" s="154">
        <f t="shared" ref="J42" si="286">J41</f>
        <v>-3.5</v>
      </c>
      <c r="K42" s="154">
        <f t="shared" ref="K42:L42" si="287">K41</f>
        <v>-2</v>
      </c>
      <c r="L42" s="154">
        <f t="shared" si="287"/>
        <v>-1.5</v>
      </c>
      <c r="M42" s="154">
        <f t="shared" ref="M42" si="288">M41</f>
        <v>-1</v>
      </c>
      <c r="N42" s="154">
        <f t="shared" ref="N42:O42" si="289">N41</f>
        <v>0.5</v>
      </c>
      <c r="O42" s="154">
        <f t="shared" si="289"/>
        <v>0.45</v>
      </c>
      <c r="P42" s="154">
        <f t="shared" ref="P42:R42" si="290">P41</f>
        <v>0.4</v>
      </c>
      <c r="Q42" s="154">
        <f t="shared" si="290"/>
        <v>0.4</v>
      </c>
      <c r="R42" s="154">
        <f t="shared" si="290"/>
        <v>0.4</v>
      </c>
      <c r="S42" s="154">
        <f t="shared" ref="S42" si="291">S41</f>
        <v>0</v>
      </c>
      <c r="AC42" s="128"/>
      <c r="AD42" s="109"/>
      <c r="AE42" s="119"/>
      <c r="AF42" s="119"/>
      <c r="AG42" s="115"/>
      <c r="AH42" s="115"/>
      <c r="AI42" s="115"/>
      <c r="AJ42" s="115"/>
      <c r="AK42" s="115"/>
      <c r="AL42" s="115"/>
      <c r="AM42" s="115"/>
      <c r="AN42" s="115"/>
      <c r="AO42" s="115"/>
      <c r="AP42" s="115"/>
      <c r="AQ42" s="119"/>
      <c r="AR42" s="119"/>
      <c r="AS42" s="119"/>
      <c r="AT42" s="119"/>
      <c r="AU42" s="119"/>
      <c r="AV42" s="119"/>
      <c r="AW42" s="119"/>
      <c r="AX42" s="119"/>
      <c r="AY42" s="119"/>
      <c r="AZ42" s="119"/>
      <c r="BA42" s="119"/>
      <c r="BB42" s="119"/>
      <c r="BC42" s="119"/>
      <c r="BD42" s="119"/>
      <c r="BE42" s="119"/>
      <c r="BF42" s="119"/>
      <c r="BG42" s="119"/>
      <c r="BH42" s="119"/>
      <c r="BI42" s="119"/>
      <c r="BJ42" s="119"/>
      <c r="BK42" s="119"/>
      <c r="BL42" s="119"/>
      <c r="BM42" s="119"/>
      <c r="BN42" s="119"/>
      <c r="BO42" s="119"/>
      <c r="BP42" s="119"/>
      <c r="BQ42" s="119"/>
      <c r="BR42" s="119"/>
      <c r="BS42" s="119"/>
      <c r="BT42" s="119"/>
      <c r="BU42" s="119"/>
      <c r="BV42" s="119"/>
      <c r="BW42" s="119"/>
      <c r="BX42" s="119"/>
      <c r="BY42" s="119"/>
      <c r="BZ42" s="119"/>
      <c r="CA42" s="119"/>
      <c r="CB42" s="119"/>
      <c r="CC42" s="119"/>
    </row>
    <row r="43" spans="1:91" x14ac:dyDescent="0.25">
      <c r="A43" s="5" t="s">
        <v>104</v>
      </c>
      <c r="B43" s="5" t="str">
        <f t="shared" si="282"/>
        <v>nat</v>
      </c>
      <c r="C43" s="5" t="str">
        <f t="shared" si="282"/>
        <v>base</v>
      </c>
      <c r="D43" s="133">
        <f t="shared" si="282"/>
        <v>-1.2</v>
      </c>
      <c r="E43" s="133">
        <f t="shared" ref="E43:F43" si="292">E42</f>
        <v>-1.2</v>
      </c>
      <c r="F43" s="133">
        <f t="shared" si="292"/>
        <v>-1.2</v>
      </c>
      <c r="G43" s="133">
        <f t="shared" ref="G43" si="293">G42</f>
        <v>-2</v>
      </c>
      <c r="H43" s="133">
        <f t="shared" ref="H43:I43" si="294">H42</f>
        <v>-2</v>
      </c>
      <c r="I43" s="133">
        <f t="shared" si="294"/>
        <v>-2.5</v>
      </c>
      <c r="J43" s="154">
        <f t="shared" ref="J43" si="295">J42</f>
        <v>-3.5</v>
      </c>
      <c r="K43" s="154">
        <f t="shared" ref="K43:L43" si="296">K42</f>
        <v>-2</v>
      </c>
      <c r="L43" s="154">
        <f t="shared" si="296"/>
        <v>-1.5</v>
      </c>
      <c r="M43" s="154">
        <f t="shared" ref="M43" si="297">M42</f>
        <v>-1</v>
      </c>
      <c r="N43" s="154">
        <f t="shared" ref="N43:O43" si="298">N42</f>
        <v>0.5</v>
      </c>
      <c r="O43" s="154">
        <f t="shared" si="298"/>
        <v>0.45</v>
      </c>
      <c r="P43" s="154">
        <f t="shared" ref="P43:R43" si="299">P42</f>
        <v>0.4</v>
      </c>
      <c r="Q43" s="154">
        <f t="shared" si="299"/>
        <v>0.4</v>
      </c>
      <c r="R43" s="154">
        <f t="shared" si="299"/>
        <v>0.4</v>
      </c>
      <c r="S43" s="154">
        <f t="shared" ref="S43" si="300">S42</f>
        <v>0</v>
      </c>
      <c r="AC43" s="128"/>
      <c r="AD43" s="109"/>
      <c r="AE43" s="119"/>
      <c r="AF43" s="119"/>
      <c r="AG43" s="115"/>
      <c r="AH43" s="115"/>
      <c r="AI43" s="115"/>
      <c r="AJ43" s="115"/>
      <c r="AK43" s="115"/>
      <c r="AL43" s="115"/>
      <c r="AM43" s="115"/>
      <c r="AN43" s="115"/>
      <c r="AO43" s="115"/>
      <c r="AP43" s="115"/>
      <c r="AQ43" s="119"/>
      <c r="AR43" s="119"/>
      <c r="AS43" s="119"/>
      <c r="AT43" s="119"/>
      <c r="AU43" s="119"/>
      <c r="AV43" s="119"/>
      <c r="AW43" s="119"/>
      <c r="AX43" s="119"/>
      <c r="AY43" s="119"/>
      <c r="AZ43" s="119"/>
      <c r="BA43" s="119"/>
      <c r="BB43" s="119"/>
      <c r="BC43" s="119"/>
      <c r="BD43" s="119"/>
      <c r="BE43" s="119"/>
      <c r="BF43" s="119"/>
      <c r="BG43" s="119"/>
      <c r="BH43" s="119"/>
      <c r="BI43" s="119"/>
      <c r="BJ43" s="119"/>
      <c r="BK43" s="119"/>
      <c r="BL43" s="119"/>
      <c r="BM43" s="119"/>
      <c r="BN43" s="119"/>
      <c r="BO43" s="119"/>
      <c r="BP43" s="119"/>
      <c r="BQ43" s="119"/>
      <c r="BR43" s="119"/>
      <c r="BS43" s="119"/>
      <c r="BT43" s="119"/>
      <c r="BU43" s="119"/>
      <c r="BV43" s="119"/>
      <c r="BW43" s="119"/>
      <c r="BX43" s="119"/>
      <c r="BY43" s="119"/>
      <c r="BZ43" s="119"/>
      <c r="CA43" s="119"/>
      <c r="CB43" s="119"/>
      <c r="CC43" s="119"/>
    </row>
    <row r="44" spans="1:91" x14ac:dyDescent="0.25">
      <c r="A44" s="5" t="s">
        <v>105</v>
      </c>
      <c r="B44" s="5" t="str">
        <f t="shared" si="282"/>
        <v>nat</v>
      </c>
      <c r="C44" s="5" t="str">
        <f t="shared" si="282"/>
        <v>base</v>
      </c>
      <c r="D44" s="133">
        <f t="shared" si="282"/>
        <v>-1.2</v>
      </c>
      <c r="E44" s="133">
        <f t="shared" ref="E44:F44" si="301">E43</f>
        <v>-1.2</v>
      </c>
      <c r="F44" s="133">
        <f t="shared" si="301"/>
        <v>-1.2</v>
      </c>
      <c r="G44" s="133">
        <f t="shared" ref="G44" si="302">G43</f>
        <v>-2</v>
      </c>
      <c r="H44" s="133">
        <f t="shared" ref="H44:I44" si="303">H43</f>
        <v>-2</v>
      </c>
      <c r="I44" s="133">
        <f t="shared" si="303"/>
        <v>-2.5</v>
      </c>
      <c r="J44" s="154">
        <f t="shared" ref="J44" si="304">J43</f>
        <v>-3.5</v>
      </c>
      <c r="K44" s="154">
        <f t="shared" ref="K44:L44" si="305">K43</f>
        <v>-2</v>
      </c>
      <c r="L44" s="154">
        <f t="shared" si="305"/>
        <v>-1.5</v>
      </c>
      <c r="M44" s="154">
        <f t="shared" ref="M44" si="306">M43</f>
        <v>-1</v>
      </c>
      <c r="N44" s="154">
        <f t="shared" ref="N44:O44" si="307">N43</f>
        <v>0.5</v>
      </c>
      <c r="O44" s="154">
        <f t="shared" si="307"/>
        <v>0.45</v>
      </c>
      <c r="P44" s="154">
        <f t="shared" ref="P44:R44" si="308">P43</f>
        <v>0.4</v>
      </c>
      <c r="Q44" s="154">
        <f t="shared" si="308"/>
        <v>0.4</v>
      </c>
      <c r="R44" s="154">
        <f t="shared" si="308"/>
        <v>0.4</v>
      </c>
      <c r="S44" s="154">
        <f t="shared" ref="S44" si="309">S43</f>
        <v>0</v>
      </c>
      <c r="AC44" s="128"/>
      <c r="AD44" s="109"/>
      <c r="AE44" s="119"/>
      <c r="AF44" s="119"/>
      <c r="AG44" s="115"/>
      <c r="AH44" s="115"/>
      <c r="AI44" s="115"/>
      <c r="AJ44" s="115"/>
      <c r="AK44" s="115"/>
      <c r="AL44" s="115"/>
      <c r="AM44" s="115"/>
      <c r="AN44" s="115"/>
      <c r="AO44" s="115"/>
      <c r="AP44" s="115"/>
      <c r="AQ44" s="119"/>
      <c r="AR44" s="119"/>
      <c r="AS44" s="119"/>
      <c r="AT44" s="119"/>
      <c r="AU44" s="119"/>
      <c r="AV44" s="119"/>
      <c r="AW44" s="119"/>
      <c r="AX44" s="119"/>
      <c r="AY44" s="119"/>
      <c r="AZ44" s="119"/>
      <c r="BA44" s="119"/>
      <c r="BB44" s="119"/>
      <c r="BC44" s="119"/>
      <c r="BD44" s="119"/>
      <c r="BE44" s="119"/>
      <c r="BF44" s="119"/>
      <c r="BG44" s="119"/>
      <c r="BH44" s="119"/>
      <c r="BI44" s="119"/>
      <c r="BJ44" s="119"/>
      <c r="BK44" s="119"/>
      <c r="BL44" s="119"/>
      <c r="BM44" s="119"/>
      <c r="BN44" s="119"/>
      <c r="BO44" s="119"/>
      <c r="BP44" s="119"/>
      <c r="BQ44" s="119"/>
      <c r="BR44" s="119"/>
      <c r="BS44" s="119"/>
      <c r="BT44" s="119"/>
      <c r="BU44" s="119"/>
      <c r="BV44" s="119"/>
      <c r="BW44" s="119"/>
      <c r="BX44" s="119"/>
      <c r="BY44" s="119"/>
      <c r="BZ44" s="119"/>
      <c r="CA44" s="119"/>
      <c r="CB44" s="119"/>
      <c r="CC44" s="119"/>
    </row>
    <row r="45" spans="1:91" x14ac:dyDescent="0.25">
      <c r="A45" s="5" t="s">
        <v>106</v>
      </c>
      <c r="B45" s="5" t="str">
        <f t="shared" si="282"/>
        <v>nat</v>
      </c>
      <c r="C45" s="5" t="str">
        <f t="shared" si="282"/>
        <v>base</v>
      </c>
      <c r="D45" s="133">
        <f t="shared" si="282"/>
        <v>-1.2</v>
      </c>
      <c r="E45" s="133">
        <f t="shared" ref="E45:F45" si="310">E44</f>
        <v>-1.2</v>
      </c>
      <c r="F45" s="133">
        <f t="shared" si="310"/>
        <v>-1.2</v>
      </c>
      <c r="G45" s="133">
        <f t="shared" ref="G45" si="311">G44</f>
        <v>-2</v>
      </c>
      <c r="H45" s="133">
        <f t="shared" ref="H45:I45" si="312">H44</f>
        <v>-2</v>
      </c>
      <c r="I45" s="133">
        <f t="shared" si="312"/>
        <v>-2.5</v>
      </c>
      <c r="J45" s="154">
        <f t="shared" ref="J45" si="313">J44</f>
        <v>-3.5</v>
      </c>
      <c r="K45" s="154">
        <f t="shared" ref="K45:L45" si="314">K44</f>
        <v>-2</v>
      </c>
      <c r="L45" s="154">
        <f t="shared" si="314"/>
        <v>-1.5</v>
      </c>
      <c r="M45" s="154">
        <f t="shared" ref="M45" si="315">M44</f>
        <v>-1</v>
      </c>
      <c r="N45" s="154">
        <f t="shared" ref="N45:O45" si="316">N44</f>
        <v>0.5</v>
      </c>
      <c r="O45" s="154">
        <f t="shared" si="316"/>
        <v>0.45</v>
      </c>
      <c r="P45" s="154">
        <f t="shared" ref="P45:R45" si="317">P44</f>
        <v>0.4</v>
      </c>
      <c r="Q45" s="154">
        <f t="shared" si="317"/>
        <v>0.4</v>
      </c>
      <c r="R45" s="154">
        <f t="shared" si="317"/>
        <v>0.4</v>
      </c>
      <c r="S45" s="154">
        <f t="shared" ref="S45" si="318">S44</f>
        <v>0</v>
      </c>
      <c r="AC45" s="128"/>
      <c r="AD45" s="109"/>
      <c r="AE45" s="119"/>
      <c r="AF45" s="119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9"/>
      <c r="AR45" s="119"/>
      <c r="AS45" s="119"/>
      <c r="AT45" s="119"/>
      <c r="AU45" s="119"/>
      <c r="AV45" s="119"/>
      <c r="AW45" s="119"/>
      <c r="AX45" s="119"/>
      <c r="AY45" s="119"/>
      <c r="AZ45" s="119"/>
      <c r="BA45" s="119"/>
      <c r="BB45" s="119"/>
      <c r="BC45" s="119"/>
      <c r="BD45" s="119"/>
      <c r="BE45" s="119"/>
      <c r="BF45" s="119"/>
      <c r="BG45" s="119"/>
      <c r="BH45" s="119"/>
      <c r="BI45" s="119"/>
      <c r="BJ45" s="119"/>
      <c r="BK45" s="119"/>
      <c r="BL45" s="119"/>
      <c r="BM45" s="119"/>
      <c r="BN45" s="119"/>
      <c r="BO45" s="119"/>
      <c r="BP45" s="119"/>
      <c r="BQ45" s="119"/>
      <c r="BR45" s="119"/>
      <c r="BS45" s="119"/>
      <c r="BT45" s="119"/>
      <c r="BU45" s="119"/>
      <c r="BV45" s="119"/>
      <c r="BW45" s="119"/>
      <c r="BX45" s="119"/>
      <c r="BY45" s="119"/>
      <c r="BZ45" s="119"/>
      <c r="CA45" s="119"/>
      <c r="CB45" s="119"/>
      <c r="CC45" s="119"/>
    </row>
    <row r="46" spans="1:91" x14ac:dyDescent="0.25">
      <c r="A46" s="5" t="s">
        <v>107</v>
      </c>
      <c r="B46" s="5" t="str">
        <f t="shared" si="282"/>
        <v>nat</v>
      </c>
      <c r="C46" s="5" t="str">
        <f t="shared" si="282"/>
        <v>base</v>
      </c>
      <c r="D46" s="133">
        <f t="shared" si="282"/>
        <v>-1.2</v>
      </c>
      <c r="E46" s="133">
        <f t="shared" ref="E46:F46" si="319">E45</f>
        <v>-1.2</v>
      </c>
      <c r="F46" s="133">
        <f t="shared" si="319"/>
        <v>-1.2</v>
      </c>
      <c r="G46" s="133">
        <f t="shared" ref="G46" si="320">G45</f>
        <v>-2</v>
      </c>
      <c r="H46" s="133">
        <f t="shared" ref="H46:I46" si="321">H45</f>
        <v>-2</v>
      </c>
      <c r="I46" s="133">
        <f t="shared" si="321"/>
        <v>-2.5</v>
      </c>
      <c r="J46" s="154">
        <f t="shared" ref="J46" si="322">J45</f>
        <v>-3.5</v>
      </c>
      <c r="K46" s="154">
        <f t="shared" ref="K46:L46" si="323">K45</f>
        <v>-2</v>
      </c>
      <c r="L46" s="154">
        <f t="shared" si="323"/>
        <v>-1.5</v>
      </c>
      <c r="M46" s="154">
        <f t="shared" ref="M46" si="324">M45</f>
        <v>-1</v>
      </c>
      <c r="N46" s="154">
        <f t="shared" ref="N46:O46" si="325">N45</f>
        <v>0.5</v>
      </c>
      <c r="O46" s="154">
        <f t="shared" si="325"/>
        <v>0.45</v>
      </c>
      <c r="P46" s="154">
        <f t="shared" ref="P46:R46" si="326">P45</f>
        <v>0.4</v>
      </c>
      <c r="Q46" s="154">
        <f t="shared" si="326"/>
        <v>0.4</v>
      </c>
      <c r="R46" s="154">
        <f t="shared" si="326"/>
        <v>0.4</v>
      </c>
      <c r="S46" s="154">
        <f t="shared" ref="S46" si="327">S45</f>
        <v>0</v>
      </c>
      <c r="AC46" s="128"/>
      <c r="AD46" s="109"/>
      <c r="AE46" s="119"/>
      <c r="AF46" s="119"/>
      <c r="AG46" s="115"/>
      <c r="AH46" s="115"/>
      <c r="AI46" s="115"/>
      <c r="AJ46" s="115"/>
      <c r="AK46" s="115"/>
      <c r="AL46" s="115"/>
      <c r="AM46" s="115"/>
      <c r="AN46" s="115"/>
      <c r="AO46" s="115"/>
      <c r="AP46" s="115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19"/>
      <c r="CA46" s="119"/>
      <c r="CB46" s="119"/>
      <c r="CC46" s="119"/>
    </row>
    <row r="47" spans="1:91" x14ac:dyDescent="0.25">
      <c r="A47" s="5" t="s">
        <v>108</v>
      </c>
      <c r="B47" s="5" t="str">
        <f t="shared" si="282"/>
        <v>nat</v>
      </c>
      <c r="C47" s="5" t="str">
        <f t="shared" si="282"/>
        <v>base</v>
      </c>
      <c r="D47" s="133">
        <f t="shared" si="282"/>
        <v>-1.2</v>
      </c>
      <c r="E47" s="133">
        <f t="shared" ref="E47:F47" si="328">E46</f>
        <v>-1.2</v>
      </c>
      <c r="F47" s="133">
        <f t="shared" si="328"/>
        <v>-1.2</v>
      </c>
      <c r="G47" s="133">
        <f t="shared" ref="G47" si="329">G46</f>
        <v>-2</v>
      </c>
      <c r="H47" s="133">
        <f t="shared" ref="H47:I47" si="330">H46</f>
        <v>-2</v>
      </c>
      <c r="I47" s="133">
        <f t="shared" si="330"/>
        <v>-2.5</v>
      </c>
      <c r="J47" s="154">
        <f t="shared" ref="J47" si="331">J46</f>
        <v>-3.5</v>
      </c>
      <c r="K47" s="154">
        <f t="shared" ref="K47:L47" si="332">K46</f>
        <v>-2</v>
      </c>
      <c r="L47" s="154">
        <f t="shared" si="332"/>
        <v>-1.5</v>
      </c>
      <c r="M47" s="154">
        <f t="shared" ref="M47" si="333">M46</f>
        <v>-1</v>
      </c>
      <c r="N47" s="154">
        <f t="shared" ref="N47:O47" si="334">N46</f>
        <v>0.5</v>
      </c>
      <c r="O47" s="154">
        <f t="shared" si="334"/>
        <v>0.45</v>
      </c>
      <c r="P47" s="154">
        <f t="shared" ref="P47:R47" si="335">P46</f>
        <v>0.4</v>
      </c>
      <c r="Q47" s="154">
        <f t="shared" si="335"/>
        <v>0.4</v>
      </c>
      <c r="R47" s="154">
        <f t="shared" si="335"/>
        <v>0.4</v>
      </c>
      <c r="S47" s="154">
        <f t="shared" ref="S47" si="336">S46</f>
        <v>0</v>
      </c>
      <c r="AC47" s="128"/>
      <c r="AD47" s="109"/>
      <c r="AE47" s="119"/>
      <c r="AF47" s="119"/>
      <c r="AG47" s="115"/>
      <c r="AH47" s="115"/>
      <c r="AI47" s="115"/>
      <c r="AJ47" s="115"/>
      <c r="AK47" s="115"/>
      <c r="AL47" s="115"/>
      <c r="AM47" s="115"/>
      <c r="AN47" s="115"/>
      <c r="AO47" s="115"/>
      <c r="AP47" s="115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  <c r="BT47" s="119"/>
      <c r="BU47" s="119"/>
      <c r="BV47" s="119"/>
      <c r="BW47" s="119"/>
      <c r="BX47" s="119"/>
      <c r="BY47" s="119"/>
      <c r="BZ47" s="119"/>
      <c r="CA47" s="119"/>
      <c r="CB47" s="119"/>
      <c r="CC47" s="119"/>
    </row>
    <row r="48" spans="1:91" x14ac:dyDescent="0.25">
      <c r="A48" s="5" t="s">
        <v>109</v>
      </c>
      <c r="B48" s="5" t="str">
        <f t="shared" si="282"/>
        <v>nat</v>
      </c>
      <c r="C48" s="5" t="str">
        <f t="shared" si="282"/>
        <v>base</v>
      </c>
      <c r="D48" s="133">
        <f t="shared" si="282"/>
        <v>-1.2</v>
      </c>
      <c r="E48" s="133">
        <f t="shared" ref="E48:F48" si="337">E47</f>
        <v>-1.2</v>
      </c>
      <c r="F48" s="133">
        <f t="shared" si="337"/>
        <v>-1.2</v>
      </c>
      <c r="G48" s="133">
        <f t="shared" ref="G48" si="338">G47</f>
        <v>-2</v>
      </c>
      <c r="H48" s="133">
        <f t="shared" ref="H48:I48" si="339">H47</f>
        <v>-2</v>
      </c>
      <c r="I48" s="133">
        <f t="shared" si="339"/>
        <v>-2.5</v>
      </c>
      <c r="J48" s="154">
        <f t="shared" ref="J48" si="340">J47</f>
        <v>-3.5</v>
      </c>
      <c r="K48" s="154">
        <f t="shared" ref="K48:L48" si="341">K47</f>
        <v>-2</v>
      </c>
      <c r="L48" s="154">
        <f t="shared" si="341"/>
        <v>-1.5</v>
      </c>
      <c r="M48" s="154">
        <f t="shared" ref="M48" si="342">M47</f>
        <v>-1</v>
      </c>
      <c r="N48" s="154">
        <f t="shared" ref="N48:O48" si="343">N47</f>
        <v>0.5</v>
      </c>
      <c r="O48" s="154">
        <f t="shared" si="343"/>
        <v>0.45</v>
      </c>
      <c r="P48" s="154">
        <f t="shared" ref="P48:R48" si="344">P47</f>
        <v>0.4</v>
      </c>
      <c r="Q48" s="154">
        <f t="shared" si="344"/>
        <v>0.4</v>
      </c>
      <c r="R48" s="154">
        <f t="shared" si="344"/>
        <v>0.4</v>
      </c>
      <c r="S48" s="154">
        <f t="shared" ref="S48" si="345">S47</f>
        <v>0</v>
      </c>
      <c r="AC48" s="128"/>
      <c r="AD48" s="109"/>
      <c r="AE48" s="119"/>
      <c r="AF48" s="119"/>
      <c r="AG48" s="115"/>
      <c r="AH48" s="115"/>
      <c r="AI48" s="115"/>
      <c r="AJ48" s="115"/>
      <c r="AK48" s="115"/>
      <c r="AL48" s="115"/>
      <c r="AM48" s="115"/>
      <c r="AN48" s="115"/>
      <c r="AO48" s="115"/>
      <c r="AP48" s="115"/>
      <c r="AQ48" s="119"/>
      <c r="AR48" s="119"/>
      <c r="AS48" s="119"/>
      <c r="AT48" s="119"/>
      <c r="AU48" s="119"/>
      <c r="AV48" s="119"/>
      <c r="AW48" s="119"/>
      <c r="AX48" s="119"/>
      <c r="AY48" s="119"/>
      <c r="AZ48" s="119"/>
      <c r="BA48" s="119"/>
      <c r="BB48" s="119"/>
      <c r="BC48" s="119"/>
      <c r="BD48" s="119"/>
      <c r="BE48" s="119"/>
      <c r="BF48" s="119"/>
      <c r="BG48" s="119"/>
      <c r="BH48" s="119"/>
      <c r="BI48" s="119"/>
      <c r="BJ48" s="119"/>
      <c r="BK48" s="119"/>
      <c r="BL48" s="119"/>
      <c r="BM48" s="119"/>
      <c r="BN48" s="119"/>
      <c r="BO48" s="119"/>
      <c r="BP48" s="119"/>
      <c r="BQ48" s="119"/>
      <c r="BR48" s="119"/>
      <c r="BS48" s="119"/>
      <c r="BT48" s="119"/>
      <c r="BU48" s="119"/>
      <c r="BV48" s="119"/>
      <c r="BW48" s="119"/>
      <c r="BX48" s="119"/>
      <c r="BY48" s="119"/>
      <c r="BZ48" s="119"/>
      <c r="CA48" s="119"/>
      <c r="CB48" s="119"/>
      <c r="CC48" s="119"/>
    </row>
    <row r="49" spans="1:91" x14ac:dyDescent="0.25">
      <c r="A49" s="5" t="s">
        <v>61</v>
      </c>
      <c r="B49" s="5" t="str">
        <f t="shared" si="282"/>
        <v>nat</v>
      </c>
      <c r="C49" s="5" t="str">
        <f t="shared" si="282"/>
        <v>base</v>
      </c>
      <c r="D49" s="133" t="s">
        <v>75</v>
      </c>
      <c r="E49" s="133" t="s">
        <v>75</v>
      </c>
      <c r="F49" s="133" t="s">
        <v>75</v>
      </c>
      <c r="G49" s="133" t="s">
        <v>75</v>
      </c>
      <c r="H49" s="133" t="s">
        <v>75</v>
      </c>
      <c r="I49" s="133" t="s">
        <v>75</v>
      </c>
      <c r="J49" s="154" t="s">
        <v>75</v>
      </c>
      <c r="K49" s="154" t="s">
        <v>75</v>
      </c>
      <c r="L49" s="154" t="s">
        <v>75</v>
      </c>
      <c r="M49" s="154" t="s">
        <v>75</v>
      </c>
      <c r="N49" s="154" t="s">
        <v>75</v>
      </c>
      <c r="O49" s="154" t="s">
        <v>75</v>
      </c>
      <c r="P49" s="154" t="s">
        <v>75</v>
      </c>
      <c r="Q49" s="154" t="s">
        <v>75</v>
      </c>
      <c r="R49" s="154" t="s">
        <v>75</v>
      </c>
      <c r="S49" s="154" t="s">
        <v>75</v>
      </c>
      <c r="AC49" s="128"/>
      <c r="AD49" s="109"/>
      <c r="AE49" s="119"/>
      <c r="AF49" s="119"/>
      <c r="AG49" s="115"/>
      <c r="AH49" s="115"/>
      <c r="AI49" s="115"/>
      <c r="AJ49" s="115"/>
      <c r="AK49" s="115"/>
      <c r="AL49" s="115"/>
      <c r="AM49" s="115"/>
      <c r="AN49" s="115"/>
      <c r="AO49" s="115"/>
      <c r="AP49" s="115"/>
      <c r="AQ49" s="119"/>
      <c r="AR49" s="119"/>
      <c r="AS49" s="119"/>
      <c r="AT49" s="119"/>
      <c r="AU49" s="119"/>
      <c r="AV49" s="119"/>
      <c r="AW49" s="119"/>
      <c r="AX49" s="119"/>
      <c r="AY49" s="119"/>
      <c r="AZ49" s="119"/>
      <c r="BA49" s="119"/>
      <c r="BB49" s="119"/>
      <c r="BC49" s="119"/>
      <c r="BD49" s="119"/>
      <c r="BE49" s="119"/>
      <c r="BF49" s="119"/>
      <c r="BG49" s="119"/>
      <c r="BH49" s="119"/>
      <c r="BI49" s="119"/>
      <c r="BJ49" s="119"/>
      <c r="BK49" s="119"/>
      <c r="BL49" s="119"/>
      <c r="BM49" s="119"/>
      <c r="BN49" s="119"/>
      <c r="BO49" s="119"/>
      <c r="BP49" s="119"/>
      <c r="BQ49" s="119"/>
      <c r="BR49" s="119"/>
      <c r="BS49" s="119"/>
      <c r="BT49" s="119"/>
      <c r="BU49" s="119"/>
      <c r="BV49" s="119"/>
      <c r="BW49" s="119"/>
      <c r="BX49" s="119"/>
      <c r="BY49" s="119"/>
      <c r="BZ49" s="119"/>
      <c r="CA49" s="119"/>
      <c r="CB49" s="119"/>
      <c r="CC49" s="119"/>
    </row>
    <row r="50" spans="1:91" x14ac:dyDescent="0.25">
      <c r="A50" s="5" t="s">
        <v>215</v>
      </c>
      <c r="B50" s="5" t="str">
        <f t="shared" si="282"/>
        <v>nat</v>
      </c>
      <c r="C50" s="5" t="str">
        <f t="shared" si="282"/>
        <v>base</v>
      </c>
      <c r="D50" s="133" t="s">
        <v>75</v>
      </c>
      <c r="E50" s="133" t="s">
        <v>75</v>
      </c>
      <c r="F50" s="133" t="s">
        <v>75</v>
      </c>
      <c r="G50" s="133" t="s">
        <v>75</v>
      </c>
      <c r="H50" s="133" t="s">
        <v>75</v>
      </c>
      <c r="I50" s="133" t="s">
        <v>75</v>
      </c>
      <c r="J50" s="154" t="s">
        <v>75</v>
      </c>
      <c r="K50" s="154" t="s">
        <v>75</v>
      </c>
      <c r="L50" s="154" t="s">
        <v>75</v>
      </c>
      <c r="M50" s="154" t="s">
        <v>75</v>
      </c>
      <c r="N50" s="154" t="s">
        <v>75</v>
      </c>
      <c r="O50" s="154" t="s">
        <v>75</v>
      </c>
      <c r="P50" s="154" t="s">
        <v>75</v>
      </c>
      <c r="Q50" s="154" t="s">
        <v>75</v>
      </c>
      <c r="R50" s="154" t="s">
        <v>75</v>
      </c>
      <c r="S50" s="154" t="s">
        <v>75</v>
      </c>
      <c r="AC50" s="128"/>
      <c r="AD50" s="109"/>
      <c r="AE50" s="119"/>
      <c r="AF50" s="119"/>
      <c r="AG50" s="115"/>
      <c r="AH50" s="115"/>
      <c r="AI50" s="115"/>
      <c r="AJ50" s="115"/>
      <c r="AK50" s="115"/>
      <c r="AL50" s="115"/>
      <c r="AM50" s="115"/>
      <c r="AN50" s="115"/>
      <c r="AO50" s="115"/>
      <c r="AP50" s="115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19"/>
      <c r="BM50" s="119"/>
      <c r="BN50" s="119"/>
      <c r="BO50" s="119"/>
      <c r="BP50" s="119"/>
      <c r="BQ50" s="119"/>
      <c r="BR50" s="119"/>
      <c r="BS50" s="119"/>
      <c r="BT50" s="119"/>
      <c r="BU50" s="119"/>
      <c r="BV50" s="119"/>
      <c r="BW50" s="119"/>
      <c r="BX50" s="119"/>
      <c r="BY50" s="119"/>
      <c r="BZ50" s="119"/>
      <c r="CA50" s="119"/>
      <c r="CB50" s="119"/>
      <c r="CC50" s="119"/>
    </row>
    <row r="51" spans="1:91" x14ac:dyDescent="0.25">
      <c r="A51" s="5" t="s">
        <v>417</v>
      </c>
      <c r="B51" s="5" t="str">
        <f t="shared" si="282"/>
        <v>nat</v>
      </c>
      <c r="C51" s="5" t="str">
        <f t="shared" si="282"/>
        <v>base</v>
      </c>
      <c r="D51" s="133">
        <f>D48</f>
        <v>-1.2</v>
      </c>
      <c r="E51" s="133">
        <f>E48</f>
        <v>-1.2</v>
      </c>
      <c r="F51" s="133">
        <f>F48</f>
        <v>-1.2</v>
      </c>
      <c r="G51" s="133">
        <f t="shared" ref="G51" si="346">G48</f>
        <v>-2</v>
      </c>
      <c r="H51" s="133">
        <f t="shared" ref="H51:I51" si="347">H48</f>
        <v>-2</v>
      </c>
      <c r="I51" s="133">
        <f t="shared" si="347"/>
        <v>-2.5</v>
      </c>
      <c r="J51" s="154">
        <v>-3.5</v>
      </c>
      <c r="K51" s="154">
        <f t="shared" ref="K51" si="348">K48</f>
        <v>-2</v>
      </c>
      <c r="L51" s="154">
        <v>-1.5</v>
      </c>
      <c r="M51" s="154">
        <v>-1</v>
      </c>
      <c r="N51" s="154">
        <f t="shared" ref="N51" si="349">N48</f>
        <v>0.5</v>
      </c>
      <c r="O51" s="154">
        <v>0.45</v>
      </c>
      <c r="P51" s="154">
        <f t="shared" ref="P51" si="350">P48</f>
        <v>0.4</v>
      </c>
      <c r="Q51" s="154">
        <v>0.3</v>
      </c>
      <c r="R51" s="154">
        <v>0.35</v>
      </c>
      <c r="S51" s="154">
        <f t="shared" ref="S51" si="351">S48</f>
        <v>0</v>
      </c>
      <c r="AC51" s="128"/>
      <c r="AD51" s="109"/>
      <c r="AE51" s="119"/>
      <c r="AF51" s="119"/>
      <c r="AG51" s="115"/>
      <c r="AH51" s="115"/>
      <c r="AI51" s="115"/>
      <c r="AJ51" s="115"/>
      <c r="AK51" s="115"/>
      <c r="AL51" s="115"/>
      <c r="AM51" s="115"/>
      <c r="AN51" s="115"/>
      <c r="AO51" s="115"/>
      <c r="AP51" s="115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19"/>
      <c r="BS51" s="119"/>
      <c r="BT51" s="119"/>
      <c r="BU51" s="119"/>
      <c r="BV51" s="119"/>
      <c r="BW51" s="119"/>
      <c r="BX51" s="119"/>
      <c r="BY51" s="119"/>
      <c r="BZ51" s="119"/>
      <c r="CA51" s="119"/>
      <c r="CB51" s="119"/>
      <c r="CC51" s="119"/>
    </row>
    <row r="52" spans="1:91" x14ac:dyDescent="0.25">
      <c r="A52" s="5" t="s">
        <v>110</v>
      </c>
      <c r="B52" s="5" t="str">
        <f>B50</f>
        <v>nat</v>
      </c>
      <c r="C52" s="5" t="str">
        <f>C50</f>
        <v>base</v>
      </c>
      <c r="D52" s="133">
        <f>D51</f>
        <v>-1.2</v>
      </c>
      <c r="E52" s="133">
        <f>E51</f>
        <v>-1.2</v>
      </c>
      <c r="F52" s="133">
        <f>F51</f>
        <v>-1.2</v>
      </c>
      <c r="G52" s="133">
        <f t="shared" ref="G52:L52" si="352">G51</f>
        <v>-2</v>
      </c>
      <c r="H52" s="133">
        <f t="shared" si="352"/>
        <v>-2</v>
      </c>
      <c r="I52" s="133">
        <f t="shared" si="352"/>
        <v>-2.5</v>
      </c>
      <c r="J52" s="154">
        <f t="shared" si="352"/>
        <v>-3.5</v>
      </c>
      <c r="K52" s="154">
        <f t="shared" si="352"/>
        <v>-2</v>
      </c>
      <c r="L52" s="154">
        <f t="shared" si="352"/>
        <v>-1.5</v>
      </c>
      <c r="M52" s="154">
        <f t="shared" ref="M52:O52" si="353">M51</f>
        <v>-1</v>
      </c>
      <c r="N52" s="154">
        <f t="shared" si="353"/>
        <v>0.5</v>
      </c>
      <c r="O52" s="154">
        <f t="shared" si="353"/>
        <v>0.45</v>
      </c>
      <c r="P52" s="154">
        <f t="shared" ref="P52:R52" si="354">P51</f>
        <v>0.4</v>
      </c>
      <c r="Q52" s="154">
        <f t="shared" si="354"/>
        <v>0.3</v>
      </c>
      <c r="R52" s="154">
        <f t="shared" si="354"/>
        <v>0.35</v>
      </c>
      <c r="S52" s="154">
        <f t="shared" ref="S52" si="355">S51</f>
        <v>0</v>
      </c>
      <c r="AC52" s="128"/>
      <c r="AD52" s="109"/>
      <c r="AE52" s="119"/>
      <c r="AF52" s="119"/>
      <c r="AG52" s="115"/>
      <c r="AH52" s="115"/>
      <c r="AI52" s="115"/>
      <c r="AJ52" s="115"/>
      <c r="AK52" s="115"/>
      <c r="AL52" s="115"/>
      <c r="AM52" s="115"/>
      <c r="AN52" s="115"/>
      <c r="AO52" s="115"/>
      <c r="AP52" s="115"/>
      <c r="AQ52" s="119"/>
      <c r="AR52" s="119"/>
      <c r="AS52" s="119"/>
      <c r="AT52" s="119"/>
      <c r="AU52" s="119"/>
      <c r="AV52" s="119"/>
      <c r="AW52" s="119"/>
      <c r="AX52" s="119"/>
      <c r="AY52" s="119"/>
      <c r="AZ52" s="119"/>
      <c r="BA52" s="119"/>
      <c r="BB52" s="119"/>
      <c r="BC52" s="119"/>
      <c r="BD52" s="119"/>
      <c r="BE52" s="119"/>
      <c r="BF52" s="119"/>
      <c r="BG52" s="119"/>
      <c r="BH52" s="119"/>
      <c r="BI52" s="119"/>
      <c r="BJ52" s="119"/>
      <c r="BK52" s="119"/>
      <c r="BL52" s="119"/>
      <c r="BM52" s="119"/>
      <c r="BN52" s="119"/>
      <c r="BO52" s="119"/>
      <c r="BP52" s="119"/>
      <c r="BQ52" s="119"/>
      <c r="BR52" s="119"/>
      <c r="BS52" s="119"/>
      <c r="BT52" s="119"/>
      <c r="BU52" s="119"/>
      <c r="BV52" s="119"/>
      <c r="BW52" s="119"/>
      <c r="BX52" s="119"/>
      <c r="BY52" s="119"/>
      <c r="BZ52" s="119"/>
      <c r="CA52" s="119"/>
      <c r="CB52" s="119"/>
      <c r="CC52" s="119"/>
    </row>
    <row r="53" spans="1:91" x14ac:dyDescent="0.25">
      <c r="A53" s="5" t="s">
        <v>111</v>
      </c>
      <c r="B53" s="5" t="str">
        <f t="shared" ref="B53:F56" si="356">B52</f>
        <v>nat</v>
      </c>
      <c r="C53" s="5" t="str">
        <f t="shared" ref="C53:D54" si="357">C52</f>
        <v>base</v>
      </c>
      <c r="D53" s="133">
        <f t="shared" si="357"/>
        <v>-1.2</v>
      </c>
      <c r="E53" s="133">
        <f t="shared" ref="E53:F53" si="358">E52</f>
        <v>-1.2</v>
      </c>
      <c r="F53" s="133">
        <f t="shared" si="358"/>
        <v>-1.2</v>
      </c>
      <c r="G53" s="133">
        <f t="shared" ref="G53" si="359">G52</f>
        <v>-2</v>
      </c>
      <c r="H53" s="133">
        <f t="shared" ref="H53:I53" si="360">H52</f>
        <v>-2</v>
      </c>
      <c r="I53" s="133">
        <f t="shared" si="360"/>
        <v>-2.5</v>
      </c>
      <c r="J53" s="154">
        <f t="shared" ref="J53" si="361">J52</f>
        <v>-3.5</v>
      </c>
      <c r="K53" s="154">
        <f t="shared" ref="K53:L53" si="362">K52</f>
        <v>-2</v>
      </c>
      <c r="L53" s="154">
        <f t="shared" si="362"/>
        <v>-1.5</v>
      </c>
      <c r="M53" s="154">
        <f t="shared" ref="M53" si="363">M52</f>
        <v>-1</v>
      </c>
      <c r="N53" s="154">
        <f t="shared" ref="N53:O53" si="364">N52</f>
        <v>0.5</v>
      </c>
      <c r="O53" s="154">
        <f t="shared" si="364"/>
        <v>0.45</v>
      </c>
      <c r="P53" s="154">
        <f t="shared" ref="P53:R53" si="365">P52</f>
        <v>0.4</v>
      </c>
      <c r="Q53" s="154">
        <f t="shared" si="365"/>
        <v>0.3</v>
      </c>
      <c r="R53" s="154">
        <f t="shared" si="365"/>
        <v>0.35</v>
      </c>
      <c r="S53" s="154">
        <f t="shared" ref="S53" si="366">S52</f>
        <v>0</v>
      </c>
      <c r="AC53" s="128"/>
      <c r="AD53" s="109"/>
      <c r="AE53" s="119"/>
      <c r="AF53" s="119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9"/>
      <c r="AR53" s="119"/>
      <c r="AS53" s="119"/>
      <c r="AT53" s="119"/>
      <c r="AU53" s="119"/>
      <c r="AV53" s="119"/>
      <c r="AW53" s="119"/>
      <c r="AX53" s="119"/>
      <c r="AY53" s="119"/>
      <c r="AZ53" s="119"/>
      <c r="BA53" s="119"/>
      <c r="BB53" s="119"/>
      <c r="BC53" s="119"/>
      <c r="BD53" s="119"/>
      <c r="BE53" s="119"/>
      <c r="BF53" s="119"/>
      <c r="BG53" s="119"/>
      <c r="BH53" s="119"/>
      <c r="BI53" s="119"/>
      <c r="BJ53" s="119"/>
      <c r="BK53" s="119"/>
      <c r="BL53" s="119"/>
      <c r="BM53" s="119"/>
      <c r="BN53" s="119"/>
      <c r="BO53" s="119"/>
      <c r="BP53" s="119"/>
      <c r="BQ53" s="119"/>
      <c r="BR53" s="119"/>
      <c r="BS53" s="119"/>
      <c r="BT53" s="119"/>
      <c r="BU53" s="119"/>
      <c r="BV53" s="119"/>
      <c r="BW53" s="119"/>
      <c r="BX53" s="119"/>
      <c r="BY53" s="119"/>
      <c r="BZ53" s="119"/>
      <c r="CA53" s="119"/>
      <c r="CB53" s="119"/>
      <c r="CC53" s="119"/>
    </row>
    <row r="54" spans="1:91" x14ac:dyDescent="0.25">
      <c r="A54" s="5" t="s">
        <v>112</v>
      </c>
      <c r="B54" s="5" t="str">
        <f t="shared" si="356"/>
        <v>nat</v>
      </c>
      <c r="C54" s="5" t="str">
        <f t="shared" si="357"/>
        <v>base</v>
      </c>
      <c r="D54" s="133">
        <f t="shared" si="357"/>
        <v>-1.2</v>
      </c>
      <c r="E54" s="133">
        <f t="shared" ref="E54:F54" si="367">E53</f>
        <v>-1.2</v>
      </c>
      <c r="F54" s="133">
        <f t="shared" si="367"/>
        <v>-1.2</v>
      </c>
      <c r="G54" s="133">
        <f t="shared" ref="G54:I56" si="368">G53</f>
        <v>-2</v>
      </c>
      <c r="H54" s="133">
        <f t="shared" ref="H54:I54" si="369">H53</f>
        <v>-2</v>
      </c>
      <c r="I54" s="133">
        <f t="shared" si="369"/>
        <v>-2.5</v>
      </c>
      <c r="J54" s="154">
        <f t="shared" ref="J54:L56" si="370">J53</f>
        <v>-3.5</v>
      </c>
      <c r="K54" s="154">
        <f t="shared" ref="K54:L54" si="371">K53</f>
        <v>-2</v>
      </c>
      <c r="L54" s="154">
        <f t="shared" si="371"/>
        <v>-1.5</v>
      </c>
      <c r="M54" s="154">
        <f t="shared" ref="M54:R56" si="372">M53</f>
        <v>-1</v>
      </c>
      <c r="N54" s="154">
        <f t="shared" ref="N54:O54" si="373">N53</f>
        <v>0.5</v>
      </c>
      <c r="O54" s="154">
        <f t="shared" si="373"/>
        <v>0.45</v>
      </c>
      <c r="P54" s="154">
        <f t="shared" ref="P54:R54" si="374">P53</f>
        <v>0.4</v>
      </c>
      <c r="Q54" s="154">
        <f t="shared" si="374"/>
        <v>0.3</v>
      </c>
      <c r="R54" s="154">
        <f t="shared" si="374"/>
        <v>0.35</v>
      </c>
      <c r="S54" s="154">
        <f t="shared" ref="S54" si="375">S53</f>
        <v>0</v>
      </c>
      <c r="AC54" s="128"/>
      <c r="AD54" s="109"/>
      <c r="AE54" s="119"/>
      <c r="AF54" s="119"/>
      <c r="AG54" s="115"/>
      <c r="AH54" s="115"/>
      <c r="AI54" s="115"/>
      <c r="AJ54" s="115"/>
      <c r="AK54" s="115"/>
      <c r="AL54" s="115"/>
      <c r="AM54" s="115"/>
      <c r="AN54" s="115"/>
      <c r="AO54" s="115"/>
      <c r="AP54" s="115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  <c r="BB54" s="119"/>
      <c r="BC54" s="119"/>
      <c r="BD54" s="119"/>
      <c r="BE54" s="119"/>
      <c r="BF54" s="119"/>
      <c r="BG54" s="119"/>
      <c r="BH54" s="119"/>
      <c r="BI54" s="119"/>
      <c r="BJ54" s="119"/>
      <c r="BK54" s="119"/>
      <c r="BL54" s="119"/>
      <c r="BM54" s="119"/>
      <c r="BN54" s="119"/>
      <c r="BO54" s="119"/>
      <c r="BP54" s="119"/>
      <c r="BQ54" s="119"/>
      <c r="BR54" s="119"/>
      <c r="BS54" s="119"/>
      <c r="BT54" s="119"/>
      <c r="BU54" s="119"/>
      <c r="BV54" s="119"/>
      <c r="BW54" s="119"/>
      <c r="BX54" s="119"/>
      <c r="BY54" s="119"/>
      <c r="BZ54" s="119"/>
      <c r="CA54" s="119"/>
      <c r="CB54" s="119"/>
      <c r="CC54" s="119"/>
    </row>
    <row r="55" spans="1:91" x14ac:dyDescent="0.25">
      <c r="A55" s="5" t="s">
        <v>445</v>
      </c>
      <c r="B55" s="5" t="str">
        <f t="shared" si="356"/>
        <v>nat</v>
      </c>
      <c r="C55" s="5" t="str">
        <f t="shared" si="356"/>
        <v>base</v>
      </c>
      <c r="D55" s="133">
        <f t="shared" si="356"/>
        <v>-1.2</v>
      </c>
      <c r="E55" s="133">
        <f t="shared" si="356"/>
        <v>-1.2</v>
      </c>
      <c r="F55" s="133">
        <f t="shared" si="356"/>
        <v>-1.2</v>
      </c>
      <c r="G55" s="133">
        <f t="shared" si="368"/>
        <v>-2</v>
      </c>
      <c r="H55" s="133">
        <f t="shared" si="368"/>
        <v>-2</v>
      </c>
      <c r="I55" s="133">
        <f t="shared" si="368"/>
        <v>-2.5</v>
      </c>
      <c r="J55" s="154">
        <f t="shared" si="370"/>
        <v>-3.5</v>
      </c>
      <c r="K55" s="154">
        <f t="shared" si="370"/>
        <v>-2</v>
      </c>
      <c r="L55" s="154">
        <f t="shared" si="370"/>
        <v>-1.5</v>
      </c>
      <c r="M55" s="154">
        <f t="shared" si="372"/>
        <v>-1</v>
      </c>
      <c r="N55" s="154">
        <f t="shared" si="372"/>
        <v>0.5</v>
      </c>
      <c r="O55" s="154">
        <f t="shared" si="372"/>
        <v>0.45</v>
      </c>
      <c r="P55" s="154">
        <f t="shared" si="372"/>
        <v>0.4</v>
      </c>
      <c r="Q55" s="154">
        <f t="shared" si="372"/>
        <v>0.3</v>
      </c>
      <c r="R55" s="154">
        <f t="shared" si="372"/>
        <v>0.35</v>
      </c>
      <c r="S55" s="154">
        <f t="shared" ref="S55" si="376">S54</f>
        <v>0</v>
      </c>
      <c r="AC55" s="128"/>
      <c r="AD55" s="109"/>
      <c r="AE55" s="119"/>
      <c r="AF55" s="119"/>
      <c r="AG55" s="115"/>
      <c r="AH55" s="115"/>
      <c r="AI55" s="115"/>
      <c r="AJ55" s="115"/>
      <c r="AK55" s="115"/>
      <c r="AL55" s="115"/>
      <c r="AM55" s="115"/>
      <c r="AN55" s="115"/>
      <c r="AO55" s="115"/>
      <c r="AP55" s="115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19"/>
      <c r="BO55" s="119"/>
      <c r="BP55" s="119"/>
      <c r="BQ55" s="119"/>
      <c r="BR55" s="119"/>
      <c r="BS55" s="119"/>
      <c r="BT55" s="119"/>
      <c r="BU55" s="119"/>
      <c r="BV55" s="119"/>
      <c r="BW55" s="119"/>
      <c r="BX55" s="119"/>
      <c r="BY55" s="119"/>
      <c r="BZ55" s="119"/>
      <c r="CA55" s="119"/>
      <c r="CB55" s="119"/>
      <c r="CC55" s="119"/>
    </row>
    <row r="56" spans="1:91" x14ac:dyDescent="0.25">
      <c r="A56" s="5" t="s">
        <v>446</v>
      </c>
      <c r="B56" s="5" t="str">
        <f t="shared" si="356"/>
        <v>nat</v>
      </c>
      <c r="C56" s="5" t="str">
        <f t="shared" si="356"/>
        <v>base</v>
      </c>
      <c r="D56" s="133">
        <f t="shared" si="356"/>
        <v>-1.2</v>
      </c>
      <c r="E56" s="133">
        <f t="shared" si="356"/>
        <v>-1.2</v>
      </c>
      <c r="F56" s="133">
        <f t="shared" si="356"/>
        <v>-1.2</v>
      </c>
      <c r="G56" s="133">
        <f t="shared" si="368"/>
        <v>-2</v>
      </c>
      <c r="H56" s="133">
        <f t="shared" si="368"/>
        <v>-2</v>
      </c>
      <c r="I56" s="133">
        <f t="shared" si="368"/>
        <v>-2.5</v>
      </c>
      <c r="J56" s="154">
        <f t="shared" si="370"/>
        <v>-3.5</v>
      </c>
      <c r="K56" s="154">
        <f t="shared" si="370"/>
        <v>-2</v>
      </c>
      <c r="L56" s="154">
        <f t="shared" si="370"/>
        <v>-1.5</v>
      </c>
      <c r="M56" s="154">
        <f t="shared" si="372"/>
        <v>-1</v>
      </c>
      <c r="N56" s="154">
        <f t="shared" si="372"/>
        <v>0.5</v>
      </c>
      <c r="O56" s="154">
        <f t="shared" si="372"/>
        <v>0.45</v>
      </c>
      <c r="P56" s="154">
        <f t="shared" si="372"/>
        <v>0.4</v>
      </c>
      <c r="Q56" s="154">
        <f t="shared" si="372"/>
        <v>0.3</v>
      </c>
      <c r="R56" s="154">
        <f t="shared" si="372"/>
        <v>0.35</v>
      </c>
      <c r="S56" s="154">
        <f t="shared" ref="S56" si="377">S55</f>
        <v>0</v>
      </c>
      <c r="AC56" s="128"/>
      <c r="AD56" s="109"/>
      <c r="AE56" s="119"/>
      <c r="AF56" s="119"/>
      <c r="AG56" s="115"/>
      <c r="AH56" s="115"/>
      <c r="AI56" s="115"/>
      <c r="AJ56" s="115"/>
      <c r="AK56" s="115"/>
      <c r="AL56" s="115"/>
      <c r="AM56" s="115"/>
      <c r="AN56" s="115"/>
      <c r="AO56" s="115"/>
      <c r="AP56" s="115"/>
      <c r="AQ56" s="119"/>
      <c r="AR56" s="119"/>
      <c r="AS56" s="119"/>
      <c r="AT56" s="119"/>
      <c r="AU56" s="119"/>
      <c r="AV56" s="119"/>
      <c r="AW56" s="119"/>
      <c r="AX56" s="119"/>
      <c r="AY56" s="119"/>
      <c r="AZ56" s="119"/>
      <c r="BA56" s="119"/>
      <c r="BB56" s="119"/>
      <c r="BC56" s="119"/>
      <c r="BD56" s="119"/>
      <c r="BE56" s="119"/>
      <c r="BF56" s="119"/>
      <c r="BG56" s="119"/>
      <c r="BH56" s="119"/>
      <c r="BI56" s="119"/>
      <c r="BJ56" s="119"/>
      <c r="BK56" s="119"/>
      <c r="BL56" s="119"/>
      <c r="BM56" s="119"/>
      <c r="BN56" s="119"/>
      <c r="BO56" s="119"/>
      <c r="BP56" s="119"/>
      <c r="BQ56" s="119"/>
      <c r="BR56" s="119"/>
      <c r="BS56" s="119"/>
      <c r="BT56" s="119"/>
      <c r="BU56" s="119"/>
      <c r="BV56" s="119"/>
      <c r="BW56" s="119"/>
      <c r="BX56" s="119"/>
      <c r="BY56" s="119"/>
      <c r="BZ56" s="119"/>
      <c r="CA56" s="119"/>
      <c r="CB56" s="119"/>
      <c r="CC56" s="119"/>
    </row>
    <row r="57" spans="1:91" x14ac:dyDescent="0.25">
      <c r="A57" s="5" t="s">
        <v>113</v>
      </c>
      <c r="B57" s="5" t="str">
        <f t="shared" ref="B57:R57" si="378">B54</f>
        <v>nat</v>
      </c>
      <c r="C57" s="5" t="str">
        <f t="shared" si="378"/>
        <v>base</v>
      </c>
      <c r="D57" s="133">
        <f t="shared" si="378"/>
        <v>-1.2</v>
      </c>
      <c r="E57" s="133">
        <f t="shared" si="378"/>
        <v>-1.2</v>
      </c>
      <c r="F57" s="133">
        <f t="shared" si="378"/>
        <v>-1.2</v>
      </c>
      <c r="G57" s="133">
        <f t="shared" si="378"/>
        <v>-2</v>
      </c>
      <c r="H57" s="133">
        <f t="shared" si="378"/>
        <v>-2</v>
      </c>
      <c r="I57" s="133">
        <f t="shared" si="378"/>
        <v>-2.5</v>
      </c>
      <c r="J57" s="154">
        <f t="shared" si="378"/>
        <v>-3.5</v>
      </c>
      <c r="K57" s="154">
        <f t="shared" si="378"/>
        <v>-2</v>
      </c>
      <c r="L57" s="154">
        <f t="shared" si="378"/>
        <v>-1.5</v>
      </c>
      <c r="M57" s="154">
        <f t="shared" si="378"/>
        <v>-1</v>
      </c>
      <c r="N57" s="154">
        <f t="shared" si="378"/>
        <v>0.5</v>
      </c>
      <c r="O57" s="154">
        <f t="shared" si="378"/>
        <v>0.45</v>
      </c>
      <c r="P57" s="154">
        <f t="shared" si="378"/>
        <v>0.4</v>
      </c>
      <c r="Q57" s="154">
        <f t="shared" si="378"/>
        <v>0.3</v>
      </c>
      <c r="R57" s="154">
        <f t="shared" si="378"/>
        <v>0.35</v>
      </c>
      <c r="S57" s="154">
        <f t="shared" ref="S57" si="379">S54</f>
        <v>0</v>
      </c>
      <c r="AC57" s="128"/>
      <c r="AD57" s="109"/>
      <c r="AE57" s="119"/>
      <c r="AF57" s="119"/>
      <c r="AG57" s="115"/>
      <c r="AH57" s="115"/>
      <c r="AI57" s="115"/>
      <c r="AJ57" s="115"/>
      <c r="AK57" s="115"/>
      <c r="AL57" s="115"/>
      <c r="AM57" s="115"/>
      <c r="AN57" s="115"/>
      <c r="AO57" s="115"/>
      <c r="AP57" s="115"/>
      <c r="AQ57" s="119"/>
      <c r="AR57" s="119"/>
      <c r="AS57" s="119"/>
      <c r="AT57" s="119"/>
      <c r="AU57" s="119"/>
      <c r="AV57" s="119"/>
      <c r="AW57" s="119"/>
      <c r="AX57" s="119"/>
      <c r="AY57" s="119"/>
      <c r="AZ57" s="119"/>
      <c r="BA57" s="119"/>
      <c r="BB57" s="119"/>
      <c r="BC57" s="119"/>
      <c r="BD57" s="119"/>
      <c r="BE57" s="119"/>
      <c r="BF57" s="119"/>
      <c r="BG57" s="119"/>
      <c r="BH57" s="119"/>
      <c r="BI57" s="119"/>
      <c r="BJ57" s="119"/>
      <c r="BK57" s="119"/>
      <c r="BL57" s="119"/>
      <c r="BM57" s="119"/>
      <c r="BN57" s="119"/>
      <c r="BO57" s="119"/>
      <c r="BP57" s="119"/>
      <c r="BQ57" s="119"/>
      <c r="BR57" s="119"/>
      <c r="BS57" s="119"/>
      <c r="BT57" s="119"/>
      <c r="BU57" s="119"/>
      <c r="BV57" s="119"/>
      <c r="BW57" s="119"/>
      <c r="BX57" s="119"/>
      <c r="BY57" s="119"/>
      <c r="BZ57" s="119"/>
      <c r="CA57" s="119"/>
      <c r="CB57" s="119"/>
      <c r="CC57" s="119"/>
    </row>
    <row r="58" spans="1:91" x14ac:dyDescent="0.25">
      <c r="A58" s="5" t="s">
        <v>62</v>
      </c>
      <c r="B58" s="5" t="str">
        <f t="shared" ref="B58:D63" si="380">B57</f>
        <v>nat</v>
      </c>
      <c r="C58" s="5" t="str">
        <f t="shared" si="380"/>
        <v>base</v>
      </c>
      <c r="D58" s="133">
        <f t="shared" si="380"/>
        <v>-1.2</v>
      </c>
      <c r="E58" s="133">
        <f t="shared" ref="E58:F58" si="381">E57</f>
        <v>-1.2</v>
      </c>
      <c r="F58" s="133">
        <f t="shared" si="381"/>
        <v>-1.2</v>
      </c>
      <c r="G58" s="133">
        <f t="shared" ref="G58" si="382">G57</f>
        <v>-2</v>
      </c>
      <c r="H58" s="133">
        <f t="shared" ref="H58:I58" si="383">H57</f>
        <v>-2</v>
      </c>
      <c r="I58" s="133">
        <f t="shared" si="383"/>
        <v>-2.5</v>
      </c>
      <c r="J58" s="154">
        <f t="shared" ref="J58" si="384">J57</f>
        <v>-3.5</v>
      </c>
      <c r="K58" s="154">
        <f t="shared" ref="K58:L58" si="385">K57</f>
        <v>-2</v>
      </c>
      <c r="L58" s="154">
        <f t="shared" si="385"/>
        <v>-1.5</v>
      </c>
      <c r="M58" s="154">
        <f t="shared" ref="M58" si="386">M57</f>
        <v>-1</v>
      </c>
      <c r="N58" s="154">
        <f t="shared" ref="N58:O58" si="387">N57</f>
        <v>0.5</v>
      </c>
      <c r="O58" s="154">
        <f t="shared" si="387"/>
        <v>0.45</v>
      </c>
      <c r="P58" s="154">
        <f t="shared" ref="P58:R58" si="388">P57</f>
        <v>0.4</v>
      </c>
      <c r="Q58" s="154">
        <f t="shared" si="388"/>
        <v>0.3</v>
      </c>
      <c r="R58" s="154">
        <f t="shared" si="388"/>
        <v>0.35</v>
      </c>
      <c r="S58" s="154">
        <f t="shared" ref="S58" si="389">S57</f>
        <v>0</v>
      </c>
      <c r="AC58" s="128"/>
      <c r="AD58" s="109"/>
      <c r="AE58" s="119"/>
      <c r="AF58" s="119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119"/>
      <c r="BF58" s="119"/>
      <c r="BG58" s="119"/>
      <c r="BH58" s="119"/>
      <c r="BI58" s="119"/>
      <c r="BJ58" s="119"/>
      <c r="BK58" s="119"/>
      <c r="BL58" s="119"/>
      <c r="BM58" s="119"/>
      <c r="BN58" s="119"/>
      <c r="BO58" s="119"/>
      <c r="BP58" s="119"/>
      <c r="BQ58" s="119"/>
      <c r="BR58" s="119"/>
      <c r="BS58" s="119"/>
      <c r="BT58" s="119"/>
      <c r="BU58" s="119"/>
      <c r="BV58" s="119"/>
      <c r="BW58" s="119"/>
      <c r="BX58" s="119"/>
      <c r="BY58" s="119"/>
      <c r="BZ58" s="119"/>
      <c r="CA58" s="119"/>
      <c r="CB58" s="119"/>
      <c r="CC58" s="119"/>
    </row>
    <row r="59" spans="1:91" x14ac:dyDescent="0.25">
      <c r="A59" s="5" t="s">
        <v>114</v>
      </c>
      <c r="B59" s="5" t="str">
        <f t="shared" si="380"/>
        <v>nat</v>
      </c>
      <c r="C59" s="5" t="str">
        <f t="shared" si="380"/>
        <v>base</v>
      </c>
      <c r="D59" s="133">
        <f t="shared" si="380"/>
        <v>-1.2</v>
      </c>
      <c r="E59" s="133">
        <f t="shared" ref="E59:F59" si="390">E58</f>
        <v>-1.2</v>
      </c>
      <c r="F59" s="133">
        <f t="shared" si="390"/>
        <v>-1.2</v>
      </c>
      <c r="G59" s="133">
        <f t="shared" ref="G59" si="391">G58</f>
        <v>-2</v>
      </c>
      <c r="H59" s="133">
        <f t="shared" ref="H59:I59" si="392">H58</f>
        <v>-2</v>
      </c>
      <c r="I59" s="133">
        <f t="shared" si="392"/>
        <v>-2.5</v>
      </c>
      <c r="J59" s="154">
        <f t="shared" ref="J59" si="393">J58</f>
        <v>-3.5</v>
      </c>
      <c r="K59" s="154">
        <f t="shared" ref="K59:L59" si="394">K58</f>
        <v>-2</v>
      </c>
      <c r="L59" s="154">
        <f t="shared" si="394"/>
        <v>-1.5</v>
      </c>
      <c r="M59" s="154">
        <f t="shared" ref="M59" si="395">M58</f>
        <v>-1</v>
      </c>
      <c r="N59" s="154">
        <f t="shared" ref="N59:O59" si="396">N58</f>
        <v>0.5</v>
      </c>
      <c r="O59" s="154">
        <f t="shared" si="396"/>
        <v>0.45</v>
      </c>
      <c r="P59" s="154">
        <f t="shared" ref="P59:Q59" si="397">P58</f>
        <v>0.4</v>
      </c>
      <c r="Q59" s="154">
        <f t="shared" si="397"/>
        <v>0.3</v>
      </c>
      <c r="R59" s="154">
        <v>0.3</v>
      </c>
      <c r="S59" s="154">
        <f t="shared" ref="S59" si="398">S58</f>
        <v>0</v>
      </c>
      <c r="AC59" s="128"/>
      <c r="AD59" s="109"/>
      <c r="AE59" s="119"/>
      <c r="AF59" s="119"/>
      <c r="AG59" s="115"/>
      <c r="AH59" s="115"/>
      <c r="AI59" s="115"/>
      <c r="AJ59" s="115"/>
      <c r="AK59" s="115"/>
      <c r="AL59" s="115"/>
      <c r="AM59" s="115"/>
      <c r="AN59" s="115"/>
      <c r="AO59" s="115"/>
      <c r="AP59" s="115"/>
      <c r="AQ59" s="119"/>
      <c r="AR59" s="119"/>
      <c r="AS59" s="119"/>
      <c r="AT59" s="119"/>
      <c r="AU59" s="119"/>
      <c r="AV59" s="119"/>
      <c r="AW59" s="119"/>
      <c r="AX59" s="119"/>
      <c r="AY59" s="119"/>
      <c r="AZ59" s="119"/>
      <c r="BA59" s="119"/>
      <c r="BB59" s="119"/>
      <c r="BC59" s="119"/>
      <c r="BD59" s="119"/>
      <c r="BE59" s="119"/>
      <c r="BF59" s="119"/>
      <c r="BG59" s="119"/>
      <c r="BH59" s="119"/>
      <c r="BI59" s="119"/>
      <c r="BJ59" s="119"/>
      <c r="BK59" s="119"/>
      <c r="BL59" s="119"/>
      <c r="BM59" s="119"/>
      <c r="BN59" s="119"/>
      <c r="BO59" s="119"/>
      <c r="BP59" s="119"/>
      <c r="BQ59" s="119"/>
      <c r="BR59" s="119"/>
      <c r="BS59" s="119"/>
      <c r="BT59" s="119"/>
      <c r="BU59" s="119"/>
      <c r="BV59" s="119"/>
      <c r="BW59" s="119"/>
      <c r="BX59" s="119"/>
      <c r="BY59" s="119"/>
      <c r="BZ59" s="119"/>
      <c r="CA59" s="119"/>
      <c r="CB59" s="119"/>
      <c r="CC59" s="119"/>
    </row>
    <row r="60" spans="1:91" x14ac:dyDescent="0.25">
      <c r="A60" s="5" t="s">
        <v>115</v>
      </c>
      <c r="B60" s="5" t="str">
        <f t="shared" si="380"/>
        <v>nat</v>
      </c>
      <c r="C60" s="5" t="str">
        <f t="shared" si="380"/>
        <v>base</v>
      </c>
      <c r="D60" s="133">
        <f t="shared" si="380"/>
        <v>-1.2</v>
      </c>
      <c r="E60" s="133">
        <f t="shared" ref="E60:F60" si="399">E59</f>
        <v>-1.2</v>
      </c>
      <c r="F60" s="133">
        <f t="shared" si="399"/>
        <v>-1.2</v>
      </c>
      <c r="G60" s="133">
        <f t="shared" ref="G60" si="400">G59</f>
        <v>-2</v>
      </c>
      <c r="H60" s="133">
        <f t="shared" ref="H60:I60" si="401">H59</f>
        <v>-2</v>
      </c>
      <c r="I60" s="133">
        <f t="shared" si="401"/>
        <v>-2.5</v>
      </c>
      <c r="J60" s="154">
        <f t="shared" ref="J60" si="402">J59</f>
        <v>-3.5</v>
      </c>
      <c r="K60" s="154">
        <f t="shared" ref="K60:L60" si="403">K59</f>
        <v>-2</v>
      </c>
      <c r="L60" s="154">
        <f t="shared" si="403"/>
        <v>-1.5</v>
      </c>
      <c r="M60" s="154">
        <f t="shared" ref="M60" si="404">M59</f>
        <v>-1</v>
      </c>
      <c r="N60" s="154">
        <f t="shared" ref="N60:O60" si="405">N59</f>
        <v>0.5</v>
      </c>
      <c r="O60" s="154">
        <f t="shared" si="405"/>
        <v>0.45</v>
      </c>
      <c r="P60" s="154">
        <f t="shared" ref="P60:R60" si="406">P59</f>
        <v>0.4</v>
      </c>
      <c r="Q60" s="154">
        <f t="shared" si="406"/>
        <v>0.3</v>
      </c>
      <c r="R60" s="154">
        <f t="shared" si="406"/>
        <v>0.3</v>
      </c>
      <c r="S60" s="154">
        <f t="shared" ref="S60" si="407">S59</f>
        <v>0</v>
      </c>
      <c r="AC60" s="128"/>
      <c r="AD60" s="109"/>
      <c r="AE60" s="119"/>
      <c r="AF60" s="119"/>
      <c r="AG60" s="115"/>
      <c r="AH60" s="115"/>
      <c r="AI60" s="115"/>
      <c r="AJ60" s="115"/>
      <c r="AK60" s="115"/>
      <c r="AL60" s="115"/>
      <c r="AM60" s="115"/>
      <c r="AN60" s="115"/>
      <c r="AO60" s="115"/>
      <c r="AP60" s="115"/>
      <c r="AQ60" s="119"/>
      <c r="AR60" s="119"/>
      <c r="AS60" s="119"/>
      <c r="AT60" s="119"/>
      <c r="AU60" s="119"/>
      <c r="AV60" s="119"/>
      <c r="AW60" s="119"/>
      <c r="AX60" s="119"/>
      <c r="AY60" s="119"/>
      <c r="AZ60" s="119"/>
      <c r="BA60" s="119"/>
      <c r="BB60" s="119"/>
      <c r="BC60" s="119"/>
      <c r="BD60" s="119"/>
      <c r="BE60" s="119"/>
      <c r="BF60" s="119"/>
      <c r="BG60" s="119"/>
      <c r="BH60" s="119"/>
      <c r="BI60" s="119"/>
      <c r="BJ60" s="119"/>
      <c r="BK60" s="119"/>
      <c r="BL60" s="119"/>
      <c r="BM60" s="119"/>
      <c r="BN60" s="119"/>
      <c r="BO60" s="119"/>
      <c r="BP60" s="119"/>
      <c r="BQ60" s="119"/>
      <c r="BR60" s="119"/>
      <c r="BS60" s="119"/>
      <c r="BT60" s="119"/>
      <c r="BU60" s="119"/>
      <c r="BV60" s="119"/>
      <c r="BW60" s="119"/>
      <c r="BX60" s="119"/>
      <c r="BY60" s="119"/>
      <c r="BZ60" s="119"/>
      <c r="CA60" s="119"/>
      <c r="CB60" s="119"/>
      <c r="CC60" s="119"/>
    </row>
    <row r="61" spans="1:91" x14ac:dyDescent="0.25">
      <c r="A61" s="5" t="s">
        <v>116</v>
      </c>
      <c r="B61" s="5" t="str">
        <f t="shared" si="380"/>
        <v>nat</v>
      </c>
      <c r="C61" s="5" t="str">
        <f t="shared" si="380"/>
        <v>base</v>
      </c>
      <c r="D61" s="133">
        <f t="shared" si="380"/>
        <v>-1.2</v>
      </c>
      <c r="E61" s="133">
        <f t="shared" ref="E61:F61" si="408">E60</f>
        <v>-1.2</v>
      </c>
      <c r="F61" s="133">
        <f t="shared" si="408"/>
        <v>-1.2</v>
      </c>
      <c r="G61" s="133">
        <f t="shared" ref="G61" si="409">G60</f>
        <v>-2</v>
      </c>
      <c r="H61" s="133">
        <f t="shared" ref="H61:I61" si="410">H60</f>
        <v>-2</v>
      </c>
      <c r="I61" s="133">
        <f t="shared" si="410"/>
        <v>-2.5</v>
      </c>
      <c r="J61" s="154">
        <f t="shared" ref="J61" si="411">J60</f>
        <v>-3.5</v>
      </c>
      <c r="K61" s="154">
        <f t="shared" ref="K61:L61" si="412">K60</f>
        <v>-2</v>
      </c>
      <c r="L61" s="154">
        <f t="shared" si="412"/>
        <v>-1.5</v>
      </c>
      <c r="M61" s="154">
        <f t="shared" ref="M61" si="413">M60</f>
        <v>-1</v>
      </c>
      <c r="N61" s="154">
        <f t="shared" ref="N61:O61" si="414">N60</f>
        <v>0.5</v>
      </c>
      <c r="O61" s="154">
        <f t="shared" si="414"/>
        <v>0.45</v>
      </c>
      <c r="P61" s="154">
        <f t="shared" ref="P61:R61" si="415">P60</f>
        <v>0.4</v>
      </c>
      <c r="Q61" s="154">
        <f t="shared" si="415"/>
        <v>0.3</v>
      </c>
      <c r="R61" s="154">
        <f t="shared" si="415"/>
        <v>0.3</v>
      </c>
      <c r="S61" s="154">
        <f t="shared" ref="S61" si="416">S60</f>
        <v>0</v>
      </c>
      <c r="AC61" s="128"/>
      <c r="AD61" s="109"/>
      <c r="AE61" s="119"/>
      <c r="AF61" s="119"/>
      <c r="AG61" s="115"/>
      <c r="AH61" s="115"/>
      <c r="AI61" s="115"/>
      <c r="AJ61" s="115"/>
      <c r="AK61" s="115"/>
      <c r="AL61" s="115"/>
      <c r="AM61" s="115"/>
      <c r="AN61" s="115"/>
      <c r="AO61" s="115"/>
      <c r="AP61" s="115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119"/>
      <c r="CC61" s="119"/>
    </row>
    <row r="62" spans="1:91" x14ac:dyDescent="0.25">
      <c r="A62" s="5" t="s">
        <v>63</v>
      </c>
      <c r="B62" s="5" t="str">
        <f t="shared" si="380"/>
        <v>nat</v>
      </c>
      <c r="C62" s="5" t="str">
        <f t="shared" si="380"/>
        <v>base</v>
      </c>
      <c r="D62" s="133">
        <f t="shared" si="380"/>
        <v>-1.2</v>
      </c>
      <c r="E62" s="133">
        <f t="shared" ref="E62:F63" si="417">E61</f>
        <v>-1.2</v>
      </c>
      <c r="F62" s="133">
        <f t="shared" si="417"/>
        <v>-1.2</v>
      </c>
      <c r="G62" s="133">
        <f t="shared" ref="G62:G63" si="418">G61</f>
        <v>-2</v>
      </c>
      <c r="H62" s="133">
        <f t="shared" ref="H62:I63" si="419">H61</f>
        <v>-2</v>
      </c>
      <c r="I62" s="133">
        <f t="shared" si="419"/>
        <v>-2.5</v>
      </c>
      <c r="J62" s="154">
        <f t="shared" ref="J62:J63" si="420">J61</f>
        <v>-3.5</v>
      </c>
      <c r="K62" s="154">
        <f t="shared" ref="K62:L63" si="421">K61</f>
        <v>-2</v>
      </c>
      <c r="L62" s="154">
        <f t="shared" si="421"/>
        <v>-1.5</v>
      </c>
      <c r="M62" s="154">
        <f t="shared" ref="M62:M63" si="422">M61</f>
        <v>-1</v>
      </c>
      <c r="N62" s="154">
        <f t="shared" ref="N62:O63" si="423">N61</f>
        <v>0.5</v>
      </c>
      <c r="O62" s="154">
        <f t="shared" si="423"/>
        <v>0.45</v>
      </c>
      <c r="P62" s="154">
        <f t="shared" ref="P62:R63" si="424">P61</f>
        <v>0.4</v>
      </c>
      <c r="Q62" s="154">
        <f t="shared" si="424"/>
        <v>0.3</v>
      </c>
      <c r="R62" s="154">
        <f t="shared" si="424"/>
        <v>0.3</v>
      </c>
      <c r="S62" s="154">
        <f t="shared" ref="S62" si="425">S61</f>
        <v>0</v>
      </c>
      <c r="AC62" s="128">
        <f t="shared" si="7"/>
        <v>-10</v>
      </c>
      <c r="AD62" s="109">
        <f>AD39</f>
        <v>-20</v>
      </c>
      <c r="AE62" s="119"/>
      <c r="AF62" s="119"/>
      <c r="AG62" s="115"/>
      <c r="AH62" s="115"/>
      <c r="AI62" s="115"/>
      <c r="AJ62" s="115"/>
      <c r="AK62" s="115"/>
      <c r="AL62" s="115"/>
      <c r="AM62" s="115"/>
      <c r="AN62" s="115"/>
      <c r="AO62" s="115"/>
      <c r="AP62" s="115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  <c r="BB62" s="119"/>
      <c r="BC62" s="119"/>
      <c r="BD62" s="119"/>
      <c r="BE62" s="119"/>
      <c r="BF62" s="119"/>
      <c r="BG62" s="119"/>
      <c r="BH62" s="119"/>
      <c r="BI62" s="119"/>
      <c r="BJ62" s="119"/>
      <c r="BK62" s="119"/>
      <c r="BL62" s="119"/>
      <c r="BM62" s="119"/>
      <c r="BN62" s="119"/>
      <c r="BO62" s="119"/>
      <c r="BP62" s="119"/>
      <c r="BQ62" s="119"/>
      <c r="BR62" s="119"/>
      <c r="BS62" s="119"/>
      <c r="BT62" s="119"/>
      <c r="BU62" s="119"/>
      <c r="BV62" s="119"/>
      <c r="BW62" s="119"/>
      <c r="BX62" s="119"/>
      <c r="BY62" s="119"/>
      <c r="BZ62" s="119"/>
      <c r="CA62" s="119"/>
      <c r="CB62" s="119"/>
      <c r="CC62" s="119"/>
      <c r="CG62">
        <v>-4.5</v>
      </c>
      <c r="CH62">
        <v>-5</v>
      </c>
      <c r="CI62">
        <v>-5.5</v>
      </c>
      <c r="CJ62">
        <v>-2.5</v>
      </c>
      <c r="CK62">
        <v>-4</v>
      </c>
      <c r="CL62">
        <v>-2</v>
      </c>
      <c r="CM62">
        <v>-5</v>
      </c>
    </row>
    <row r="63" spans="1:91" x14ac:dyDescent="0.25">
      <c r="A63" s="5" t="s">
        <v>447</v>
      </c>
      <c r="B63" s="5" t="str">
        <f t="shared" si="380"/>
        <v>nat</v>
      </c>
      <c r="C63" s="5" t="str">
        <f t="shared" si="380"/>
        <v>base</v>
      </c>
      <c r="D63" s="133">
        <f t="shared" si="380"/>
        <v>-1.2</v>
      </c>
      <c r="E63" s="133">
        <f t="shared" si="417"/>
        <v>-1.2</v>
      </c>
      <c r="F63" s="133">
        <f t="shared" si="417"/>
        <v>-1.2</v>
      </c>
      <c r="G63" s="133">
        <f t="shared" si="418"/>
        <v>-2</v>
      </c>
      <c r="H63" s="133">
        <f t="shared" si="419"/>
        <v>-2</v>
      </c>
      <c r="I63" s="133">
        <f t="shared" si="419"/>
        <v>-2.5</v>
      </c>
      <c r="J63" s="154">
        <f t="shared" si="420"/>
        <v>-3.5</v>
      </c>
      <c r="K63" s="154">
        <f t="shared" si="421"/>
        <v>-2</v>
      </c>
      <c r="L63" s="154">
        <f t="shared" si="421"/>
        <v>-1.5</v>
      </c>
      <c r="M63" s="154">
        <f t="shared" si="422"/>
        <v>-1</v>
      </c>
      <c r="N63" s="154">
        <f t="shared" si="423"/>
        <v>0.5</v>
      </c>
      <c r="O63" s="154">
        <f t="shared" si="423"/>
        <v>0.45</v>
      </c>
      <c r="P63" s="154">
        <f t="shared" si="424"/>
        <v>0.4</v>
      </c>
      <c r="Q63" s="154">
        <f t="shared" si="424"/>
        <v>0.3</v>
      </c>
      <c r="R63" s="154">
        <f t="shared" si="424"/>
        <v>0.3</v>
      </c>
      <c r="S63" s="154">
        <f t="shared" ref="S63" si="426">S62</f>
        <v>0</v>
      </c>
      <c r="AC63" s="128">
        <f t="shared" si="7"/>
        <v>-10</v>
      </c>
      <c r="AD63" s="109">
        <f t="shared" si="209"/>
        <v>-20</v>
      </c>
      <c r="AE63" s="119"/>
      <c r="AF63" s="119"/>
      <c r="AG63" s="115"/>
      <c r="AH63" s="115"/>
      <c r="AI63" s="115"/>
      <c r="AJ63" s="115"/>
      <c r="AK63" s="115"/>
      <c r="AL63" s="115"/>
      <c r="AM63" s="115"/>
      <c r="AN63" s="115"/>
      <c r="AO63" s="115"/>
      <c r="AP63" s="115"/>
      <c r="AQ63" s="119"/>
      <c r="AR63" s="119"/>
      <c r="AS63" s="119"/>
      <c r="AT63" s="119"/>
      <c r="AU63" s="119"/>
      <c r="AV63" s="119"/>
      <c r="AW63" s="119"/>
      <c r="AX63" s="119"/>
      <c r="AY63" s="119"/>
      <c r="AZ63" s="119"/>
      <c r="BA63" s="119"/>
      <c r="BB63" s="119"/>
      <c r="BC63" s="119"/>
      <c r="BD63" s="119"/>
      <c r="BE63" s="119"/>
      <c r="BF63" s="119"/>
      <c r="BG63" s="119"/>
      <c r="BH63" s="119"/>
      <c r="BI63" s="119"/>
      <c r="BJ63" s="119"/>
      <c r="BK63" s="119"/>
      <c r="BL63" s="119"/>
      <c r="BM63" s="119"/>
      <c r="BN63" s="119"/>
      <c r="BO63" s="119"/>
      <c r="BP63" s="119"/>
      <c r="BQ63" s="119"/>
      <c r="BR63" s="119"/>
      <c r="BS63" s="119"/>
      <c r="BT63" s="119"/>
      <c r="BU63" s="119"/>
      <c r="BV63" s="119"/>
      <c r="BW63" s="119"/>
      <c r="BX63" s="119"/>
      <c r="BY63" s="119"/>
      <c r="BZ63" s="119"/>
      <c r="CA63" s="119"/>
      <c r="CB63" s="119"/>
      <c r="CC63" s="119"/>
      <c r="CG63">
        <v>-4.5</v>
      </c>
      <c r="CH63">
        <v>-5</v>
      </c>
      <c r="CI63">
        <v>-5.5</v>
      </c>
      <c r="CJ63">
        <v>-2.5</v>
      </c>
      <c r="CK63">
        <v>-4</v>
      </c>
      <c r="CL63">
        <v>-2</v>
      </c>
      <c r="CM63">
        <v>-5</v>
      </c>
    </row>
    <row r="64" spans="1:91" x14ac:dyDescent="0.25">
      <c r="A64" t="s">
        <v>418</v>
      </c>
      <c r="B64" s="5" t="str">
        <f t="shared" ref="B64:R64" si="427">B62</f>
        <v>nat</v>
      </c>
      <c r="C64" s="5" t="str">
        <f t="shared" si="427"/>
        <v>base</v>
      </c>
      <c r="D64" s="133">
        <f t="shared" si="427"/>
        <v>-1.2</v>
      </c>
      <c r="E64" s="133">
        <f t="shared" si="427"/>
        <v>-1.2</v>
      </c>
      <c r="F64" s="133">
        <f t="shared" si="427"/>
        <v>-1.2</v>
      </c>
      <c r="G64" s="133">
        <f t="shared" si="427"/>
        <v>-2</v>
      </c>
      <c r="H64" s="133">
        <f t="shared" si="427"/>
        <v>-2</v>
      </c>
      <c r="I64" s="133">
        <f t="shared" si="427"/>
        <v>-2.5</v>
      </c>
      <c r="J64" s="154">
        <f t="shared" si="427"/>
        <v>-3.5</v>
      </c>
      <c r="K64" s="154">
        <f t="shared" si="427"/>
        <v>-2</v>
      </c>
      <c r="L64" s="154">
        <f t="shared" si="427"/>
        <v>-1.5</v>
      </c>
      <c r="M64" s="154">
        <f t="shared" si="427"/>
        <v>-1</v>
      </c>
      <c r="N64" s="154">
        <f t="shared" si="427"/>
        <v>0.5</v>
      </c>
      <c r="O64" s="154">
        <f t="shared" si="427"/>
        <v>0.45</v>
      </c>
      <c r="P64" s="154">
        <f t="shared" si="427"/>
        <v>0.4</v>
      </c>
      <c r="Q64" s="154">
        <f t="shared" si="427"/>
        <v>0.3</v>
      </c>
      <c r="R64" s="154">
        <f t="shared" si="427"/>
        <v>0.3</v>
      </c>
      <c r="S64" s="154">
        <f t="shared" ref="S64" si="428">S62</f>
        <v>0</v>
      </c>
      <c r="AC64" s="128">
        <f t="shared" si="7"/>
        <v>-10</v>
      </c>
      <c r="AD64" s="109">
        <f t="shared" si="209"/>
        <v>-20</v>
      </c>
      <c r="AE64" s="119"/>
      <c r="AF64" s="119"/>
      <c r="AG64" s="115"/>
      <c r="AH64" s="115"/>
      <c r="AI64" s="115"/>
      <c r="AJ64" s="115"/>
      <c r="AK64" s="115"/>
      <c r="AL64" s="115"/>
      <c r="AM64" s="115"/>
      <c r="AN64" s="115"/>
      <c r="AO64" s="115"/>
      <c r="AP64" s="115"/>
      <c r="AQ64" s="119"/>
      <c r="AR64" s="119"/>
      <c r="AS64" s="119"/>
      <c r="AT64" s="119"/>
      <c r="AU64" s="119"/>
      <c r="AV64" s="119"/>
      <c r="AW64" s="119"/>
      <c r="AX64" s="119"/>
      <c r="AY64" s="119"/>
      <c r="AZ64" s="119"/>
      <c r="BA64" s="119"/>
      <c r="BB64" s="119"/>
      <c r="BC64" s="119"/>
      <c r="BD64" s="119"/>
      <c r="BE64" s="119"/>
      <c r="BF64" s="119"/>
      <c r="BG64" s="119"/>
      <c r="BH64" s="119"/>
      <c r="BI64" s="119"/>
      <c r="BJ64" s="119"/>
      <c r="BK64" s="119"/>
      <c r="BL64" s="119"/>
      <c r="BM64" s="119"/>
      <c r="BN64" s="119"/>
      <c r="BO64" s="119"/>
      <c r="BP64" s="119"/>
      <c r="BQ64" s="119"/>
      <c r="BR64" s="119"/>
      <c r="BS64" s="119"/>
      <c r="BT64" s="119"/>
      <c r="BU64" s="119"/>
      <c r="BV64" s="119"/>
      <c r="BW64" s="119"/>
      <c r="BX64" s="119"/>
      <c r="BY64" s="119"/>
      <c r="BZ64" s="119"/>
      <c r="CA64" s="119"/>
      <c r="CB64" s="119"/>
      <c r="CC64" s="119"/>
      <c r="CG64">
        <v>-4.5</v>
      </c>
      <c r="CH64">
        <v>-5</v>
      </c>
      <c r="CI64">
        <v>-5.5</v>
      </c>
      <c r="CJ64">
        <v>-2.5</v>
      </c>
      <c r="CK64">
        <v>-4</v>
      </c>
      <c r="CL64">
        <v>-2</v>
      </c>
      <c r="CM64">
        <v>-5</v>
      </c>
    </row>
    <row r="65" spans="1:91" x14ac:dyDescent="0.25">
      <c r="A65" t="s">
        <v>419</v>
      </c>
      <c r="B65" s="5" t="str">
        <f>B64</f>
        <v>nat</v>
      </c>
      <c r="C65" s="5" t="str">
        <f>C64</f>
        <v>base</v>
      </c>
      <c r="D65" s="133">
        <f>D64</f>
        <v>-1.2</v>
      </c>
      <c r="E65" s="133">
        <f t="shared" ref="E65:F65" si="429">E64</f>
        <v>-1.2</v>
      </c>
      <c r="F65" s="133">
        <f t="shared" si="429"/>
        <v>-1.2</v>
      </c>
      <c r="G65" s="133">
        <f t="shared" ref="G65" si="430">G64</f>
        <v>-2</v>
      </c>
      <c r="H65" s="133">
        <f t="shared" ref="H65:I65" si="431">H64</f>
        <v>-2</v>
      </c>
      <c r="I65" s="133">
        <f t="shared" si="431"/>
        <v>-2.5</v>
      </c>
      <c r="J65" s="154">
        <f t="shared" ref="J65" si="432">J64</f>
        <v>-3.5</v>
      </c>
      <c r="K65" s="154">
        <f t="shared" ref="K65:L65" si="433">K64</f>
        <v>-2</v>
      </c>
      <c r="L65" s="154">
        <f t="shared" si="433"/>
        <v>-1.5</v>
      </c>
      <c r="M65" s="154">
        <f t="shared" ref="M65" si="434">M64</f>
        <v>-1</v>
      </c>
      <c r="N65" s="154">
        <f t="shared" ref="N65:O65" si="435">N64</f>
        <v>0.5</v>
      </c>
      <c r="O65" s="154">
        <f t="shared" si="435"/>
        <v>0.45</v>
      </c>
      <c r="P65" s="154">
        <f t="shared" ref="P65:R65" si="436">P64</f>
        <v>0.4</v>
      </c>
      <c r="Q65" s="154">
        <f t="shared" si="436"/>
        <v>0.3</v>
      </c>
      <c r="R65" s="154">
        <f t="shared" si="436"/>
        <v>0.3</v>
      </c>
      <c r="S65" s="154">
        <f t="shared" ref="S65" si="437">S64</f>
        <v>0</v>
      </c>
      <c r="AC65" s="128">
        <f t="shared" si="7"/>
        <v>-10</v>
      </c>
      <c r="AD65" s="109">
        <f t="shared" si="209"/>
        <v>-20</v>
      </c>
      <c r="AE65" s="119"/>
      <c r="AF65" s="119"/>
      <c r="AG65" s="115"/>
      <c r="AH65" s="115"/>
      <c r="AI65" s="115"/>
      <c r="AJ65" s="115"/>
      <c r="AK65" s="115"/>
      <c r="AL65" s="115"/>
      <c r="AM65" s="115"/>
      <c r="AN65" s="115"/>
      <c r="AO65" s="115"/>
      <c r="AP65" s="115"/>
      <c r="AQ65" s="119"/>
      <c r="AR65" s="119"/>
      <c r="AS65" s="119"/>
      <c r="AT65" s="119"/>
      <c r="AU65" s="119"/>
      <c r="AV65" s="119"/>
      <c r="AW65" s="119"/>
      <c r="AX65" s="119"/>
      <c r="AY65" s="119"/>
      <c r="AZ65" s="119"/>
      <c r="BA65" s="119"/>
      <c r="BB65" s="119"/>
      <c r="BC65" s="119"/>
      <c r="BD65" s="119"/>
      <c r="BE65" s="119"/>
      <c r="BF65" s="119"/>
      <c r="BG65" s="119"/>
      <c r="BH65" s="119"/>
      <c r="BI65" s="119"/>
      <c r="BJ65" s="119"/>
      <c r="BK65" s="119"/>
      <c r="BL65" s="119"/>
      <c r="BM65" s="119"/>
      <c r="BN65" s="119"/>
      <c r="BO65" s="119"/>
      <c r="BP65" s="119"/>
      <c r="BQ65" s="119"/>
      <c r="BR65" s="119"/>
      <c r="BS65" s="119"/>
      <c r="BT65" s="119"/>
      <c r="BU65" s="119"/>
      <c r="BV65" s="119"/>
      <c r="BW65" s="119"/>
      <c r="BX65" s="119"/>
      <c r="BY65" s="119"/>
      <c r="BZ65" s="119"/>
      <c r="CA65" s="119"/>
      <c r="CB65" s="119"/>
      <c r="CC65" s="119"/>
      <c r="CG65">
        <v>-4.5</v>
      </c>
      <c r="CH65">
        <v>-5</v>
      </c>
      <c r="CI65">
        <v>-5.5</v>
      </c>
      <c r="CJ65">
        <v>-2.5</v>
      </c>
      <c r="CK65">
        <v>-4</v>
      </c>
      <c r="CL65">
        <v>-2</v>
      </c>
      <c r="CM65">
        <v>-5</v>
      </c>
    </row>
    <row r="66" spans="1:91" x14ac:dyDescent="0.25">
      <c r="A66" s="5" t="s">
        <v>117</v>
      </c>
      <c r="B66" s="5" t="str">
        <f>B62</f>
        <v>nat</v>
      </c>
      <c r="C66" s="5" t="str">
        <f>C62</f>
        <v>base</v>
      </c>
      <c r="D66" s="133">
        <f t="shared" ref="D66:E67" si="438">D65</f>
        <v>-1.2</v>
      </c>
      <c r="E66" s="133">
        <f t="shared" si="438"/>
        <v>-1.2</v>
      </c>
      <c r="F66" s="133">
        <f t="shared" ref="F66:F67" si="439">F65</f>
        <v>-1.2</v>
      </c>
      <c r="G66" s="133">
        <f t="shared" ref="G66:G67" si="440">G65</f>
        <v>-2</v>
      </c>
      <c r="H66" s="133">
        <f t="shared" ref="H66:I67" si="441">H65</f>
        <v>-2</v>
      </c>
      <c r="I66" s="133">
        <f t="shared" si="441"/>
        <v>-2.5</v>
      </c>
      <c r="J66" s="154">
        <f t="shared" ref="J66:J67" si="442">J65</f>
        <v>-3.5</v>
      </c>
      <c r="K66" s="154">
        <f t="shared" ref="K66:L67" si="443">K65</f>
        <v>-2</v>
      </c>
      <c r="L66" s="154">
        <f t="shared" si="443"/>
        <v>-1.5</v>
      </c>
      <c r="M66" s="154">
        <f t="shared" ref="M66:M67" si="444">M65</f>
        <v>-1</v>
      </c>
      <c r="N66" s="154">
        <f t="shared" ref="N66:O67" si="445">N65</f>
        <v>0.5</v>
      </c>
      <c r="O66" s="154">
        <f t="shared" si="445"/>
        <v>0.45</v>
      </c>
      <c r="P66" s="154">
        <f t="shared" ref="P66:R67" si="446">P65</f>
        <v>0.4</v>
      </c>
      <c r="Q66" s="154">
        <f t="shared" si="446"/>
        <v>0.3</v>
      </c>
      <c r="R66" s="154">
        <f t="shared" si="446"/>
        <v>0.3</v>
      </c>
      <c r="S66" s="154">
        <f t="shared" ref="S66" si="447">S65</f>
        <v>0</v>
      </c>
      <c r="AC66" s="128" t="str">
        <f t="shared" si="7"/>
        <v>eps</v>
      </c>
      <c r="AD66" s="126" t="s">
        <v>75</v>
      </c>
      <c r="AE66" s="129"/>
      <c r="AF66" s="129"/>
      <c r="AG66" s="127"/>
      <c r="AH66" s="127"/>
      <c r="AI66" s="127"/>
      <c r="AJ66" s="127"/>
      <c r="AK66" s="127"/>
      <c r="AL66" s="127"/>
      <c r="AM66" s="127"/>
      <c r="AN66" s="127"/>
      <c r="AO66" s="127"/>
      <c r="AP66" s="127"/>
      <c r="AQ66" s="129"/>
      <c r="AR66" s="129"/>
      <c r="AS66" s="129"/>
      <c r="AT66" s="129"/>
      <c r="AU66" s="129"/>
      <c r="AV66" s="129"/>
      <c r="AW66" s="129"/>
      <c r="AX66" s="129"/>
      <c r="AY66" s="129"/>
      <c r="AZ66" s="129"/>
      <c r="BA66" s="129"/>
      <c r="BB66" s="129"/>
      <c r="BC66" s="129"/>
      <c r="BD66" s="129"/>
      <c r="BE66" s="129"/>
      <c r="BF66" s="129"/>
      <c r="BG66" s="129"/>
      <c r="BH66" s="129"/>
      <c r="BI66" s="129"/>
      <c r="BJ66" s="129"/>
      <c r="BK66" s="129"/>
      <c r="BL66" s="129"/>
      <c r="BM66" s="129"/>
      <c r="BN66" s="129"/>
      <c r="BO66" s="129"/>
      <c r="BP66" s="129"/>
      <c r="BQ66" s="129"/>
      <c r="BR66" s="129"/>
      <c r="BS66" s="129"/>
      <c r="BT66" s="129"/>
      <c r="BU66" s="129"/>
      <c r="BV66" s="129"/>
      <c r="BW66" s="129"/>
      <c r="BX66" s="129"/>
      <c r="BY66" s="129"/>
      <c r="BZ66" s="129"/>
      <c r="CA66" s="129"/>
      <c r="CB66" s="129"/>
      <c r="CC66" s="129"/>
      <c r="CG66" t="s">
        <v>75</v>
      </c>
      <c r="CH66" t="s">
        <v>75</v>
      </c>
      <c r="CI66" t="s">
        <v>75</v>
      </c>
      <c r="CJ66" t="s">
        <v>75</v>
      </c>
      <c r="CK66" t="s">
        <v>75</v>
      </c>
      <c r="CL66" t="s">
        <v>75</v>
      </c>
      <c r="CM66" t="s">
        <v>75</v>
      </c>
    </row>
    <row r="67" spans="1:91" x14ac:dyDescent="0.25">
      <c r="A67" s="5" t="s">
        <v>448</v>
      </c>
      <c r="B67" s="5" t="str">
        <f>B63</f>
        <v>nat</v>
      </c>
      <c r="C67" s="5" t="str">
        <f>C63</f>
        <v>base</v>
      </c>
      <c r="D67" s="133">
        <f t="shared" si="438"/>
        <v>-1.2</v>
      </c>
      <c r="E67" s="133">
        <f t="shared" si="438"/>
        <v>-1.2</v>
      </c>
      <c r="F67" s="133">
        <f t="shared" si="439"/>
        <v>-1.2</v>
      </c>
      <c r="G67" s="133">
        <f t="shared" si="440"/>
        <v>-2</v>
      </c>
      <c r="H67" s="133">
        <f t="shared" si="441"/>
        <v>-2</v>
      </c>
      <c r="I67" s="133">
        <f t="shared" si="441"/>
        <v>-2.5</v>
      </c>
      <c r="J67" s="154">
        <f t="shared" si="442"/>
        <v>-3.5</v>
      </c>
      <c r="K67" s="154">
        <f t="shared" si="443"/>
        <v>-2</v>
      </c>
      <c r="L67" s="154">
        <f t="shared" si="443"/>
        <v>-1.5</v>
      </c>
      <c r="M67" s="154">
        <f t="shared" si="444"/>
        <v>-1</v>
      </c>
      <c r="N67" s="154">
        <f t="shared" si="445"/>
        <v>0.5</v>
      </c>
      <c r="O67" s="154">
        <f t="shared" si="445"/>
        <v>0.45</v>
      </c>
      <c r="P67" s="154">
        <f t="shared" si="446"/>
        <v>0.4</v>
      </c>
      <c r="Q67" s="154">
        <f t="shared" si="446"/>
        <v>0.3</v>
      </c>
      <c r="R67" s="154">
        <f t="shared" si="446"/>
        <v>0.3</v>
      </c>
      <c r="S67" s="154">
        <f t="shared" ref="S67" si="448">S66</f>
        <v>0</v>
      </c>
      <c r="AC67" s="128" t="str">
        <f t="shared" si="7"/>
        <v>eps</v>
      </c>
      <c r="AD67" s="126" t="s">
        <v>75</v>
      </c>
      <c r="AE67" s="129"/>
      <c r="AF67" s="129"/>
      <c r="AG67" s="127">
        <v>-0.1</v>
      </c>
      <c r="AH67" s="127">
        <v>-0.05</v>
      </c>
      <c r="AI67" s="127">
        <v>0.05</v>
      </c>
      <c r="AJ67" s="127">
        <v>0.05</v>
      </c>
      <c r="AK67" s="127">
        <v>0.05</v>
      </c>
      <c r="AL67" s="127">
        <v>0.05</v>
      </c>
      <c r="AM67" s="127">
        <v>0.2</v>
      </c>
      <c r="AN67" s="127">
        <v>0.1</v>
      </c>
      <c r="AO67" s="127">
        <v>0.15</v>
      </c>
      <c r="AP67" s="127">
        <v>0.2</v>
      </c>
      <c r="AQ67" s="129"/>
      <c r="AR67" s="129"/>
      <c r="AS67" s="129"/>
      <c r="AT67" s="129"/>
      <c r="AU67" s="129"/>
      <c r="AV67" s="129"/>
      <c r="AW67" s="129"/>
      <c r="AX67" s="129"/>
      <c r="AY67" s="129"/>
      <c r="AZ67" s="129"/>
      <c r="BA67" s="129"/>
      <c r="BB67" s="129"/>
      <c r="BC67" s="129"/>
      <c r="BD67" s="129"/>
      <c r="BE67" s="129"/>
      <c r="BF67" s="129"/>
      <c r="BG67" s="129"/>
      <c r="BH67" s="129"/>
      <c r="BI67" s="129"/>
      <c r="BJ67" s="129"/>
      <c r="BK67" s="129"/>
      <c r="BL67" s="129"/>
      <c r="BM67" s="129"/>
      <c r="BN67" s="129"/>
      <c r="BO67" s="129"/>
      <c r="BP67" s="129"/>
      <c r="BQ67" s="129"/>
      <c r="BR67" s="129"/>
      <c r="BS67" s="129"/>
      <c r="BT67" s="129"/>
      <c r="BU67" s="129"/>
      <c r="BV67" s="129"/>
      <c r="BW67" s="129"/>
      <c r="BX67" s="129"/>
      <c r="BY67" s="129"/>
      <c r="BZ67" s="129"/>
      <c r="CA67" s="129"/>
      <c r="CB67" s="129"/>
      <c r="CC67" s="129"/>
      <c r="CG67">
        <v>-1.5</v>
      </c>
      <c r="CH67">
        <v>-2</v>
      </c>
      <c r="CI67">
        <v>-2</v>
      </c>
      <c r="CJ67">
        <v>-2.5</v>
      </c>
      <c r="CK67">
        <v>-2.5</v>
      </c>
      <c r="CL67">
        <v>-2.5</v>
      </c>
      <c r="CM67">
        <v>-2.5</v>
      </c>
    </row>
    <row r="68" spans="1:91" x14ac:dyDescent="0.25">
      <c r="A68" s="5" t="s">
        <v>118</v>
      </c>
      <c r="B68" s="5" t="str">
        <f t="shared" ref="B68:R68" si="449">B66</f>
        <v>nat</v>
      </c>
      <c r="C68" s="5" t="str">
        <f t="shared" si="449"/>
        <v>base</v>
      </c>
      <c r="D68" s="133">
        <f t="shared" si="449"/>
        <v>-1.2</v>
      </c>
      <c r="E68" s="133">
        <f t="shared" si="449"/>
        <v>-1.2</v>
      </c>
      <c r="F68" s="133">
        <f t="shared" si="449"/>
        <v>-1.2</v>
      </c>
      <c r="G68" s="133">
        <f t="shared" si="449"/>
        <v>-2</v>
      </c>
      <c r="H68" s="133">
        <f t="shared" si="449"/>
        <v>-2</v>
      </c>
      <c r="I68" s="133">
        <f t="shared" si="449"/>
        <v>-2.5</v>
      </c>
      <c r="J68" s="154">
        <f t="shared" si="449"/>
        <v>-3.5</v>
      </c>
      <c r="K68" s="154">
        <f t="shared" si="449"/>
        <v>-2</v>
      </c>
      <c r="L68" s="154">
        <f t="shared" si="449"/>
        <v>-1.5</v>
      </c>
      <c r="M68" s="154">
        <f t="shared" si="449"/>
        <v>-1</v>
      </c>
      <c r="N68" s="154">
        <f t="shared" si="449"/>
        <v>0.5</v>
      </c>
      <c r="O68" s="154">
        <f t="shared" si="449"/>
        <v>0.45</v>
      </c>
      <c r="P68" s="154">
        <f t="shared" si="449"/>
        <v>0.4</v>
      </c>
      <c r="Q68" s="154">
        <f t="shared" si="449"/>
        <v>0.3</v>
      </c>
      <c r="R68" s="154">
        <f t="shared" si="449"/>
        <v>0.3</v>
      </c>
      <c r="S68" s="154">
        <f t="shared" ref="S68" si="450">S66</f>
        <v>0</v>
      </c>
      <c r="AC68" s="128">
        <f t="shared" si="7"/>
        <v>-9.5</v>
      </c>
      <c r="AD68" s="126">
        <v>-19</v>
      </c>
      <c r="AE68" s="129"/>
      <c r="AF68" s="129"/>
      <c r="AG68" s="127">
        <v>-0.1</v>
      </c>
      <c r="AH68" s="127">
        <v>-0.05</v>
      </c>
      <c r="AI68" s="127">
        <v>0.05</v>
      </c>
      <c r="AJ68" s="127">
        <v>0.05</v>
      </c>
      <c r="AK68" s="127">
        <v>0.05</v>
      </c>
      <c r="AL68" s="127">
        <v>0.05</v>
      </c>
      <c r="AM68" s="127">
        <v>0.2</v>
      </c>
      <c r="AN68" s="127">
        <v>0.1</v>
      </c>
      <c r="AO68" s="127">
        <v>0.15</v>
      </c>
      <c r="AP68" s="127">
        <v>0.2</v>
      </c>
      <c r="AQ68" s="129"/>
      <c r="AR68" s="129"/>
      <c r="AS68" s="129"/>
      <c r="AT68" s="129"/>
      <c r="AU68" s="129"/>
      <c r="AV68" s="129"/>
      <c r="AW68" s="129"/>
      <c r="AX68" s="129"/>
      <c r="AY68" s="129"/>
      <c r="AZ68" s="129"/>
      <c r="BA68" s="129"/>
      <c r="BB68" s="129"/>
      <c r="BC68" s="129"/>
      <c r="BD68" s="129"/>
      <c r="BE68" s="129"/>
      <c r="BF68" s="129"/>
      <c r="BG68" s="129"/>
      <c r="BH68" s="129"/>
      <c r="BI68" s="129"/>
      <c r="BJ68" s="129"/>
      <c r="BK68" s="129"/>
      <c r="BL68" s="129"/>
      <c r="BM68" s="129"/>
      <c r="BN68" s="129"/>
      <c r="BO68" s="129"/>
      <c r="BP68" s="129"/>
      <c r="BQ68" s="129"/>
      <c r="BR68" s="129"/>
      <c r="BS68" s="129"/>
      <c r="BT68" s="129"/>
      <c r="BU68" s="129"/>
      <c r="BV68" s="129"/>
      <c r="BW68" s="129"/>
      <c r="BX68" s="129"/>
      <c r="BY68" s="129"/>
      <c r="BZ68" s="129"/>
      <c r="CA68" s="129"/>
      <c r="CB68" s="129"/>
      <c r="CC68" s="129"/>
      <c r="CG68">
        <v>4</v>
      </c>
      <c r="CH68">
        <v>2.5</v>
      </c>
      <c r="CI68">
        <v>-1.5</v>
      </c>
      <c r="CJ68">
        <v>-3</v>
      </c>
      <c r="CK68">
        <v>-5.5</v>
      </c>
      <c r="CL68">
        <v>-5.5</v>
      </c>
      <c r="CM68">
        <v>-5.5</v>
      </c>
    </row>
    <row r="69" spans="1:91" x14ac:dyDescent="0.25">
      <c r="A69" s="5" t="s">
        <v>64</v>
      </c>
      <c r="B69" s="5" t="str">
        <f t="shared" ref="B69:D72" si="451">B68</f>
        <v>nat</v>
      </c>
      <c r="C69" s="5" t="str">
        <f t="shared" si="451"/>
        <v>base</v>
      </c>
      <c r="D69" s="133">
        <f t="shared" si="451"/>
        <v>-1.2</v>
      </c>
      <c r="E69" s="133">
        <f t="shared" ref="E69:F69" si="452">E68</f>
        <v>-1.2</v>
      </c>
      <c r="F69" s="133">
        <f t="shared" si="452"/>
        <v>-1.2</v>
      </c>
      <c r="G69" s="133">
        <f t="shared" ref="G69" si="453">G68</f>
        <v>-2</v>
      </c>
      <c r="H69" s="133">
        <f t="shared" ref="H69:I69" si="454">H68</f>
        <v>-2</v>
      </c>
      <c r="I69" s="133">
        <f t="shared" si="454"/>
        <v>-2.5</v>
      </c>
      <c r="J69" s="154">
        <f t="shared" ref="J69" si="455">J68</f>
        <v>-3.5</v>
      </c>
      <c r="K69" s="154">
        <f t="shared" ref="K69:L69" si="456">K68</f>
        <v>-2</v>
      </c>
      <c r="L69" s="154">
        <f t="shared" si="456"/>
        <v>-1.5</v>
      </c>
      <c r="M69" s="154">
        <f t="shared" ref="M69" si="457">M68</f>
        <v>-1</v>
      </c>
      <c r="N69" s="154">
        <f t="shared" ref="N69:O69" si="458">N68</f>
        <v>0.5</v>
      </c>
      <c r="O69" s="154">
        <f t="shared" si="458"/>
        <v>0.45</v>
      </c>
      <c r="P69" s="154">
        <f t="shared" ref="P69:R69" si="459">P68</f>
        <v>0.4</v>
      </c>
      <c r="Q69" s="154">
        <f t="shared" si="459"/>
        <v>0.3</v>
      </c>
      <c r="R69" s="154">
        <f t="shared" si="459"/>
        <v>0.3</v>
      </c>
      <c r="S69" s="154">
        <f t="shared" ref="S69" si="460">S68</f>
        <v>0</v>
      </c>
      <c r="AC69" s="128">
        <f t="shared" si="7"/>
        <v>-5.5</v>
      </c>
      <c r="AD69" s="126">
        <v>-11</v>
      </c>
      <c r="AE69" s="129"/>
      <c r="AF69" s="129"/>
      <c r="AG69" s="127">
        <v>-0.1</v>
      </c>
      <c r="AH69" s="127">
        <v>-0.05</v>
      </c>
      <c r="AI69" s="127">
        <v>0.05</v>
      </c>
      <c r="AJ69" s="127">
        <v>0.05</v>
      </c>
      <c r="AK69" s="127">
        <v>0.05</v>
      </c>
      <c r="AL69" s="127">
        <v>0.05</v>
      </c>
      <c r="AM69" s="127">
        <v>0.2</v>
      </c>
      <c r="AN69" s="127">
        <v>0.1</v>
      </c>
      <c r="AO69" s="127">
        <v>0.15</v>
      </c>
      <c r="AP69" s="127">
        <v>0.2</v>
      </c>
      <c r="AQ69" s="129"/>
      <c r="AR69" s="129"/>
      <c r="AS69" s="129"/>
      <c r="AT69" s="129"/>
      <c r="AU69" s="129"/>
      <c r="AV69" s="129"/>
      <c r="AW69" s="129"/>
      <c r="AX69" s="129"/>
      <c r="AY69" s="129"/>
      <c r="AZ69" s="129"/>
      <c r="BA69" s="129"/>
      <c r="BB69" s="129"/>
      <c r="BC69" s="129"/>
      <c r="BD69" s="129"/>
      <c r="BE69" s="129"/>
      <c r="BF69" s="129"/>
      <c r="BG69" s="129"/>
      <c r="BH69" s="129"/>
      <c r="BI69" s="129"/>
      <c r="BJ69" s="129"/>
      <c r="BK69" s="129"/>
      <c r="BL69" s="129"/>
      <c r="BM69" s="129"/>
      <c r="BN69" s="129"/>
      <c r="BO69" s="129"/>
      <c r="BP69" s="129"/>
      <c r="BQ69" s="129"/>
      <c r="BR69" s="129"/>
      <c r="BS69" s="129"/>
      <c r="BT69" s="129"/>
      <c r="BU69" s="129"/>
      <c r="BV69" s="129"/>
      <c r="BW69" s="129"/>
      <c r="BX69" s="129"/>
      <c r="BY69" s="129"/>
      <c r="BZ69" s="129"/>
      <c r="CA69" s="129"/>
      <c r="CB69" s="129"/>
      <c r="CC69" s="129"/>
      <c r="CG69">
        <v>-0.9</v>
      </c>
      <c r="CH69">
        <v>-1.3</v>
      </c>
      <c r="CI69">
        <v>0.5</v>
      </c>
      <c r="CJ69">
        <v>0.5</v>
      </c>
      <c r="CK69">
        <v>-2.2999999999999998</v>
      </c>
      <c r="CL69">
        <v>-1.3</v>
      </c>
      <c r="CM69">
        <v>-1</v>
      </c>
    </row>
    <row r="70" spans="1:91" x14ac:dyDescent="0.25">
      <c r="A70" s="5" t="s">
        <v>119</v>
      </c>
      <c r="B70" s="5" t="str">
        <f t="shared" si="451"/>
        <v>nat</v>
      </c>
      <c r="C70" s="5" t="str">
        <f t="shared" si="451"/>
        <v>base</v>
      </c>
      <c r="D70" s="133">
        <f t="shared" si="451"/>
        <v>-1.2</v>
      </c>
      <c r="E70" s="133">
        <f t="shared" ref="E70:F70" si="461">E69</f>
        <v>-1.2</v>
      </c>
      <c r="F70" s="133">
        <f t="shared" si="461"/>
        <v>-1.2</v>
      </c>
      <c r="G70" s="133">
        <f t="shared" ref="G70" si="462">G69</f>
        <v>-2</v>
      </c>
      <c r="H70" s="133">
        <f t="shared" ref="H70:I70" si="463">H69</f>
        <v>-2</v>
      </c>
      <c r="I70" s="133">
        <f t="shared" si="463"/>
        <v>-2.5</v>
      </c>
      <c r="J70" s="154">
        <f t="shared" ref="J70" si="464">J69</f>
        <v>-3.5</v>
      </c>
      <c r="K70" s="154">
        <f t="shared" ref="K70:L70" si="465">K69</f>
        <v>-2</v>
      </c>
      <c r="L70" s="154">
        <f t="shared" si="465"/>
        <v>-1.5</v>
      </c>
      <c r="M70" s="154">
        <f t="shared" ref="M70" si="466">M69</f>
        <v>-1</v>
      </c>
      <c r="N70" s="154">
        <f t="shared" ref="N70:O70" si="467">N69</f>
        <v>0.5</v>
      </c>
      <c r="O70" s="154">
        <f t="shared" si="467"/>
        <v>0.45</v>
      </c>
      <c r="P70" s="154">
        <f t="shared" ref="P70:R70" si="468">P69</f>
        <v>0.4</v>
      </c>
      <c r="Q70" s="154">
        <f t="shared" si="468"/>
        <v>0.3</v>
      </c>
      <c r="R70" s="154">
        <f t="shared" si="468"/>
        <v>0.3</v>
      </c>
      <c r="S70" s="154">
        <f t="shared" ref="S70" si="469">S69</f>
        <v>0</v>
      </c>
      <c r="AC70" s="128">
        <f t="shared" si="7"/>
        <v>-5.5</v>
      </c>
      <c r="AD70" s="110">
        <f>AD69</f>
        <v>-11</v>
      </c>
      <c r="AE70" s="120"/>
      <c r="AF70" s="120"/>
      <c r="AG70" s="114"/>
      <c r="AH70" s="114"/>
      <c r="AI70" s="114"/>
      <c r="AJ70" s="114"/>
      <c r="AK70" s="114"/>
      <c r="AL70" s="114"/>
      <c r="AM70" s="114"/>
      <c r="AN70" s="114"/>
      <c r="AO70" s="114"/>
      <c r="AP70" s="114"/>
      <c r="AQ70" s="120"/>
      <c r="AR70" s="120"/>
      <c r="AS70" s="120"/>
      <c r="AT70" s="120"/>
      <c r="AU70" s="120"/>
      <c r="AV70" s="120"/>
      <c r="AW70" s="120"/>
      <c r="AX70" s="120"/>
      <c r="AY70" s="120"/>
      <c r="AZ70" s="120"/>
      <c r="BA70" s="120"/>
      <c r="BB70" s="120"/>
      <c r="BC70" s="120"/>
      <c r="BD70" s="120"/>
      <c r="BE70" s="120"/>
      <c r="BF70" s="120"/>
      <c r="BG70" s="120"/>
      <c r="BH70" s="120"/>
      <c r="BI70" s="120"/>
      <c r="BJ70" s="120"/>
      <c r="BK70" s="120"/>
      <c r="BL70" s="120"/>
      <c r="BM70" s="120"/>
      <c r="BN70" s="120"/>
      <c r="BO70" s="120"/>
      <c r="BP70" s="120"/>
      <c r="BQ70" s="120"/>
      <c r="BR70" s="120"/>
      <c r="BS70" s="120"/>
      <c r="BT70" s="120"/>
      <c r="BU70" s="120"/>
      <c r="BV70" s="120"/>
      <c r="BW70" s="120"/>
      <c r="BX70" s="120"/>
      <c r="BY70" s="120"/>
      <c r="BZ70" s="120"/>
      <c r="CA70" s="120"/>
      <c r="CB70" s="120"/>
      <c r="CC70" s="120"/>
      <c r="CG70">
        <v>-0.9</v>
      </c>
      <c r="CH70">
        <v>-1.3</v>
      </c>
      <c r="CI70">
        <v>0.5</v>
      </c>
      <c r="CJ70">
        <v>0.5</v>
      </c>
      <c r="CK70">
        <v>-2.2999999999999998</v>
      </c>
      <c r="CL70">
        <v>-1.3</v>
      </c>
      <c r="CM70">
        <v>-1</v>
      </c>
    </row>
    <row r="71" spans="1:91" x14ac:dyDescent="0.25">
      <c r="A71" s="5" t="s">
        <v>120</v>
      </c>
      <c r="B71" s="5" t="str">
        <f t="shared" si="451"/>
        <v>nat</v>
      </c>
      <c r="C71" s="5" t="str">
        <f t="shared" si="451"/>
        <v>base</v>
      </c>
      <c r="D71" s="133">
        <f t="shared" si="451"/>
        <v>-1.2</v>
      </c>
      <c r="E71" s="133">
        <f t="shared" ref="E71:F71" si="470">E70</f>
        <v>-1.2</v>
      </c>
      <c r="F71" s="133">
        <f t="shared" si="470"/>
        <v>-1.2</v>
      </c>
      <c r="G71" s="133">
        <f t="shared" ref="G71" si="471">G70</f>
        <v>-2</v>
      </c>
      <c r="H71" s="133">
        <f t="shared" ref="H71:I71" si="472">H70</f>
        <v>-2</v>
      </c>
      <c r="I71" s="133">
        <f t="shared" si="472"/>
        <v>-2.5</v>
      </c>
      <c r="J71" s="154">
        <f t="shared" ref="J71" si="473">J70</f>
        <v>-3.5</v>
      </c>
      <c r="K71" s="154">
        <f t="shared" ref="K71:L71" si="474">K70</f>
        <v>-2</v>
      </c>
      <c r="L71" s="154">
        <f t="shared" si="474"/>
        <v>-1.5</v>
      </c>
      <c r="M71" s="154">
        <f t="shared" ref="M71" si="475">M70</f>
        <v>-1</v>
      </c>
      <c r="N71" s="154">
        <f t="shared" ref="N71:O71" si="476">N70</f>
        <v>0.5</v>
      </c>
      <c r="O71" s="154">
        <f t="shared" si="476"/>
        <v>0.45</v>
      </c>
      <c r="P71" s="154">
        <f t="shared" ref="P71:R71" si="477">P70</f>
        <v>0.4</v>
      </c>
      <c r="Q71" s="154">
        <f t="shared" si="477"/>
        <v>0.3</v>
      </c>
      <c r="R71" s="154">
        <f t="shared" si="477"/>
        <v>0.3</v>
      </c>
      <c r="S71" s="154">
        <f t="shared" ref="S71" si="478">S70</f>
        <v>0</v>
      </c>
      <c r="AC71" s="128">
        <f t="shared" si="7"/>
        <v>-4.5</v>
      </c>
      <c r="AD71" s="110">
        <f>AD72</f>
        <v>-9</v>
      </c>
      <c r="AE71" s="120"/>
      <c r="AF71" s="120"/>
      <c r="AG71" s="114"/>
      <c r="AH71" s="114"/>
      <c r="AI71" s="114"/>
      <c r="AJ71" s="114"/>
      <c r="AK71" s="114"/>
      <c r="AL71" s="114"/>
      <c r="AM71" s="114"/>
      <c r="AN71" s="114"/>
      <c r="AO71" s="114"/>
      <c r="AP71" s="114"/>
      <c r="AQ71" s="120"/>
      <c r="AR71" s="120"/>
      <c r="AS71" s="120"/>
      <c r="AT71" s="120"/>
      <c r="AU71" s="120"/>
      <c r="AV71" s="120"/>
      <c r="AW71" s="120"/>
      <c r="AX71" s="120"/>
      <c r="AY71" s="120"/>
      <c r="AZ71" s="120"/>
      <c r="BA71" s="120"/>
      <c r="BB71" s="120"/>
      <c r="BC71" s="120"/>
      <c r="BD71" s="120"/>
      <c r="BE71" s="120"/>
      <c r="BF71" s="120"/>
      <c r="BG71" s="120"/>
      <c r="BH71" s="120"/>
      <c r="BI71" s="120"/>
      <c r="BJ71" s="120"/>
      <c r="BK71" s="120"/>
      <c r="BL71" s="120"/>
      <c r="BM71" s="120"/>
      <c r="BN71" s="120"/>
      <c r="BO71" s="120"/>
      <c r="BP71" s="120"/>
      <c r="BQ71" s="120"/>
      <c r="BR71" s="120"/>
      <c r="BS71" s="120"/>
      <c r="BT71" s="120"/>
      <c r="BU71" s="120"/>
      <c r="BV71" s="120"/>
      <c r="BW71" s="120"/>
      <c r="BX71" s="120"/>
      <c r="BY71" s="120"/>
      <c r="BZ71" s="120"/>
      <c r="CA71" s="120"/>
      <c r="CB71" s="120"/>
      <c r="CC71" s="120"/>
      <c r="CG71">
        <v>-0.9</v>
      </c>
      <c r="CH71">
        <v>-1.3</v>
      </c>
      <c r="CI71">
        <v>0.5</v>
      </c>
      <c r="CJ71">
        <v>0.5</v>
      </c>
      <c r="CK71">
        <v>-2.2999999999999998</v>
      </c>
      <c r="CL71">
        <v>-1.3</v>
      </c>
      <c r="CM71">
        <v>-1</v>
      </c>
    </row>
    <row r="72" spans="1:91" x14ac:dyDescent="0.25">
      <c r="A72" s="5" t="s">
        <v>65</v>
      </c>
      <c r="B72" s="5" t="str">
        <f t="shared" si="451"/>
        <v>nat</v>
      </c>
      <c r="C72" s="5" t="str">
        <f t="shared" si="451"/>
        <v>base</v>
      </c>
      <c r="D72" s="133">
        <f t="shared" si="451"/>
        <v>-1.2</v>
      </c>
      <c r="E72" s="133">
        <f t="shared" ref="E72:F72" si="479">E71</f>
        <v>-1.2</v>
      </c>
      <c r="F72" s="133">
        <f t="shared" si="479"/>
        <v>-1.2</v>
      </c>
      <c r="G72" s="133">
        <f t="shared" ref="G72" si="480">G71</f>
        <v>-2</v>
      </c>
      <c r="H72" s="133">
        <f t="shared" ref="H72:I72" si="481">H71</f>
        <v>-2</v>
      </c>
      <c r="I72" s="133">
        <f t="shared" si="481"/>
        <v>-2.5</v>
      </c>
      <c r="J72" s="154">
        <f t="shared" ref="J72" si="482">J71</f>
        <v>-3.5</v>
      </c>
      <c r="K72" s="154">
        <f t="shared" ref="K72:L72" si="483">K71</f>
        <v>-2</v>
      </c>
      <c r="L72" s="154">
        <f t="shared" si="483"/>
        <v>-1.5</v>
      </c>
      <c r="M72" s="154">
        <f t="shared" ref="M72" si="484">M71</f>
        <v>-1</v>
      </c>
      <c r="N72" s="154">
        <f t="shared" ref="N72:O72" si="485">N71</f>
        <v>0.5</v>
      </c>
      <c r="O72" s="154">
        <f t="shared" si="485"/>
        <v>0.45</v>
      </c>
      <c r="P72" s="154">
        <f t="shared" ref="P72:R72" si="486">P71</f>
        <v>0.4</v>
      </c>
      <c r="Q72" s="154">
        <f t="shared" si="486"/>
        <v>0.3</v>
      </c>
      <c r="R72" s="154">
        <f t="shared" si="486"/>
        <v>0.3</v>
      </c>
      <c r="S72" s="154">
        <f t="shared" ref="S72" si="487">S71</f>
        <v>0</v>
      </c>
      <c r="AC72" s="128">
        <f t="shared" si="7"/>
        <v>-4.5</v>
      </c>
      <c r="AD72" s="126">
        <v>-9</v>
      </c>
      <c r="AE72" s="129"/>
      <c r="AF72" s="129"/>
      <c r="AG72" s="127">
        <v>-0.1</v>
      </c>
      <c r="AH72" s="127">
        <v>-0.05</v>
      </c>
      <c r="AI72" s="127">
        <v>0.05</v>
      </c>
      <c r="AJ72" s="127">
        <v>0.05</v>
      </c>
      <c r="AK72" s="127">
        <v>0.05</v>
      </c>
      <c r="AL72" s="127">
        <v>0.05</v>
      </c>
      <c r="AM72" s="127">
        <v>0.2</v>
      </c>
      <c r="AN72" s="127">
        <v>0.1</v>
      </c>
      <c r="AO72" s="127">
        <v>0.15</v>
      </c>
      <c r="AP72" s="127">
        <v>0.2</v>
      </c>
      <c r="AQ72" s="129"/>
      <c r="AR72" s="129"/>
      <c r="AS72" s="129"/>
      <c r="AT72" s="129"/>
      <c r="AU72" s="129"/>
      <c r="AV72" s="129"/>
      <c r="AW72" s="129"/>
      <c r="AX72" s="129"/>
      <c r="AY72" s="129"/>
      <c r="AZ72" s="129"/>
      <c r="BA72" s="129"/>
      <c r="BB72" s="129"/>
      <c r="BC72" s="129"/>
      <c r="BD72" s="129"/>
      <c r="BE72" s="129"/>
      <c r="BF72" s="129"/>
      <c r="BG72" s="129"/>
      <c r="BH72" s="129"/>
      <c r="BI72" s="129"/>
      <c r="BJ72" s="129"/>
      <c r="BK72" s="129"/>
      <c r="BL72" s="129"/>
      <c r="BM72" s="129"/>
      <c r="BN72" s="129"/>
      <c r="BO72" s="129"/>
      <c r="BP72" s="129"/>
      <c r="BQ72" s="129"/>
      <c r="BR72" s="129"/>
      <c r="BS72" s="129"/>
      <c r="BT72" s="129"/>
      <c r="BU72" s="129"/>
      <c r="BV72" s="129"/>
      <c r="BW72" s="129"/>
      <c r="BX72" s="129"/>
      <c r="BY72" s="129"/>
      <c r="BZ72" s="129"/>
      <c r="CA72" s="129"/>
      <c r="CB72" s="129"/>
      <c r="CC72" s="129"/>
      <c r="CG72">
        <v>0.8</v>
      </c>
      <c r="CH72">
        <v>1</v>
      </c>
      <c r="CI72">
        <v>-1.8</v>
      </c>
      <c r="CJ72">
        <v>-3</v>
      </c>
      <c r="CK72">
        <v>0.5</v>
      </c>
      <c r="CL72">
        <v>0.8</v>
      </c>
      <c r="CM72">
        <v>-1.8</v>
      </c>
    </row>
    <row r="73" spans="1:91" x14ac:dyDescent="0.25">
      <c r="A73" s="5" t="s">
        <v>66</v>
      </c>
      <c r="B73" s="5" t="str">
        <f t="shared" ref="B73:C76" si="488">B72</f>
        <v>nat</v>
      </c>
      <c r="C73" s="5" t="str">
        <f t="shared" si="488"/>
        <v>base</v>
      </c>
      <c r="D73" s="46" t="s">
        <v>75</v>
      </c>
      <c r="E73" s="46" t="s">
        <v>75</v>
      </c>
      <c r="F73" s="46" t="s">
        <v>75</v>
      </c>
      <c r="G73" s="46" t="s">
        <v>75</v>
      </c>
      <c r="H73" s="46" t="s">
        <v>75</v>
      </c>
      <c r="I73" s="46" t="s">
        <v>75</v>
      </c>
      <c r="J73" s="153" t="s">
        <v>75</v>
      </c>
      <c r="K73" s="153" t="s">
        <v>75</v>
      </c>
      <c r="L73" s="153" t="s">
        <v>75</v>
      </c>
      <c r="M73" s="153" t="s">
        <v>75</v>
      </c>
      <c r="N73" s="153" t="s">
        <v>75</v>
      </c>
      <c r="O73" s="153" t="s">
        <v>75</v>
      </c>
      <c r="P73" s="153" t="s">
        <v>75</v>
      </c>
      <c r="Q73" s="153" t="s">
        <v>75</v>
      </c>
      <c r="R73" s="153" t="s">
        <v>75</v>
      </c>
      <c r="S73" s="153" t="s">
        <v>75</v>
      </c>
      <c r="AC73" s="128">
        <f t="shared" si="7"/>
        <v>-4.5</v>
      </c>
      <c r="AD73" s="126">
        <f>AD72</f>
        <v>-9</v>
      </c>
      <c r="AE73" s="129"/>
      <c r="AF73" s="129"/>
      <c r="AG73" s="114"/>
      <c r="AH73" s="114"/>
      <c r="AI73" s="114"/>
      <c r="AJ73" s="114"/>
      <c r="AK73" s="114"/>
      <c r="AL73" s="114"/>
      <c r="AM73" s="114"/>
      <c r="AN73" s="114"/>
      <c r="AO73" s="114"/>
      <c r="AP73" s="114"/>
      <c r="AQ73" s="129"/>
      <c r="AR73" s="129"/>
      <c r="AS73" s="129"/>
      <c r="AT73" s="129"/>
      <c r="AU73" s="129"/>
      <c r="AV73" s="129"/>
      <c r="AW73" s="129"/>
      <c r="AX73" s="129"/>
      <c r="AY73" s="129"/>
      <c r="AZ73" s="129"/>
      <c r="BA73" s="129"/>
      <c r="BB73" s="129"/>
      <c r="BC73" s="129"/>
      <c r="BD73" s="129"/>
      <c r="BE73" s="129"/>
      <c r="BF73" s="129"/>
      <c r="BG73" s="129"/>
      <c r="BH73" s="129"/>
      <c r="BI73" s="129"/>
      <c r="BJ73" s="129"/>
      <c r="BK73" s="129"/>
      <c r="BL73" s="129"/>
      <c r="BM73" s="129"/>
      <c r="BN73" s="129"/>
      <c r="BO73" s="129"/>
      <c r="BP73" s="129"/>
      <c r="BQ73" s="129"/>
      <c r="BR73" s="129"/>
      <c r="BS73" s="129"/>
      <c r="BT73" s="129"/>
      <c r="BU73" s="129"/>
      <c r="BV73" s="129"/>
      <c r="BW73" s="129"/>
      <c r="BX73" s="129"/>
      <c r="BY73" s="129"/>
      <c r="BZ73" s="129"/>
      <c r="CA73" s="129"/>
      <c r="CB73" s="129"/>
      <c r="CC73" s="129"/>
      <c r="CG73">
        <v>0.8</v>
      </c>
      <c r="CH73">
        <v>1</v>
      </c>
      <c r="CI73">
        <v>-1.8</v>
      </c>
      <c r="CJ73">
        <v>-3</v>
      </c>
      <c r="CK73">
        <v>0.5</v>
      </c>
      <c r="CL73">
        <v>0.8</v>
      </c>
      <c r="CM73">
        <v>-1.8</v>
      </c>
    </row>
    <row r="74" spans="1:91" x14ac:dyDescent="0.25">
      <c r="A74" s="5" t="s">
        <v>24</v>
      </c>
      <c r="B74" s="5" t="str">
        <f t="shared" si="488"/>
        <v>nat</v>
      </c>
      <c r="C74" s="5" t="str">
        <f t="shared" si="488"/>
        <v>base</v>
      </c>
      <c r="D74" s="46" t="s">
        <v>75</v>
      </c>
      <c r="E74" s="46" t="s">
        <v>75</v>
      </c>
      <c r="F74" s="46" t="s">
        <v>75</v>
      </c>
      <c r="G74" s="46" t="s">
        <v>75</v>
      </c>
      <c r="H74" s="46" t="s">
        <v>75</v>
      </c>
      <c r="I74" s="46" t="s">
        <v>75</v>
      </c>
      <c r="J74" s="153" t="s">
        <v>75</v>
      </c>
      <c r="K74" s="153" t="s">
        <v>75</v>
      </c>
      <c r="L74" s="153" t="s">
        <v>75</v>
      </c>
      <c r="M74" s="153" t="s">
        <v>75</v>
      </c>
      <c r="N74" s="153" t="s">
        <v>75</v>
      </c>
      <c r="O74" s="153" t="s">
        <v>75</v>
      </c>
      <c r="P74" s="153" t="s">
        <v>75</v>
      </c>
      <c r="Q74" s="153" t="s">
        <v>75</v>
      </c>
      <c r="R74" s="153" t="s">
        <v>75</v>
      </c>
      <c r="S74" s="153" t="s">
        <v>75</v>
      </c>
      <c r="AC74" s="128">
        <f t="shared" si="7"/>
        <v>-4.5</v>
      </c>
      <c r="AD74" s="126">
        <f>AD73</f>
        <v>-9</v>
      </c>
      <c r="AE74" s="129"/>
      <c r="AF74" s="129"/>
      <c r="AG74" s="114"/>
      <c r="AH74" s="114"/>
      <c r="AI74" s="114"/>
      <c r="AJ74" s="114"/>
      <c r="AK74" s="114"/>
      <c r="AL74" s="114"/>
      <c r="AM74" s="114"/>
      <c r="AN74" s="114"/>
      <c r="AO74" s="114"/>
      <c r="AP74" s="114"/>
      <c r="AQ74" s="129"/>
      <c r="AR74" s="129"/>
      <c r="AS74" s="129"/>
      <c r="AT74" s="129"/>
      <c r="AU74" s="129"/>
      <c r="AV74" s="129"/>
      <c r="AW74" s="129"/>
      <c r="AX74" s="129"/>
      <c r="AY74" s="129"/>
      <c r="AZ74" s="129"/>
      <c r="BA74" s="129"/>
      <c r="BB74" s="129"/>
      <c r="BC74" s="129"/>
      <c r="BD74" s="129"/>
      <c r="BE74" s="129"/>
      <c r="BF74" s="129"/>
      <c r="BG74" s="129"/>
      <c r="BH74" s="129"/>
      <c r="BI74" s="129"/>
      <c r="BJ74" s="129"/>
      <c r="BK74" s="129"/>
      <c r="BL74" s="129"/>
      <c r="BM74" s="129"/>
      <c r="BN74" s="129"/>
      <c r="BO74" s="129"/>
      <c r="BP74" s="129"/>
      <c r="BQ74" s="129"/>
      <c r="BR74" s="129"/>
      <c r="BS74" s="129"/>
      <c r="BT74" s="129"/>
      <c r="BU74" s="129"/>
      <c r="BV74" s="129"/>
      <c r="BW74" s="129"/>
      <c r="BX74" s="129"/>
      <c r="BY74" s="129"/>
      <c r="BZ74" s="129"/>
      <c r="CA74" s="129"/>
      <c r="CB74" s="129"/>
      <c r="CC74" s="129"/>
      <c r="CG74">
        <v>0.8</v>
      </c>
      <c r="CH74">
        <v>1</v>
      </c>
      <c r="CI74">
        <v>-1.8</v>
      </c>
      <c r="CJ74">
        <v>-3</v>
      </c>
      <c r="CK74">
        <v>0.5</v>
      </c>
      <c r="CL74">
        <v>0.8</v>
      </c>
      <c r="CM74">
        <v>-1.8</v>
      </c>
    </row>
    <row r="75" spans="1:91" x14ac:dyDescent="0.25">
      <c r="A75" s="5" t="s">
        <v>67</v>
      </c>
      <c r="B75" s="5" t="str">
        <f t="shared" si="488"/>
        <v>nat</v>
      </c>
      <c r="C75" s="5" t="str">
        <f t="shared" si="488"/>
        <v>base</v>
      </c>
      <c r="D75" s="46">
        <v>-1.2</v>
      </c>
      <c r="E75" s="46">
        <v>-10</v>
      </c>
      <c r="F75" s="46">
        <f t="shared" ref="F75:H76" si="489">E75</f>
        <v>-10</v>
      </c>
      <c r="G75" s="46">
        <f t="shared" si="489"/>
        <v>-10</v>
      </c>
      <c r="H75" s="46">
        <f t="shared" si="489"/>
        <v>-10</v>
      </c>
      <c r="I75" s="46">
        <v>-9</v>
      </c>
      <c r="J75" s="154">
        <v>-8</v>
      </c>
      <c r="K75" s="154">
        <v>-5</v>
      </c>
      <c r="L75" s="154">
        <v>-4</v>
      </c>
      <c r="M75" s="154">
        <v>-2</v>
      </c>
      <c r="N75" s="154">
        <v>-0.5</v>
      </c>
      <c r="O75" s="153">
        <f>N75</f>
        <v>-0.5</v>
      </c>
      <c r="P75" s="153">
        <f>O75+0.1</f>
        <v>-0.4</v>
      </c>
      <c r="Q75" s="154">
        <v>-0.2</v>
      </c>
      <c r="R75" s="154">
        <v>0.1</v>
      </c>
      <c r="S75" s="154">
        <v>-1.0000000000000001E-5</v>
      </c>
      <c r="AC75" s="128">
        <f t="shared" si="7"/>
        <v>-4.5</v>
      </c>
      <c r="AD75" s="126">
        <f>AD74</f>
        <v>-9</v>
      </c>
      <c r="AE75" s="129"/>
      <c r="AF75" s="129"/>
      <c r="AG75" s="114"/>
      <c r="AH75" s="114"/>
      <c r="AI75" s="114"/>
      <c r="AJ75" s="114"/>
      <c r="AK75" s="114"/>
      <c r="AL75" s="114"/>
      <c r="AM75" s="114"/>
      <c r="AN75" s="114"/>
      <c r="AO75" s="114"/>
      <c r="AP75" s="114"/>
      <c r="AQ75" s="129"/>
      <c r="AR75" s="129"/>
      <c r="AS75" s="129"/>
      <c r="AT75" s="129"/>
      <c r="AU75" s="129"/>
      <c r="AV75" s="129"/>
      <c r="AW75" s="129"/>
      <c r="AX75" s="129"/>
      <c r="AY75" s="129"/>
      <c r="AZ75" s="129"/>
      <c r="BA75" s="129"/>
      <c r="BB75" s="129"/>
      <c r="BC75" s="129"/>
      <c r="BD75" s="129"/>
      <c r="BE75" s="129"/>
      <c r="BF75" s="129"/>
      <c r="BG75" s="129"/>
      <c r="BH75" s="129"/>
      <c r="BI75" s="129"/>
      <c r="BJ75" s="129"/>
      <c r="BK75" s="129"/>
      <c r="BL75" s="129"/>
      <c r="BM75" s="129"/>
      <c r="BN75" s="129"/>
      <c r="BO75" s="129"/>
      <c r="BP75" s="129"/>
      <c r="BQ75" s="129"/>
      <c r="BR75" s="129"/>
      <c r="BS75" s="129"/>
      <c r="BT75" s="129"/>
      <c r="BU75" s="129"/>
      <c r="BV75" s="129"/>
      <c r="BW75" s="129"/>
      <c r="BX75" s="129"/>
      <c r="BY75" s="129"/>
      <c r="BZ75" s="129"/>
      <c r="CA75" s="129"/>
      <c r="CB75" s="129"/>
      <c r="CC75" s="129"/>
      <c r="CG75">
        <v>0.8</v>
      </c>
      <c r="CH75">
        <v>1</v>
      </c>
      <c r="CI75">
        <v>-1.8</v>
      </c>
      <c r="CJ75">
        <v>-3</v>
      </c>
      <c r="CK75">
        <v>0.5</v>
      </c>
      <c r="CL75">
        <v>0.8</v>
      </c>
      <c r="CM75">
        <v>-1.8</v>
      </c>
    </row>
    <row r="76" spans="1:91" x14ac:dyDescent="0.25">
      <c r="A76" s="5" t="s">
        <v>449</v>
      </c>
      <c r="B76" s="5" t="str">
        <f t="shared" si="488"/>
        <v>nat</v>
      </c>
      <c r="C76" s="5" t="str">
        <f t="shared" si="488"/>
        <v>base</v>
      </c>
      <c r="D76" s="46">
        <v>-1.2</v>
      </c>
      <c r="E76" s="46">
        <v>-10</v>
      </c>
      <c r="F76" s="46">
        <f t="shared" si="489"/>
        <v>-10</v>
      </c>
      <c r="G76" s="46">
        <f t="shared" si="489"/>
        <v>-10</v>
      </c>
      <c r="H76" s="46">
        <f t="shared" si="489"/>
        <v>-10</v>
      </c>
      <c r="I76" s="46">
        <f>-9</f>
        <v>-9</v>
      </c>
      <c r="J76" s="154">
        <f>J75</f>
        <v>-8</v>
      </c>
      <c r="K76" s="154">
        <f>K75</f>
        <v>-5</v>
      </c>
      <c r="L76" s="154">
        <v>-4</v>
      </c>
      <c r="M76" s="154">
        <v>-2</v>
      </c>
      <c r="N76" s="154">
        <v>-0.5</v>
      </c>
      <c r="O76" s="153">
        <f>N76</f>
        <v>-0.5</v>
      </c>
      <c r="P76" s="153">
        <f>O76+0.1</f>
        <v>-0.4</v>
      </c>
      <c r="Q76" s="154">
        <f>Q75</f>
        <v>-0.2</v>
      </c>
      <c r="R76" s="154">
        <v>0.1</v>
      </c>
      <c r="S76" s="154">
        <f>S75</f>
        <v>-1.0000000000000001E-5</v>
      </c>
      <c r="AC76" s="128">
        <f t="shared" si="7"/>
        <v>-0.75</v>
      </c>
      <c r="AD76" s="126">
        <v>-1.5</v>
      </c>
      <c r="AE76" s="129"/>
      <c r="AF76" s="129"/>
      <c r="AG76" s="127">
        <v>-0.1</v>
      </c>
      <c r="AH76" s="127">
        <v>-0.05</v>
      </c>
      <c r="AI76" s="127">
        <v>0.05</v>
      </c>
      <c r="AJ76" s="127">
        <v>0.05</v>
      </c>
      <c r="AK76" s="127">
        <v>0.05</v>
      </c>
      <c r="AL76" s="127">
        <v>0.05</v>
      </c>
      <c r="AM76" s="127">
        <v>0.2</v>
      </c>
      <c r="AN76" s="127">
        <v>0.1</v>
      </c>
      <c r="AO76" s="127">
        <v>0.15</v>
      </c>
      <c r="AP76" s="127">
        <v>0.2</v>
      </c>
      <c r="AQ76" s="129"/>
      <c r="AR76" s="129"/>
      <c r="AS76" s="129"/>
      <c r="AT76" s="129"/>
      <c r="AU76" s="129"/>
      <c r="AV76" s="129"/>
      <c r="AW76" s="129"/>
      <c r="AX76" s="129"/>
      <c r="AY76" s="129"/>
      <c r="AZ76" s="129"/>
      <c r="BA76" s="129"/>
      <c r="BB76" s="129"/>
      <c r="BC76" s="129"/>
      <c r="BD76" s="129"/>
      <c r="BE76" s="129"/>
      <c r="BF76" s="129"/>
      <c r="BG76" s="129"/>
      <c r="BH76" s="129"/>
      <c r="BI76" s="129"/>
      <c r="BJ76" s="129"/>
      <c r="BK76" s="129"/>
      <c r="BL76" s="129"/>
      <c r="BM76" s="129"/>
      <c r="BN76" s="129"/>
      <c r="BO76" s="129"/>
      <c r="BP76" s="129"/>
      <c r="BQ76" s="129"/>
      <c r="BR76" s="129"/>
      <c r="BS76" s="129"/>
      <c r="BT76" s="129"/>
      <c r="BU76" s="129"/>
      <c r="BV76" s="129"/>
      <c r="BW76" s="129"/>
      <c r="BX76" s="129"/>
      <c r="BY76" s="129"/>
      <c r="BZ76" s="129"/>
      <c r="CA76" s="129"/>
      <c r="CB76" s="129"/>
      <c r="CC76" s="129"/>
      <c r="CG76">
        <v>0.8</v>
      </c>
      <c r="CH76">
        <v>1</v>
      </c>
      <c r="CI76">
        <v>-1.8</v>
      </c>
      <c r="CJ76">
        <v>-3</v>
      </c>
      <c r="CK76">
        <v>0.5</v>
      </c>
      <c r="CL76">
        <v>0.8</v>
      </c>
      <c r="CM76">
        <v>-1.8</v>
      </c>
    </row>
    <row r="77" spans="1:91" x14ac:dyDescent="0.25">
      <c r="A77" s="5" t="s">
        <v>68</v>
      </c>
      <c r="B77" s="5" t="str">
        <f>B75</f>
        <v>nat</v>
      </c>
      <c r="C77" s="5" t="str">
        <f>C75</f>
        <v>base</v>
      </c>
      <c r="D77" s="46">
        <v>-0.5</v>
      </c>
      <c r="E77" s="46">
        <f>D77</f>
        <v>-0.5</v>
      </c>
      <c r="F77" s="46">
        <f>E77</f>
        <v>-0.5</v>
      </c>
      <c r="G77" s="46">
        <f>F77</f>
        <v>-0.5</v>
      </c>
      <c r="H77" s="46">
        <f>G77</f>
        <v>-0.5</v>
      </c>
      <c r="I77" s="46">
        <v>-1</v>
      </c>
      <c r="J77" s="154">
        <v>-2</v>
      </c>
      <c r="K77" s="154">
        <v>0.3</v>
      </c>
      <c r="L77" s="154">
        <v>0.5</v>
      </c>
      <c r="M77" s="154">
        <v>0.6</v>
      </c>
      <c r="N77" s="154">
        <v>0.5</v>
      </c>
      <c r="O77" s="153">
        <f>N77</f>
        <v>0.5</v>
      </c>
      <c r="P77" s="153">
        <v>0.2</v>
      </c>
      <c r="Q77" s="154">
        <v>0.2</v>
      </c>
      <c r="R77" s="154">
        <v>0.3</v>
      </c>
      <c r="S77" s="154">
        <f>S76</f>
        <v>-1.0000000000000001E-5</v>
      </c>
      <c r="AC77" s="128">
        <f t="shared" si="7"/>
        <v>-0.125</v>
      </c>
      <c r="AD77" s="126">
        <v>-0.25</v>
      </c>
      <c r="AE77" s="129"/>
      <c r="AF77" s="129"/>
      <c r="AG77" s="127">
        <v>-0.1</v>
      </c>
      <c r="AH77" s="127">
        <v>-0.05</v>
      </c>
      <c r="AI77" s="127">
        <v>0.05</v>
      </c>
      <c r="AJ77" s="127">
        <v>0.05</v>
      </c>
      <c r="AK77" s="127">
        <v>0.05</v>
      </c>
      <c r="AL77" s="127">
        <v>0.05</v>
      </c>
      <c r="AM77" s="127">
        <v>0.2</v>
      </c>
      <c r="AN77" s="127">
        <v>0.1</v>
      </c>
      <c r="AO77" s="127">
        <v>0.15</v>
      </c>
      <c r="AP77" s="127">
        <v>0.2</v>
      </c>
      <c r="AQ77" s="129"/>
      <c r="AR77" s="129"/>
      <c r="AS77" s="129"/>
      <c r="AT77" s="129"/>
      <c r="AU77" s="129"/>
      <c r="AV77" s="129"/>
      <c r="AW77" s="129"/>
      <c r="AX77" s="129"/>
      <c r="AY77" s="129"/>
      <c r="AZ77" s="129"/>
      <c r="BA77" s="129"/>
      <c r="BB77" s="129"/>
      <c r="BC77" s="129"/>
      <c r="BD77" s="129"/>
      <c r="BE77" s="129"/>
      <c r="BF77" s="129"/>
      <c r="BG77" s="129"/>
      <c r="BH77" s="129"/>
      <c r="BI77" s="129"/>
      <c r="BJ77" s="129"/>
      <c r="BK77" s="129"/>
      <c r="BL77" s="129"/>
      <c r="BM77" s="129"/>
      <c r="BN77" s="129"/>
      <c r="BO77" s="129"/>
      <c r="BP77" s="129"/>
      <c r="BQ77" s="129"/>
      <c r="BR77" s="129"/>
      <c r="BS77" s="129"/>
      <c r="BT77" s="129"/>
      <c r="BU77" s="129"/>
      <c r="BV77" s="129"/>
      <c r="BW77" s="129"/>
      <c r="BX77" s="129"/>
      <c r="BY77" s="129"/>
      <c r="BZ77" s="129"/>
      <c r="CA77" s="129"/>
      <c r="CB77" s="129"/>
      <c r="CC77" s="129"/>
      <c r="CG77">
        <v>-0.8</v>
      </c>
      <c r="CH77">
        <v>-0.3</v>
      </c>
      <c r="CI77">
        <v>0.2</v>
      </c>
      <c r="CJ77">
        <v>-0.5</v>
      </c>
      <c r="CK77">
        <v>0.9</v>
      </c>
      <c r="CL77">
        <v>1</v>
      </c>
      <c r="CM77">
        <v>2</v>
      </c>
    </row>
    <row r="78" spans="1:91" x14ac:dyDescent="0.25">
      <c r="A78" s="5" t="s">
        <v>121</v>
      </c>
      <c r="B78" s="5" t="str">
        <f>B77</f>
        <v>nat</v>
      </c>
      <c r="C78" s="5" t="str">
        <f>C77</f>
        <v>base</v>
      </c>
      <c r="D78" s="133">
        <f>D77</f>
        <v>-0.5</v>
      </c>
      <c r="E78" s="133">
        <f>E77</f>
        <v>-0.5</v>
      </c>
      <c r="F78" s="133">
        <f>F77</f>
        <v>-0.5</v>
      </c>
      <c r="G78" s="133">
        <f t="shared" ref="G78:L79" si="490">G77</f>
        <v>-0.5</v>
      </c>
      <c r="H78" s="133">
        <f t="shared" si="490"/>
        <v>-0.5</v>
      </c>
      <c r="I78" s="133">
        <f t="shared" si="490"/>
        <v>-1</v>
      </c>
      <c r="J78" s="154">
        <f t="shared" si="490"/>
        <v>-2</v>
      </c>
      <c r="K78" s="154">
        <f t="shared" si="490"/>
        <v>0.3</v>
      </c>
      <c r="L78" s="154">
        <f t="shared" si="490"/>
        <v>0.5</v>
      </c>
      <c r="M78" s="154">
        <f t="shared" ref="M78:O79" si="491">M77</f>
        <v>0.6</v>
      </c>
      <c r="N78" s="154">
        <f t="shared" si="491"/>
        <v>0.5</v>
      </c>
      <c r="O78" s="154">
        <f t="shared" si="491"/>
        <v>0.5</v>
      </c>
      <c r="P78" s="154">
        <f t="shared" ref="P78:Q78" si="492">P77</f>
        <v>0.2</v>
      </c>
      <c r="Q78" s="154">
        <f t="shared" si="492"/>
        <v>0.2</v>
      </c>
      <c r="R78" s="154">
        <f t="shared" ref="R78:S78" si="493">R77</f>
        <v>0.3</v>
      </c>
      <c r="S78" s="154">
        <f t="shared" si="493"/>
        <v>-1.0000000000000001E-5</v>
      </c>
      <c r="AC78" s="128">
        <f t="shared" si="7"/>
        <v>-0.125</v>
      </c>
      <c r="AD78" s="126">
        <f t="shared" ref="AD78" si="494">AD77</f>
        <v>-0.25</v>
      </c>
      <c r="AE78" s="129"/>
      <c r="AF78" s="129"/>
      <c r="AG78" s="114"/>
      <c r="AH78" s="114"/>
      <c r="AI78" s="114"/>
      <c r="AJ78" s="114"/>
      <c r="AK78" s="114"/>
      <c r="AL78" s="114"/>
      <c r="AM78" s="114"/>
      <c r="AN78" s="114"/>
      <c r="AO78" s="114"/>
      <c r="AP78" s="114"/>
      <c r="AQ78" s="129"/>
      <c r="AR78" s="129"/>
      <c r="AS78" s="129"/>
      <c r="AT78" s="129"/>
      <c r="AU78" s="129"/>
      <c r="AV78" s="129"/>
      <c r="AW78" s="129"/>
      <c r="AX78" s="129"/>
      <c r="AY78" s="129"/>
      <c r="AZ78" s="129"/>
      <c r="BA78" s="129"/>
      <c r="BB78" s="129"/>
      <c r="BC78" s="129"/>
      <c r="BD78" s="129"/>
      <c r="BE78" s="129"/>
      <c r="BF78" s="129"/>
      <c r="BG78" s="129"/>
      <c r="BH78" s="129"/>
      <c r="BI78" s="129"/>
      <c r="BJ78" s="129"/>
      <c r="BK78" s="129"/>
      <c r="BL78" s="129"/>
      <c r="BM78" s="129"/>
      <c r="BN78" s="129"/>
      <c r="BO78" s="129"/>
      <c r="BP78" s="129"/>
      <c r="BQ78" s="129"/>
      <c r="BR78" s="129"/>
      <c r="BS78" s="129"/>
      <c r="BT78" s="129"/>
      <c r="BU78" s="129"/>
      <c r="BV78" s="129"/>
      <c r="BW78" s="129"/>
      <c r="BX78" s="129"/>
      <c r="BY78" s="129"/>
      <c r="BZ78" s="129"/>
      <c r="CA78" s="129"/>
      <c r="CB78" s="129"/>
      <c r="CC78" s="129"/>
      <c r="CG78">
        <v>-0.8</v>
      </c>
      <c r="CH78">
        <v>-0.3</v>
      </c>
      <c r="CI78">
        <v>0.2</v>
      </c>
      <c r="CJ78">
        <v>-0.5</v>
      </c>
      <c r="CK78">
        <v>0.9</v>
      </c>
      <c r="CL78">
        <v>1</v>
      </c>
      <c r="CM78">
        <v>2</v>
      </c>
    </row>
    <row r="79" spans="1:91" x14ac:dyDescent="0.25">
      <c r="A79" s="5" t="s">
        <v>320</v>
      </c>
      <c r="B79" s="5" t="str">
        <f t="shared" ref="B79:D82" si="495">B78</f>
        <v>nat</v>
      </c>
      <c r="C79" s="5" t="str">
        <f t="shared" si="495"/>
        <v>base</v>
      </c>
      <c r="D79" s="133">
        <f t="shared" si="495"/>
        <v>-0.5</v>
      </c>
      <c r="E79" s="133">
        <f t="shared" ref="E79:F79" si="496">E78</f>
        <v>-0.5</v>
      </c>
      <c r="F79" s="133">
        <f t="shared" si="496"/>
        <v>-0.5</v>
      </c>
      <c r="G79" s="133">
        <f>G78</f>
        <v>-0.5</v>
      </c>
      <c r="H79" s="133">
        <f>H78</f>
        <v>-0.5</v>
      </c>
      <c r="I79" s="133">
        <f>I78</f>
        <v>-1</v>
      </c>
      <c r="J79" s="154">
        <f>J78</f>
        <v>-2</v>
      </c>
      <c r="K79" s="154">
        <f>K78</f>
        <v>0.3</v>
      </c>
      <c r="L79" s="154">
        <f t="shared" si="490"/>
        <v>0.5</v>
      </c>
      <c r="M79" s="154">
        <f t="shared" si="491"/>
        <v>0.6</v>
      </c>
      <c r="N79" s="154">
        <f t="shared" si="491"/>
        <v>0.5</v>
      </c>
      <c r="O79" s="154">
        <f t="shared" si="491"/>
        <v>0.5</v>
      </c>
      <c r="P79" s="154">
        <f t="shared" ref="P79:Q79" si="497">P78</f>
        <v>0.2</v>
      </c>
      <c r="Q79" s="154">
        <f t="shared" si="497"/>
        <v>0.2</v>
      </c>
      <c r="R79" s="154">
        <f t="shared" ref="R79:S79" si="498">R78</f>
        <v>0.3</v>
      </c>
      <c r="S79" s="154">
        <f t="shared" si="498"/>
        <v>-1.0000000000000001E-5</v>
      </c>
      <c r="AC79" s="128">
        <f t="shared" si="7"/>
        <v>0.25</v>
      </c>
      <c r="AD79" s="126">
        <v>0.5</v>
      </c>
      <c r="AE79" s="129"/>
      <c r="AF79" s="129"/>
      <c r="AG79" s="127">
        <v>-0.1</v>
      </c>
      <c r="AH79" s="127">
        <v>-0.05</v>
      </c>
      <c r="AI79" s="127">
        <v>0.05</v>
      </c>
      <c r="AJ79" s="127">
        <v>0.05</v>
      </c>
      <c r="AK79" s="127">
        <v>0.05</v>
      </c>
      <c r="AL79" s="127">
        <v>0.05</v>
      </c>
      <c r="AM79" s="127">
        <v>0.2</v>
      </c>
      <c r="AN79" s="127">
        <v>0.1</v>
      </c>
      <c r="AO79" s="127">
        <v>0.15</v>
      </c>
      <c r="AP79" s="127">
        <v>0.2</v>
      </c>
      <c r="AQ79" s="129"/>
      <c r="AR79" s="129"/>
      <c r="AS79" s="129"/>
      <c r="AT79" s="129"/>
      <c r="AU79" s="129"/>
      <c r="AV79" s="129"/>
      <c r="AW79" s="129"/>
      <c r="AX79" s="129"/>
      <c r="AY79" s="129"/>
      <c r="AZ79" s="129"/>
      <c r="BA79" s="129"/>
      <c r="BB79" s="129"/>
      <c r="BC79" s="129"/>
      <c r="BD79" s="129"/>
      <c r="BE79" s="129"/>
      <c r="BF79" s="129"/>
      <c r="BG79" s="129"/>
      <c r="BH79" s="129"/>
      <c r="BI79" s="129"/>
      <c r="BJ79" s="129"/>
      <c r="BK79" s="129"/>
      <c r="BL79" s="129"/>
      <c r="BM79" s="129"/>
      <c r="BN79" s="129"/>
      <c r="BO79" s="129"/>
      <c r="BP79" s="129"/>
      <c r="BQ79" s="129"/>
      <c r="BR79" s="129"/>
      <c r="BS79" s="129"/>
      <c r="BT79" s="129"/>
      <c r="BU79" s="129"/>
      <c r="BV79" s="129"/>
      <c r="BW79" s="129"/>
      <c r="BX79" s="129"/>
      <c r="BY79" s="129"/>
      <c r="BZ79" s="129"/>
      <c r="CA79" s="129"/>
      <c r="CB79" s="129"/>
      <c r="CC79" s="129"/>
      <c r="CG79">
        <v>1.7</v>
      </c>
      <c r="CH79">
        <v>1</v>
      </c>
      <c r="CI79">
        <v>-2</v>
      </c>
      <c r="CJ79">
        <v>-2</v>
      </c>
      <c r="CK79">
        <v>-1.4</v>
      </c>
      <c r="CL79">
        <v>-0.6</v>
      </c>
      <c r="CM79">
        <v>0.5</v>
      </c>
    </row>
    <row r="80" spans="1:91" x14ac:dyDescent="0.25">
      <c r="A80" s="5" t="s">
        <v>321</v>
      </c>
      <c r="B80" s="5" t="str">
        <f t="shared" si="495"/>
        <v>nat</v>
      </c>
      <c r="C80" s="5" t="str">
        <f t="shared" si="495"/>
        <v>base</v>
      </c>
      <c r="D80" s="133">
        <f t="shared" si="495"/>
        <v>-0.5</v>
      </c>
      <c r="E80" s="133">
        <f t="shared" ref="E80:F80" si="499">E79</f>
        <v>-0.5</v>
      </c>
      <c r="F80" s="133">
        <f t="shared" si="499"/>
        <v>-0.5</v>
      </c>
      <c r="G80" s="133">
        <f t="shared" ref="G80" si="500">G79</f>
        <v>-0.5</v>
      </c>
      <c r="H80" s="133">
        <f t="shared" ref="H80:I80" si="501">H79</f>
        <v>-0.5</v>
      </c>
      <c r="I80" s="133">
        <f t="shared" si="501"/>
        <v>-1</v>
      </c>
      <c r="J80" s="154">
        <f t="shared" ref="J80" si="502">J79</f>
        <v>-2</v>
      </c>
      <c r="K80" s="154">
        <f t="shared" ref="K80:L80" si="503">K79</f>
        <v>0.3</v>
      </c>
      <c r="L80" s="154">
        <f t="shared" si="503"/>
        <v>0.5</v>
      </c>
      <c r="M80" s="154">
        <f t="shared" ref="M80" si="504">M79</f>
        <v>0.6</v>
      </c>
      <c r="N80" s="154">
        <f t="shared" ref="N80:O80" si="505">N79</f>
        <v>0.5</v>
      </c>
      <c r="O80" s="154">
        <f t="shared" si="505"/>
        <v>0.5</v>
      </c>
      <c r="P80" s="154">
        <f t="shared" ref="P80:Q80" si="506">P79</f>
        <v>0.2</v>
      </c>
      <c r="Q80" s="154">
        <f t="shared" si="506"/>
        <v>0.2</v>
      </c>
      <c r="R80" s="154">
        <f t="shared" ref="R80:S80" si="507">R79</f>
        <v>0.3</v>
      </c>
      <c r="S80" s="154">
        <f t="shared" si="507"/>
        <v>-1.0000000000000001E-5</v>
      </c>
      <c r="AC80" s="128">
        <f t="shared" si="7"/>
        <v>-9.5</v>
      </c>
      <c r="AD80" s="126">
        <v>-19</v>
      </c>
      <c r="AE80" s="129"/>
      <c r="AF80" s="129"/>
      <c r="AG80" s="127">
        <v>-0.1</v>
      </c>
      <c r="AH80" s="127">
        <v>-0.05</v>
      </c>
      <c r="AI80" s="127">
        <v>0.05</v>
      </c>
      <c r="AJ80" s="127">
        <v>0.05</v>
      </c>
      <c r="AK80" s="127">
        <v>0.05</v>
      </c>
      <c r="AL80" s="127">
        <v>0.05</v>
      </c>
      <c r="AM80" s="127">
        <v>0.2</v>
      </c>
      <c r="AN80" s="127">
        <v>0.1</v>
      </c>
      <c r="AO80" s="127">
        <v>0.15</v>
      </c>
      <c r="AP80" s="127">
        <v>0.2</v>
      </c>
      <c r="AQ80" s="129"/>
      <c r="AR80" s="129"/>
      <c r="AS80" s="129"/>
      <c r="AT80" s="129"/>
      <c r="AU80" s="129"/>
      <c r="AV80" s="129"/>
      <c r="AW80" s="129"/>
      <c r="AX80" s="129"/>
      <c r="AY80" s="129"/>
      <c r="AZ80" s="129"/>
      <c r="BA80" s="129"/>
      <c r="BB80" s="129"/>
      <c r="BC80" s="129"/>
      <c r="BD80" s="129"/>
      <c r="BE80" s="129"/>
      <c r="BF80" s="129"/>
      <c r="BG80" s="129"/>
      <c r="BH80" s="129"/>
      <c r="BI80" s="129"/>
      <c r="BJ80" s="129"/>
      <c r="BK80" s="129"/>
      <c r="BL80" s="129"/>
      <c r="BM80" s="129"/>
      <c r="BN80" s="129"/>
      <c r="BO80" s="129"/>
      <c r="BP80" s="129"/>
      <c r="BQ80" s="129"/>
      <c r="BR80" s="129"/>
      <c r="BS80" s="129"/>
      <c r="BT80" s="129"/>
      <c r="BU80" s="129"/>
      <c r="BV80" s="129"/>
      <c r="BW80" s="129"/>
      <c r="BX80" s="129"/>
      <c r="BY80" s="129"/>
      <c r="BZ80" s="129"/>
      <c r="CA80" s="129"/>
      <c r="CB80" s="129"/>
      <c r="CC80" s="129"/>
      <c r="CG80">
        <v>-1</v>
      </c>
      <c r="CH80">
        <v>-2.4</v>
      </c>
      <c r="CI80">
        <v>-3</v>
      </c>
      <c r="CJ80">
        <v>-1.6</v>
      </c>
      <c r="CK80">
        <v>-1.4</v>
      </c>
      <c r="CL80">
        <v>-2</v>
      </c>
      <c r="CM80">
        <v>-1.5</v>
      </c>
    </row>
    <row r="81" spans="1:91" x14ac:dyDescent="0.25">
      <c r="A81" s="5" t="s">
        <v>363</v>
      </c>
      <c r="B81" s="5" t="str">
        <f t="shared" si="495"/>
        <v>nat</v>
      </c>
      <c r="C81" s="5" t="str">
        <f t="shared" si="495"/>
        <v>base</v>
      </c>
      <c r="D81" s="133">
        <f t="shared" si="495"/>
        <v>-0.5</v>
      </c>
      <c r="E81" s="133">
        <f t="shared" ref="E81:F81" si="508">E80</f>
        <v>-0.5</v>
      </c>
      <c r="F81" s="133">
        <f t="shared" si="508"/>
        <v>-0.5</v>
      </c>
      <c r="G81" s="133">
        <f t="shared" ref="G81" si="509">G80</f>
        <v>-0.5</v>
      </c>
      <c r="H81" s="133">
        <f t="shared" ref="H81:I81" si="510">H80</f>
        <v>-0.5</v>
      </c>
      <c r="I81" s="133">
        <f t="shared" si="510"/>
        <v>-1</v>
      </c>
      <c r="J81" s="154">
        <f t="shared" ref="J81" si="511">J80</f>
        <v>-2</v>
      </c>
      <c r="K81" s="154">
        <f t="shared" ref="K81:L81" si="512">K80</f>
        <v>0.3</v>
      </c>
      <c r="L81" s="154">
        <f t="shared" si="512"/>
        <v>0.5</v>
      </c>
      <c r="M81" s="154">
        <f t="shared" ref="M81" si="513">M80</f>
        <v>0.6</v>
      </c>
      <c r="N81" s="154">
        <f t="shared" ref="N81:O81" si="514">N80</f>
        <v>0.5</v>
      </c>
      <c r="O81" s="154">
        <f t="shared" si="514"/>
        <v>0.5</v>
      </c>
      <c r="P81" s="154">
        <f t="shared" ref="P81:Q81" si="515">P80</f>
        <v>0.2</v>
      </c>
      <c r="Q81" s="154">
        <f t="shared" si="515"/>
        <v>0.2</v>
      </c>
      <c r="R81" s="154">
        <f t="shared" ref="R81:S81" si="516">R80</f>
        <v>0.3</v>
      </c>
      <c r="S81" s="154">
        <f t="shared" si="516"/>
        <v>-1.0000000000000001E-5</v>
      </c>
      <c r="AC81" s="128" t="str">
        <f t="shared" si="7"/>
        <v>eps</v>
      </c>
      <c r="AD81" s="111" t="s">
        <v>75</v>
      </c>
      <c r="AE81" s="117"/>
      <c r="AF81" s="117"/>
      <c r="AG81" s="116"/>
      <c r="AH81" s="116"/>
      <c r="AI81" s="116"/>
      <c r="AJ81" s="116"/>
      <c r="AK81" s="116"/>
      <c r="AL81" s="116"/>
      <c r="AM81" s="116"/>
      <c r="AN81" s="116"/>
      <c r="AO81" s="116"/>
      <c r="AP81" s="116"/>
      <c r="AQ81" s="117"/>
      <c r="AR81" s="117"/>
      <c r="AS81" s="117"/>
      <c r="AT81" s="117"/>
      <c r="AU81" s="117"/>
      <c r="AV81" s="117"/>
      <c r="AW81" s="117"/>
      <c r="AX81" s="117"/>
      <c r="AY81" s="117"/>
      <c r="AZ81" s="117"/>
      <c r="BA81" s="117"/>
      <c r="BB81" s="117"/>
      <c r="BC81" s="117"/>
      <c r="BD81" s="117"/>
      <c r="BE81" s="117"/>
      <c r="BF81" s="117"/>
      <c r="BG81" s="117"/>
      <c r="BH81" s="117"/>
      <c r="BI81" s="117"/>
      <c r="BJ81" s="117"/>
      <c r="BK81" s="117"/>
      <c r="BL81" s="117"/>
      <c r="BM81" s="117"/>
      <c r="BN81" s="117"/>
      <c r="BO81" s="117"/>
      <c r="BP81" s="117"/>
      <c r="BQ81" s="117"/>
      <c r="BR81" s="117"/>
      <c r="BS81" s="117"/>
      <c r="BT81" s="117"/>
      <c r="BU81" s="117"/>
      <c r="BV81" s="117"/>
      <c r="BW81" s="117"/>
      <c r="BX81" s="117"/>
      <c r="BY81" s="117"/>
      <c r="BZ81" s="117"/>
      <c r="CA81" s="117"/>
      <c r="CB81" s="117"/>
      <c r="CC81" s="117"/>
      <c r="CG81" t="s">
        <v>75</v>
      </c>
      <c r="CH81" t="s">
        <v>75</v>
      </c>
      <c r="CI81" t="s">
        <v>75</v>
      </c>
      <c r="CJ81" t="s">
        <v>75</v>
      </c>
      <c r="CK81" t="s">
        <v>75</v>
      </c>
      <c r="CL81" t="s">
        <v>75</v>
      </c>
      <c r="CM81" t="s">
        <v>75</v>
      </c>
    </row>
    <row r="82" spans="1:91" s="73" customFormat="1" x14ac:dyDescent="0.25">
      <c r="A82" s="5" t="s">
        <v>364</v>
      </c>
      <c r="B82" s="5" t="str">
        <f t="shared" si="495"/>
        <v>nat</v>
      </c>
      <c r="C82" s="5" t="str">
        <f t="shared" si="495"/>
        <v>base</v>
      </c>
      <c r="D82" s="133">
        <f t="shared" si="495"/>
        <v>-0.5</v>
      </c>
      <c r="E82" s="133">
        <f t="shared" ref="E82:F82" si="517">E81</f>
        <v>-0.5</v>
      </c>
      <c r="F82" s="133">
        <f t="shared" si="517"/>
        <v>-0.5</v>
      </c>
      <c r="G82" s="133">
        <f t="shared" ref="G82" si="518">G81</f>
        <v>-0.5</v>
      </c>
      <c r="H82" s="133">
        <f t="shared" ref="H82:I82" si="519">H81</f>
        <v>-0.5</v>
      </c>
      <c r="I82" s="133">
        <f t="shared" si="519"/>
        <v>-1</v>
      </c>
      <c r="J82" s="154">
        <f t="shared" ref="J82" si="520">J81</f>
        <v>-2</v>
      </c>
      <c r="K82" s="154">
        <f t="shared" ref="K82:L82" si="521">K81</f>
        <v>0.3</v>
      </c>
      <c r="L82" s="154">
        <f t="shared" si="521"/>
        <v>0.5</v>
      </c>
      <c r="M82" s="154">
        <f t="shared" ref="M82" si="522">M81</f>
        <v>0.6</v>
      </c>
      <c r="N82" s="154">
        <f t="shared" ref="N82:O82" si="523">N81</f>
        <v>0.5</v>
      </c>
      <c r="O82" s="154">
        <f t="shared" si="523"/>
        <v>0.5</v>
      </c>
      <c r="P82" s="154">
        <f t="shared" ref="P82:Q82" si="524">P81</f>
        <v>0.2</v>
      </c>
      <c r="Q82" s="154">
        <f t="shared" si="524"/>
        <v>0.2</v>
      </c>
      <c r="R82" s="154">
        <f t="shared" ref="R82:S82" si="525">R81</f>
        <v>0.3</v>
      </c>
      <c r="S82" s="154">
        <f t="shared" si="525"/>
        <v>-1.0000000000000001E-5</v>
      </c>
      <c r="AC82" s="123">
        <f t="shared" ref="AC82:AC84" si="526">IF(ISERROR(AD82*$CD$82),"eps",(AD82*$CD$82))</f>
        <v>-0.7</v>
      </c>
      <c r="AD82" s="121">
        <v>-1.4</v>
      </c>
      <c r="AE82" s="124"/>
      <c r="AF82" s="124"/>
      <c r="AG82" s="122">
        <v>-0.1</v>
      </c>
      <c r="AH82" s="122">
        <v>-0.05</v>
      </c>
      <c r="AI82" s="122">
        <v>0.05</v>
      </c>
      <c r="AJ82" s="122">
        <v>0.05</v>
      </c>
      <c r="AK82" s="122">
        <v>0.05</v>
      </c>
      <c r="AL82" s="122">
        <v>0.05</v>
      </c>
      <c r="AM82" s="122">
        <v>0.2</v>
      </c>
      <c r="AN82" s="122">
        <v>0.1</v>
      </c>
      <c r="AO82" s="122">
        <v>0.15</v>
      </c>
      <c r="AP82" s="122">
        <v>0.2</v>
      </c>
      <c r="AQ82" s="124"/>
      <c r="AR82" s="124"/>
      <c r="AS82" s="124"/>
      <c r="AT82" s="124"/>
      <c r="AU82" s="124"/>
      <c r="AV82" s="124"/>
      <c r="AW82" s="124"/>
      <c r="AX82" s="124"/>
      <c r="AY82" s="124"/>
      <c r="AZ82" s="124"/>
      <c r="BA82" s="124"/>
      <c r="BB82" s="124"/>
      <c r="BC82" s="124"/>
      <c r="BD82" s="124"/>
      <c r="BE82" s="124"/>
      <c r="BF82" s="124"/>
      <c r="BG82" s="124"/>
      <c r="BH82" s="124"/>
      <c r="BI82" s="124"/>
      <c r="BJ82" s="124"/>
      <c r="BK82" s="124"/>
      <c r="BL82" s="124"/>
      <c r="BM82" s="124"/>
      <c r="BN82" s="124"/>
      <c r="BO82" s="124"/>
      <c r="BP82" s="124"/>
      <c r="BQ82" s="124"/>
      <c r="BR82" s="124"/>
      <c r="BS82" s="124"/>
      <c r="BT82" s="124"/>
      <c r="BU82" s="124"/>
      <c r="BV82" s="124"/>
      <c r="BW82" s="124"/>
      <c r="BX82" s="124"/>
      <c r="BY82" s="124"/>
      <c r="BZ82" s="124"/>
      <c r="CA82" s="124"/>
      <c r="CB82" s="124"/>
      <c r="CC82" s="124"/>
      <c r="CD82" s="73">
        <v>0.5</v>
      </c>
    </row>
    <row r="83" spans="1:91" x14ac:dyDescent="0.25">
      <c r="A83" s="5" t="s">
        <v>325</v>
      </c>
      <c r="B83" s="5" t="str">
        <f t="shared" ref="B83:C89" si="527">B82</f>
        <v>nat</v>
      </c>
      <c r="C83" s="5" t="str">
        <f t="shared" si="527"/>
        <v>base</v>
      </c>
      <c r="D83" s="133" t="s">
        <v>75</v>
      </c>
      <c r="E83" s="133" t="s">
        <v>75</v>
      </c>
      <c r="F83" s="133" t="s">
        <v>75</v>
      </c>
      <c r="G83" s="133" t="s">
        <v>75</v>
      </c>
      <c r="H83" s="133" t="s">
        <v>75</v>
      </c>
      <c r="I83" s="133" t="s">
        <v>75</v>
      </c>
      <c r="J83" s="154" t="s">
        <v>75</v>
      </c>
      <c r="K83" s="154" t="s">
        <v>75</v>
      </c>
      <c r="L83" s="154" t="s">
        <v>75</v>
      </c>
      <c r="M83" s="154" t="s">
        <v>75</v>
      </c>
      <c r="N83" s="154" t="s">
        <v>75</v>
      </c>
      <c r="O83" s="154" t="s">
        <v>75</v>
      </c>
      <c r="P83" s="154" t="s">
        <v>75</v>
      </c>
      <c r="Q83" s="154" t="s">
        <v>75</v>
      </c>
      <c r="R83" s="154" t="s">
        <v>75</v>
      </c>
      <c r="S83" s="154" t="s">
        <v>75</v>
      </c>
      <c r="AC83" s="92">
        <f t="shared" si="526"/>
        <v>-0.7</v>
      </c>
      <c r="AD83" s="108">
        <f>AD82</f>
        <v>-1.4</v>
      </c>
      <c r="AE83" s="118"/>
      <c r="AF83" s="118"/>
      <c r="AG83" s="114"/>
      <c r="AH83" s="114"/>
      <c r="AI83" s="114"/>
      <c r="AJ83" s="114"/>
      <c r="AK83" s="114"/>
      <c r="AL83" s="114"/>
      <c r="AM83" s="114"/>
      <c r="AN83" s="114"/>
      <c r="AO83" s="114"/>
      <c r="AP83" s="114"/>
      <c r="AQ83" s="118"/>
      <c r="AR83" s="118"/>
      <c r="AS83" s="118"/>
      <c r="AT83" s="118"/>
      <c r="AU83" s="118"/>
      <c r="AV83" s="118"/>
      <c r="AW83" s="118"/>
      <c r="AX83" s="118"/>
      <c r="AY83" s="118"/>
      <c r="AZ83" s="118"/>
      <c r="BA83" s="118"/>
      <c r="BB83" s="118"/>
      <c r="BC83" s="118"/>
      <c r="BD83" s="118"/>
      <c r="BE83" s="118"/>
      <c r="BF83" s="118"/>
      <c r="BG83" s="118"/>
      <c r="BH83" s="118"/>
      <c r="BI83" s="118"/>
      <c r="BJ83" s="118"/>
      <c r="BK83" s="118"/>
      <c r="BL83" s="118"/>
      <c r="BM83" s="118"/>
      <c r="BN83" s="118"/>
      <c r="BO83" s="118"/>
      <c r="BP83" s="118"/>
      <c r="BQ83" s="118"/>
      <c r="BR83" s="118"/>
      <c r="BS83" s="118"/>
      <c r="BT83" s="118"/>
      <c r="BU83" s="118"/>
      <c r="BV83" s="118"/>
      <c r="BW83" s="118"/>
      <c r="BX83" s="118"/>
      <c r="BY83" s="118"/>
      <c r="BZ83" s="118"/>
      <c r="CA83" s="118"/>
      <c r="CB83" s="118"/>
      <c r="CC83" s="118"/>
    </row>
    <row r="84" spans="1:91" x14ac:dyDescent="0.25">
      <c r="A84" s="5" t="s">
        <v>217</v>
      </c>
      <c r="B84" s="5" t="str">
        <f t="shared" si="527"/>
        <v>nat</v>
      </c>
      <c r="C84" s="5" t="str">
        <f t="shared" si="527"/>
        <v>base</v>
      </c>
      <c r="D84" s="46">
        <f>D82</f>
        <v>-0.5</v>
      </c>
      <c r="E84" s="46">
        <f>E82</f>
        <v>-0.5</v>
      </c>
      <c r="F84" s="46">
        <f>F82</f>
        <v>-0.5</v>
      </c>
      <c r="G84" s="46">
        <f t="shared" ref="G84" si="528">G82</f>
        <v>-0.5</v>
      </c>
      <c r="H84" s="46">
        <f t="shared" ref="H84:I84" si="529">H82</f>
        <v>-0.5</v>
      </c>
      <c r="I84" s="46">
        <f t="shared" si="529"/>
        <v>-1</v>
      </c>
      <c r="J84" s="154">
        <f t="shared" ref="J84" si="530">J82</f>
        <v>-2</v>
      </c>
      <c r="K84" s="154">
        <f t="shared" ref="K84:L84" si="531">K82</f>
        <v>0.3</v>
      </c>
      <c r="L84" s="154">
        <f t="shared" si="531"/>
        <v>0.5</v>
      </c>
      <c r="M84" s="154">
        <v>0.6</v>
      </c>
      <c r="N84" s="154">
        <f t="shared" ref="N84:O84" si="532">N82</f>
        <v>0.5</v>
      </c>
      <c r="O84" s="154">
        <f t="shared" si="532"/>
        <v>0.5</v>
      </c>
      <c r="P84" s="154">
        <f t="shared" ref="P84:R84" si="533">P82</f>
        <v>0.2</v>
      </c>
      <c r="Q84" s="154">
        <v>0.2</v>
      </c>
      <c r="R84" s="154">
        <f t="shared" si="533"/>
        <v>0.3</v>
      </c>
      <c r="S84" s="154">
        <f t="shared" ref="S84" si="534">S82</f>
        <v>-1.0000000000000001E-5</v>
      </c>
      <c r="AC84" s="92">
        <f t="shared" si="526"/>
        <v>-0.7</v>
      </c>
      <c r="AD84" s="108">
        <f>AD83</f>
        <v>-1.4</v>
      </c>
      <c r="AE84" s="118"/>
      <c r="AF84" s="118"/>
      <c r="AG84" s="114"/>
      <c r="AH84" s="114"/>
      <c r="AI84" s="114"/>
      <c r="AJ84" s="114"/>
      <c r="AK84" s="114"/>
      <c r="AL84" s="114"/>
      <c r="AM84" s="114"/>
      <c r="AN84" s="114"/>
      <c r="AO84" s="114"/>
      <c r="AP84" s="114"/>
      <c r="AQ84" s="118"/>
      <c r="AR84" s="118"/>
      <c r="AS84" s="118"/>
      <c r="AT84" s="118"/>
      <c r="AU84" s="118"/>
      <c r="AV84" s="118"/>
      <c r="AW84" s="118"/>
      <c r="AX84" s="118"/>
      <c r="AY84" s="118"/>
      <c r="AZ84" s="118"/>
      <c r="BA84" s="118"/>
      <c r="BB84" s="118"/>
      <c r="BC84" s="118"/>
      <c r="BD84" s="118"/>
      <c r="BE84" s="118"/>
      <c r="BF84" s="118"/>
      <c r="BG84" s="118"/>
      <c r="BH84" s="118"/>
      <c r="BI84" s="118"/>
      <c r="BJ84" s="118"/>
      <c r="BK84" s="118"/>
      <c r="BL84" s="118"/>
      <c r="BM84" s="118"/>
      <c r="BN84" s="118"/>
      <c r="BO84" s="118"/>
      <c r="BP84" s="118"/>
      <c r="BQ84" s="118"/>
      <c r="BR84" s="118"/>
      <c r="BS84" s="118"/>
      <c r="BT84" s="118"/>
      <c r="BU84" s="118"/>
      <c r="BV84" s="118"/>
      <c r="BW84" s="118"/>
      <c r="BX84" s="118"/>
      <c r="BY84" s="118"/>
      <c r="BZ84" s="118"/>
      <c r="CA84" s="118"/>
      <c r="CB84" s="118"/>
      <c r="CC84" s="118"/>
    </row>
    <row r="85" spans="1:91" x14ac:dyDescent="0.25">
      <c r="A85" s="5" t="s">
        <v>69</v>
      </c>
      <c r="B85" s="5" t="str">
        <f t="shared" si="527"/>
        <v>nat</v>
      </c>
      <c r="C85" s="5" t="str">
        <f t="shared" si="527"/>
        <v>base</v>
      </c>
      <c r="D85" s="46">
        <f>D84</f>
        <v>-0.5</v>
      </c>
      <c r="E85" s="46">
        <f>E84</f>
        <v>-0.5</v>
      </c>
      <c r="F85" s="46">
        <f>F84</f>
        <v>-0.5</v>
      </c>
      <c r="G85" s="46">
        <f t="shared" ref="G85:L86" si="535">G84</f>
        <v>-0.5</v>
      </c>
      <c r="H85" s="46">
        <f t="shared" si="535"/>
        <v>-0.5</v>
      </c>
      <c r="I85" s="46">
        <f t="shared" si="535"/>
        <v>-1</v>
      </c>
      <c r="J85" s="154">
        <f t="shared" si="535"/>
        <v>-2</v>
      </c>
      <c r="K85" s="154">
        <f t="shared" si="535"/>
        <v>0.3</v>
      </c>
      <c r="L85" s="154">
        <f t="shared" si="535"/>
        <v>0.5</v>
      </c>
      <c r="M85" s="154">
        <f t="shared" ref="M85:O85" si="536">M84</f>
        <v>0.6</v>
      </c>
      <c r="N85" s="154">
        <f t="shared" si="536"/>
        <v>0.5</v>
      </c>
      <c r="O85" s="154">
        <f t="shared" si="536"/>
        <v>0.5</v>
      </c>
      <c r="P85" s="154">
        <f t="shared" ref="P85:R85" si="537">P84</f>
        <v>0.2</v>
      </c>
      <c r="Q85" s="154">
        <f t="shared" si="537"/>
        <v>0.2</v>
      </c>
      <c r="R85" s="154">
        <f t="shared" si="537"/>
        <v>0.3</v>
      </c>
      <c r="S85" s="154">
        <f t="shared" ref="S85" si="538">S84</f>
        <v>-1.0000000000000001E-5</v>
      </c>
    </row>
    <row r="86" spans="1:91" x14ac:dyDescent="0.25">
      <c r="A86" s="5" t="s">
        <v>70</v>
      </c>
      <c r="B86" s="5" t="str">
        <f t="shared" si="527"/>
        <v>nat</v>
      </c>
      <c r="C86" s="5" t="str">
        <f t="shared" si="527"/>
        <v>base</v>
      </c>
      <c r="D86" s="46">
        <v>3</v>
      </c>
      <c r="E86" s="46">
        <f>D86</f>
        <v>3</v>
      </c>
      <c r="F86" s="46">
        <f>E86</f>
        <v>3</v>
      </c>
      <c r="G86" s="46">
        <f>F86</f>
        <v>3</v>
      </c>
      <c r="H86" s="46">
        <v>-1</v>
      </c>
      <c r="I86" s="46">
        <v>-1</v>
      </c>
      <c r="J86" s="154">
        <v>-1.5</v>
      </c>
      <c r="K86" s="154">
        <f t="shared" ref="K86" si="539">K85</f>
        <v>0.3</v>
      </c>
      <c r="L86" s="154">
        <f t="shared" si="535"/>
        <v>0.5</v>
      </c>
      <c r="M86" s="154">
        <v>0.7</v>
      </c>
      <c r="N86" s="154">
        <v>0.8</v>
      </c>
      <c r="O86" s="154">
        <f>N86</f>
        <v>0.8</v>
      </c>
      <c r="P86" s="154">
        <f t="shared" ref="P86:R86" si="540">P85</f>
        <v>0.2</v>
      </c>
      <c r="Q86" s="154">
        <f t="shared" si="540"/>
        <v>0.2</v>
      </c>
      <c r="R86" s="154">
        <f t="shared" si="540"/>
        <v>0.3</v>
      </c>
      <c r="S86" s="154">
        <f t="shared" ref="S86" si="541">S85</f>
        <v>-1.0000000000000001E-5</v>
      </c>
    </row>
    <row r="87" spans="1:91" x14ac:dyDescent="0.25">
      <c r="A87" s="5" t="s">
        <v>122</v>
      </c>
      <c r="B87" s="5" t="str">
        <f t="shared" si="527"/>
        <v>nat</v>
      </c>
      <c r="C87" s="5" t="str">
        <f t="shared" si="527"/>
        <v>base</v>
      </c>
      <c r="D87" s="46">
        <f>D86</f>
        <v>3</v>
      </c>
      <c r="E87" s="46">
        <f t="shared" ref="E87:F87" si="542">E86</f>
        <v>3</v>
      </c>
      <c r="F87" s="46">
        <f t="shared" si="542"/>
        <v>3</v>
      </c>
      <c r="G87" s="46">
        <f t="shared" ref="G87" si="543">G86</f>
        <v>3</v>
      </c>
      <c r="H87" s="46">
        <f t="shared" ref="H87:I87" si="544">H86</f>
        <v>-1</v>
      </c>
      <c r="I87" s="46">
        <f t="shared" si="544"/>
        <v>-1</v>
      </c>
      <c r="J87" s="154">
        <f>J86</f>
        <v>-1.5</v>
      </c>
      <c r="K87" s="154">
        <f t="shared" ref="K87:O89" si="545">K86</f>
        <v>0.3</v>
      </c>
      <c r="L87" s="154">
        <f t="shared" si="545"/>
        <v>0.5</v>
      </c>
      <c r="M87" s="154">
        <f t="shared" si="545"/>
        <v>0.7</v>
      </c>
      <c r="N87" s="154">
        <f t="shared" si="545"/>
        <v>0.8</v>
      </c>
      <c r="O87" s="154">
        <f t="shared" si="545"/>
        <v>0.8</v>
      </c>
      <c r="P87" s="154">
        <f t="shared" ref="P87:R87" si="546">P86</f>
        <v>0.2</v>
      </c>
      <c r="Q87" s="154">
        <f t="shared" si="546"/>
        <v>0.2</v>
      </c>
      <c r="R87" s="154">
        <f t="shared" si="546"/>
        <v>0.3</v>
      </c>
      <c r="S87" s="154">
        <f t="shared" ref="S87" si="547">S86</f>
        <v>-1.0000000000000001E-5</v>
      </c>
    </row>
    <row r="88" spans="1:91" x14ac:dyDescent="0.25">
      <c r="A88" s="5" t="s">
        <v>71</v>
      </c>
      <c r="B88" s="5" t="str">
        <f t="shared" si="527"/>
        <v>nat</v>
      </c>
      <c r="C88" s="5" t="str">
        <f t="shared" si="527"/>
        <v>base</v>
      </c>
      <c r="D88" s="46">
        <v>-0.2</v>
      </c>
      <c r="E88" s="46">
        <f>D88</f>
        <v>-0.2</v>
      </c>
      <c r="F88" s="46">
        <f>E88</f>
        <v>-0.2</v>
      </c>
      <c r="G88" s="46">
        <f>F88</f>
        <v>-0.2</v>
      </c>
      <c r="H88" s="46">
        <v>-0.5</v>
      </c>
      <c r="I88" s="46">
        <v>-1</v>
      </c>
      <c r="J88" s="154">
        <f>J87</f>
        <v>-1.5</v>
      </c>
      <c r="K88" s="154">
        <f t="shared" si="545"/>
        <v>0.3</v>
      </c>
      <c r="L88" s="154">
        <f t="shared" si="545"/>
        <v>0.5</v>
      </c>
      <c r="M88" s="154">
        <f t="shared" si="545"/>
        <v>0.7</v>
      </c>
      <c r="N88" s="154">
        <f t="shared" si="545"/>
        <v>0.8</v>
      </c>
      <c r="O88" s="154">
        <f t="shared" si="545"/>
        <v>0.8</v>
      </c>
      <c r="P88" s="153">
        <f>O88+0.1</f>
        <v>0.9</v>
      </c>
      <c r="Q88" s="154">
        <f t="shared" ref="Q88" si="548">P88</f>
        <v>0.9</v>
      </c>
      <c r="R88" s="154">
        <f>R87</f>
        <v>0.3</v>
      </c>
      <c r="S88" s="154">
        <f>S87</f>
        <v>-1.0000000000000001E-5</v>
      </c>
    </row>
    <row r="89" spans="1:91" x14ac:dyDescent="0.25">
      <c r="A89" s="5" t="s">
        <v>123</v>
      </c>
      <c r="B89" s="5" t="str">
        <f t="shared" si="527"/>
        <v>nat</v>
      </c>
      <c r="C89" s="5" t="str">
        <f t="shared" si="527"/>
        <v>base</v>
      </c>
      <c r="D89" s="46">
        <f>D88</f>
        <v>-0.2</v>
      </c>
      <c r="E89" s="46">
        <f>D89</f>
        <v>-0.2</v>
      </c>
      <c r="F89" s="46">
        <f t="shared" ref="F89" si="549">F88</f>
        <v>-0.2</v>
      </c>
      <c r="G89" s="46">
        <f t="shared" ref="G89" si="550">G88</f>
        <v>-0.2</v>
      </c>
      <c r="H89" s="46">
        <f t="shared" ref="H89:I89" si="551">H88</f>
        <v>-0.5</v>
      </c>
      <c r="I89" s="46">
        <f t="shared" si="551"/>
        <v>-1</v>
      </c>
      <c r="J89" s="154">
        <f>J88</f>
        <v>-1.5</v>
      </c>
      <c r="K89" s="154">
        <f t="shared" si="545"/>
        <v>0.3</v>
      </c>
      <c r="L89" s="154">
        <f t="shared" si="545"/>
        <v>0.5</v>
      </c>
      <c r="M89" s="154">
        <f t="shared" si="545"/>
        <v>0.7</v>
      </c>
      <c r="N89" s="154">
        <f t="shared" si="545"/>
        <v>0.8</v>
      </c>
      <c r="O89" s="154">
        <f t="shared" si="545"/>
        <v>0.8</v>
      </c>
      <c r="P89" s="154">
        <f>P88</f>
        <v>0.9</v>
      </c>
      <c r="Q89" s="154">
        <f t="shared" ref="Q89" si="552">P89</f>
        <v>0.9</v>
      </c>
      <c r="R89" s="154">
        <f>R88</f>
        <v>0.3</v>
      </c>
      <c r="S89" s="154">
        <f>S88</f>
        <v>-1.0000000000000001E-5</v>
      </c>
    </row>
  </sheetData>
  <mergeCells count="2">
    <mergeCell ref="D6:I6"/>
    <mergeCell ref="J6:R6"/>
  </mergeCells>
  <conditionalFormatting sqref="D7:F7">
    <cfRule type="cellIs" dxfId="74" priority="2280" operator="equal">
      <formula>"eps"</formula>
    </cfRule>
  </conditionalFormatting>
  <conditionalFormatting sqref="D8:S89">
    <cfRule type="cellIs" dxfId="73" priority="1" operator="equal">
      <formula>"eps"</formula>
    </cfRule>
  </conditionalFormatting>
  <conditionalFormatting sqref="W1:X1">
    <cfRule type="cellIs" dxfId="72" priority="1421" operator="equal">
      <formula>"eps"</formula>
    </cfRule>
  </conditionalFormatting>
  <conditionalFormatting sqref="AC8:AC84">
    <cfRule type="cellIs" dxfId="71" priority="2006" operator="equal">
      <formula>"eps"</formula>
    </cfRule>
  </conditionalFormatting>
  <conditionalFormatting sqref="AD8:AF81 AQ8:CC81">
    <cfRule type="cellIs" dxfId="70" priority="2253" operator="equal">
      <formula>"eps"</formula>
    </cfRule>
  </conditionalFormatting>
  <conditionalFormatting sqref="AD82:CC84">
    <cfRule type="cellIs" dxfId="69" priority="1978" operator="equal">
      <formula>"eps"</formula>
    </cfRule>
  </conditionalFormatting>
  <conditionalFormatting sqref="AG8:AG20">
    <cfRule type="cellIs" dxfId="68" priority="1629" operator="equal">
      <formula>"eps"</formula>
    </cfRule>
  </conditionalFormatting>
  <conditionalFormatting sqref="AG25:AG28">
    <cfRule type="cellIs" dxfId="67" priority="1617" operator="equal">
      <formula>"eps"</formula>
    </cfRule>
  </conditionalFormatting>
  <conditionalFormatting sqref="AG32">
    <cfRule type="cellIs" dxfId="66" priority="1611" operator="equal">
      <formula>"eps"</formula>
    </cfRule>
  </conditionalFormatting>
  <conditionalFormatting sqref="AG34">
    <cfRule type="cellIs" dxfId="65" priority="1605" operator="equal">
      <formula>"eps"</formula>
    </cfRule>
  </conditionalFormatting>
  <conditionalFormatting sqref="AG66:AG69">
    <cfRule type="cellIs" dxfId="64" priority="1591" operator="equal">
      <formula>"eps"</formula>
    </cfRule>
  </conditionalFormatting>
  <conditionalFormatting sqref="AG72">
    <cfRule type="cellIs" dxfId="63" priority="1581" operator="equal">
      <formula>"eps"</formula>
    </cfRule>
  </conditionalFormatting>
  <conditionalFormatting sqref="AG76:AG84">
    <cfRule type="cellIs" dxfId="62" priority="1558" operator="equal">
      <formula>"eps"</formula>
    </cfRule>
  </conditionalFormatting>
  <conditionalFormatting sqref="AG21:AP24 AG29:AP31 AG33:AP33 AG70:AP71">
    <cfRule type="cellIs" dxfId="61" priority="1699" operator="equal">
      <formula>"eps"</formula>
    </cfRule>
  </conditionalFormatting>
  <conditionalFormatting sqref="AG35:AP65">
    <cfRule type="cellIs" dxfId="60" priority="1696" operator="equal">
      <formula>"eps"</formula>
    </cfRule>
  </conditionalFormatting>
  <conditionalFormatting sqref="AG73:AP75">
    <cfRule type="cellIs" dxfId="59" priority="1651" operator="equal">
      <formula>"eps"</formula>
    </cfRule>
  </conditionalFormatting>
  <conditionalFormatting sqref="AH20:AH25">
    <cfRule type="cellIs" dxfId="58" priority="1624" operator="equal">
      <formula>"eps"</formula>
    </cfRule>
  </conditionalFormatting>
  <conditionalFormatting sqref="AH27:AH77">
    <cfRule type="cellIs" dxfId="57" priority="1572" operator="equal">
      <formula>"eps"</formula>
    </cfRule>
  </conditionalFormatting>
  <conditionalFormatting sqref="AH8:AP19">
    <cfRule type="cellIs" dxfId="56" priority="1633" operator="equal">
      <formula>"eps"</formula>
    </cfRule>
  </conditionalFormatting>
  <conditionalFormatting sqref="AH26:AP26">
    <cfRule type="cellIs" dxfId="55" priority="1652" operator="equal">
      <formula>"eps"</formula>
    </cfRule>
  </conditionalFormatting>
  <conditionalFormatting sqref="AH78:AP84">
    <cfRule type="cellIs" dxfId="54" priority="1552" operator="equal">
      <formula>"eps"</formula>
    </cfRule>
  </conditionalFormatting>
  <conditionalFormatting sqref="AI20">
    <cfRule type="cellIs" dxfId="53" priority="1632" operator="equal">
      <formula>"eps"</formula>
    </cfRule>
  </conditionalFormatting>
  <conditionalFormatting sqref="AI25">
    <cfRule type="cellIs" dxfId="52" priority="1626" operator="equal">
      <formula>"eps"</formula>
    </cfRule>
  </conditionalFormatting>
  <conditionalFormatting sqref="AI27:AI28">
    <cfRule type="cellIs" dxfId="51" priority="1620" operator="equal">
      <formula>"eps"</formula>
    </cfRule>
  </conditionalFormatting>
  <conditionalFormatting sqref="AI32">
    <cfRule type="cellIs" dxfId="50" priority="1614" operator="equal">
      <formula>"eps"</formula>
    </cfRule>
  </conditionalFormatting>
  <conditionalFormatting sqref="AI34">
    <cfRule type="cellIs" dxfId="49" priority="1608" operator="equal">
      <formula>"eps"</formula>
    </cfRule>
  </conditionalFormatting>
  <conditionalFormatting sqref="AI66:AI69">
    <cfRule type="cellIs" dxfId="48" priority="1598" operator="equal">
      <formula>"eps"</formula>
    </cfRule>
  </conditionalFormatting>
  <conditionalFormatting sqref="AI72">
    <cfRule type="cellIs" dxfId="47" priority="1584" operator="equal">
      <formula>"eps"</formula>
    </cfRule>
  </conditionalFormatting>
  <conditionalFormatting sqref="AI74:AI77">
    <cfRule type="cellIs" dxfId="46" priority="1576" operator="equal">
      <formula>"eps"</formula>
    </cfRule>
  </conditionalFormatting>
  <conditionalFormatting sqref="AJ20:AP25">
    <cfRule type="cellIs" dxfId="45" priority="1621" operator="equal">
      <formula>"eps"</formula>
    </cfRule>
  </conditionalFormatting>
  <conditionalFormatting sqref="AJ27:AP77">
    <cfRule type="cellIs" dxfId="44" priority="1567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workbookViewId="0"/>
  </sheetViews>
  <sheetFormatPr defaultColWidth="8.85546875" defaultRowHeight="15" x14ac:dyDescent="0.25"/>
  <cols>
    <col min="4" max="6" width="9.28515625" customWidth="1"/>
  </cols>
  <sheetData>
    <row r="1" spans="1:13" ht="18.75" x14ac:dyDescent="0.3">
      <c r="A1" s="1" t="s">
        <v>73</v>
      </c>
    </row>
    <row r="5" spans="1:13" x14ac:dyDescent="0.25">
      <c r="A5" s="2" t="s">
        <v>156</v>
      </c>
    </row>
    <row r="6" spans="1:13" x14ac:dyDescent="0.25">
      <c r="D6" s="160" t="s">
        <v>301</v>
      </c>
      <c r="E6" s="160"/>
      <c r="F6" s="160"/>
      <c r="G6" s="160"/>
      <c r="H6" s="159" t="s">
        <v>302</v>
      </c>
      <c r="I6" s="159"/>
      <c r="J6" s="159"/>
      <c r="K6" s="159"/>
      <c r="L6" s="159"/>
      <c r="M6" s="159"/>
    </row>
    <row r="7" spans="1:13" x14ac:dyDescent="0.25">
      <c r="D7" s="112">
        <v>2020</v>
      </c>
      <c r="E7" s="112">
        <v>2021</v>
      </c>
      <c r="F7" s="112">
        <v>2022</v>
      </c>
      <c r="G7" s="113">
        <v>2023</v>
      </c>
      <c r="H7" s="132">
        <v>2024</v>
      </c>
      <c r="I7" s="132">
        <v>2025</v>
      </c>
      <c r="J7" s="132">
        <v>2029</v>
      </c>
      <c r="K7" s="132">
        <v>2031</v>
      </c>
      <c r="L7" s="132">
        <v>2035</v>
      </c>
      <c r="M7" s="132">
        <v>2040</v>
      </c>
    </row>
    <row r="8" spans="1:13" x14ac:dyDescent="0.25">
      <c r="A8" s="136" t="s">
        <v>338</v>
      </c>
      <c r="B8" s="136" t="s">
        <v>72</v>
      </c>
      <c r="C8" s="136" t="str">
        <f>Closures!H6</f>
        <v>base</v>
      </c>
      <c r="D8" s="137">
        <v>0.1</v>
      </c>
      <c r="E8" s="137">
        <v>0.1</v>
      </c>
      <c r="F8" s="137">
        <v>0.1</v>
      </c>
      <c r="G8" s="137">
        <v>0.1</v>
      </c>
      <c r="H8" s="138">
        <v>0.1</v>
      </c>
      <c r="I8" s="138">
        <v>0.1</v>
      </c>
      <c r="J8" s="138">
        <v>0.1</v>
      </c>
      <c r="K8" s="138">
        <v>0.1</v>
      </c>
      <c r="L8" s="138">
        <v>0.1</v>
      </c>
      <c r="M8" s="138">
        <v>0.1</v>
      </c>
    </row>
    <row r="9" spans="1:13" x14ac:dyDescent="0.25">
      <c r="A9" s="136" t="s">
        <v>339</v>
      </c>
      <c r="B9" s="136" t="str">
        <f>B8</f>
        <v>nat</v>
      </c>
      <c r="C9" s="136" t="str">
        <f t="shared" ref="C9" si="0">C8</f>
        <v>base</v>
      </c>
      <c r="D9" s="137">
        <v>0.1</v>
      </c>
      <c r="E9" s="137">
        <v>0.1</v>
      </c>
      <c r="F9" s="137">
        <v>0.1</v>
      </c>
      <c r="G9" s="137">
        <v>0.1</v>
      </c>
      <c r="H9" s="138">
        <v>0.1</v>
      </c>
      <c r="I9" s="138">
        <v>0.1</v>
      </c>
      <c r="J9" s="138">
        <v>0.1</v>
      </c>
      <c r="K9" s="138">
        <v>0.1</v>
      </c>
      <c r="L9" s="138">
        <v>0.1</v>
      </c>
      <c r="M9" s="138">
        <v>0.1</v>
      </c>
    </row>
    <row r="10" spans="1:13" x14ac:dyDescent="0.25">
      <c r="A10" s="136" t="s">
        <v>340</v>
      </c>
      <c r="B10" s="136" t="str">
        <f t="shared" ref="B10:B50" si="1">B9</f>
        <v>nat</v>
      </c>
      <c r="C10" s="136" t="str">
        <f t="shared" ref="C10:C25" si="2">C9</f>
        <v>base</v>
      </c>
      <c r="D10" s="137">
        <v>0.1</v>
      </c>
      <c r="E10" s="137">
        <v>0.1</v>
      </c>
      <c r="F10" s="137">
        <v>0.1</v>
      </c>
      <c r="G10" s="137">
        <v>0.1</v>
      </c>
      <c r="H10" s="138">
        <v>0.1</v>
      </c>
      <c r="I10" s="138">
        <v>0.1</v>
      </c>
      <c r="J10" s="138">
        <v>0.1</v>
      </c>
      <c r="K10" s="138">
        <v>0.1</v>
      </c>
      <c r="L10" s="138">
        <v>0.1</v>
      </c>
      <c r="M10" s="138">
        <v>0.1</v>
      </c>
    </row>
    <row r="11" spans="1:13" x14ac:dyDescent="0.25">
      <c r="A11" s="136" t="s">
        <v>341</v>
      </c>
      <c r="B11" s="136" t="str">
        <f t="shared" si="1"/>
        <v>nat</v>
      </c>
      <c r="C11" s="136" t="str">
        <f t="shared" si="2"/>
        <v>base</v>
      </c>
      <c r="D11" s="137">
        <v>0.1</v>
      </c>
      <c r="E11" s="137">
        <v>0.1</v>
      </c>
      <c r="F11" s="137">
        <v>0.1</v>
      </c>
      <c r="G11" s="137">
        <v>0.1</v>
      </c>
      <c r="H11" s="138">
        <v>0.1</v>
      </c>
      <c r="I11" s="138">
        <v>0.1</v>
      </c>
      <c r="J11" s="138">
        <v>0.1</v>
      </c>
      <c r="K11" s="138">
        <v>0.1</v>
      </c>
      <c r="L11" s="138">
        <v>0.1</v>
      </c>
      <c r="M11" s="138">
        <v>0.1</v>
      </c>
    </row>
    <row r="12" spans="1:13" x14ac:dyDescent="0.25">
      <c r="A12" s="136" t="s">
        <v>342</v>
      </c>
      <c r="B12" s="136" t="str">
        <f t="shared" si="1"/>
        <v>nat</v>
      </c>
      <c r="C12" s="136" t="str">
        <f t="shared" si="2"/>
        <v>base</v>
      </c>
      <c r="D12" s="137">
        <v>0.1</v>
      </c>
      <c r="E12" s="137">
        <v>0.1</v>
      </c>
      <c r="F12" s="137">
        <v>0.1</v>
      </c>
      <c r="G12" s="137">
        <v>0.1</v>
      </c>
      <c r="H12" s="138">
        <v>0.1</v>
      </c>
      <c r="I12" s="138">
        <v>0.1</v>
      </c>
      <c r="J12" s="138">
        <v>0.1</v>
      </c>
      <c r="K12" s="138">
        <v>0.1</v>
      </c>
      <c r="L12" s="138">
        <v>0.1</v>
      </c>
      <c r="M12" s="138">
        <v>0.1</v>
      </c>
    </row>
    <row r="13" spans="1:13" x14ac:dyDescent="0.25">
      <c r="A13" s="136" t="s">
        <v>343</v>
      </c>
      <c r="B13" s="136" t="str">
        <f t="shared" si="1"/>
        <v>nat</v>
      </c>
      <c r="C13" s="136" t="str">
        <f t="shared" si="2"/>
        <v>base</v>
      </c>
      <c r="D13" s="137">
        <v>0.1</v>
      </c>
      <c r="E13" s="137">
        <v>0.1</v>
      </c>
      <c r="F13" s="137">
        <v>0.1</v>
      </c>
      <c r="G13" s="137">
        <v>0.1</v>
      </c>
      <c r="H13" s="138">
        <v>0.1</v>
      </c>
      <c r="I13" s="138">
        <v>0.1</v>
      </c>
      <c r="J13" s="138">
        <v>0.1</v>
      </c>
      <c r="K13" s="138">
        <v>0.1</v>
      </c>
      <c r="L13" s="138">
        <v>0.1</v>
      </c>
      <c r="M13" s="138">
        <v>0.1</v>
      </c>
    </row>
    <row r="14" spans="1:13" x14ac:dyDescent="0.25">
      <c r="A14" s="136" t="s">
        <v>344</v>
      </c>
      <c r="B14" s="136" t="str">
        <f t="shared" si="1"/>
        <v>nat</v>
      </c>
      <c r="C14" s="136" t="str">
        <f t="shared" si="2"/>
        <v>base</v>
      </c>
      <c r="D14" s="137">
        <v>0.1</v>
      </c>
      <c r="E14" s="137">
        <v>0.1</v>
      </c>
      <c r="F14" s="137">
        <v>0.1</v>
      </c>
      <c r="G14" s="137">
        <v>0.1</v>
      </c>
      <c r="H14" s="138">
        <v>0.1</v>
      </c>
      <c r="I14" s="138">
        <v>0.1</v>
      </c>
      <c r="J14" s="138">
        <v>0.1</v>
      </c>
      <c r="K14" s="138">
        <v>0.1</v>
      </c>
      <c r="L14" s="138">
        <v>0.1</v>
      </c>
      <c r="M14" s="138">
        <v>0.1</v>
      </c>
    </row>
    <row r="15" spans="1:13" x14ac:dyDescent="0.25">
      <c r="A15" s="136" t="s">
        <v>345</v>
      </c>
      <c r="B15" s="136" t="str">
        <f t="shared" si="1"/>
        <v>nat</v>
      </c>
      <c r="C15" s="136" t="str">
        <f t="shared" si="2"/>
        <v>base</v>
      </c>
      <c r="D15" s="137">
        <v>0.1</v>
      </c>
      <c r="E15" s="137">
        <v>0.1</v>
      </c>
      <c r="F15" s="137">
        <v>0.1</v>
      </c>
      <c r="G15" s="137">
        <v>0.1</v>
      </c>
      <c r="H15" s="138">
        <v>0.1</v>
      </c>
      <c r="I15" s="138">
        <v>0.1</v>
      </c>
      <c r="J15" s="138">
        <v>0.1</v>
      </c>
      <c r="K15" s="138">
        <v>0.1</v>
      </c>
      <c r="L15" s="138">
        <v>0.1</v>
      </c>
      <c r="M15" s="138">
        <v>0.1</v>
      </c>
    </row>
    <row r="16" spans="1:13" x14ac:dyDescent="0.25">
      <c r="A16" s="136" t="s">
        <v>346</v>
      </c>
      <c r="B16" s="136" t="str">
        <f t="shared" si="1"/>
        <v>nat</v>
      </c>
      <c r="C16" s="136" t="str">
        <f t="shared" si="2"/>
        <v>base</v>
      </c>
      <c r="D16" s="137">
        <v>0.1</v>
      </c>
      <c r="E16" s="137">
        <v>0.1</v>
      </c>
      <c r="F16" s="137">
        <v>0.1</v>
      </c>
      <c r="G16" s="137">
        <v>0.1</v>
      </c>
      <c r="H16" s="138">
        <v>0.1</v>
      </c>
      <c r="I16" s="138">
        <v>0.1</v>
      </c>
      <c r="J16" s="138">
        <v>0.1</v>
      </c>
      <c r="K16" s="138">
        <v>0.1</v>
      </c>
      <c r="L16" s="138">
        <v>0.1</v>
      </c>
      <c r="M16" s="138">
        <v>0.1</v>
      </c>
    </row>
    <row r="17" spans="1:13" x14ac:dyDescent="0.25">
      <c r="A17" s="136" t="s">
        <v>347</v>
      </c>
      <c r="B17" s="136" t="str">
        <f t="shared" si="1"/>
        <v>nat</v>
      </c>
      <c r="C17" s="136" t="str">
        <f t="shared" si="2"/>
        <v>base</v>
      </c>
      <c r="D17" s="137">
        <v>0.1</v>
      </c>
      <c r="E17" s="137">
        <v>0.1</v>
      </c>
      <c r="F17" s="137">
        <v>0.1</v>
      </c>
      <c r="G17" s="137">
        <v>0.1</v>
      </c>
      <c r="H17" s="138">
        <v>0.1</v>
      </c>
      <c r="I17" s="138">
        <v>0.1</v>
      </c>
      <c r="J17" s="138">
        <v>0.1</v>
      </c>
      <c r="K17" s="138">
        <v>0.1</v>
      </c>
      <c r="L17" s="138">
        <v>0.1</v>
      </c>
      <c r="M17" s="138">
        <v>0.1</v>
      </c>
    </row>
    <row r="18" spans="1:13" x14ac:dyDescent="0.25">
      <c r="A18" s="136" t="s">
        <v>348</v>
      </c>
      <c r="B18" s="136" t="str">
        <f t="shared" si="1"/>
        <v>nat</v>
      </c>
      <c r="C18" s="136" t="str">
        <f t="shared" si="2"/>
        <v>base</v>
      </c>
      <c r="D18" s="137">
        <v>0.1</v>
      </c>
      <c r="E18" s="137">
        <v>0.1</v>
      </c>
      <c r="F18" s="137">
        <v>0.1</v>
      </c>
      <c r="G18" s="137">
        <v>0.1</v>
      </c>
      <c r="H18" s="138">
        <v>0.1</v>
      </c>
      <c r="I18" s="138">
        <v>0.1</v>
      </c>
      <c r="J18" s="138">
        <v>0.1</v>
      </c>
      <c r="K18" s="138">
        <v>0.1</v>
      </c>
      <c r="L18" s="138">
        <v>0.1</v>
      </c>
      <c r="M18" s="138">
        <v>0.1</v>
      </c>
    </row>
    <row r="19" spans="1:13" x14ac:dyDescent="0.25">
      <c r="A19" s="136" t="s">
        <v>349</v>
      </c>
      <c r="B19" s="136" t="str">
        <f t="shared" si="1"/>
        <v>nat</v>
      </c>
      <c r="C19" s="136" t="str">
        <f t="shared" si="2"/>
        <v>base</v>
      </c>
      <c r="D19" s="137">
        <v>0.1</v>
      </c>
      <c r="E19" s="137">
        <v>0.1</v>
      </c>
      <c r="F19" s="137">
        <v>0.1</v>
      </c>
      <c r="G19" s="137">
        <v>0.1</v>
      </c>
      <c r="H19" s="138">
        <v>0.1</v>
      </c>
      <c r="I19" s="138">
        <v>0.1</v>
      </c>
      <c r="J19" s="138">
        <v>0.1</v>
      </c>
      <c r="K19" s="138">
        <v>0.1</v>
      </c>
      <c r="L19" s="138">
        <v>0.1</v>
      </c>
      <c r="M19" s="138">
        <v>0.1</v>
      </c>
    </row>
    <row r="20" spans="1:13" x14ac:dyDescent="0.25">
      <c r="A20" s="136" t="s">
        <v>127</v>
      </c>
      <c r="B20" s="136" t="str">
        <f t="shared" si="1"/>
        <v>nat</v>
      </c>
      <c r="C20" s="136" t="str">
        <f t="shared" si="2"/>
        <v>base</v>
      </c>
      <c r="D20" s="137">
        <v>0.1</v>
      </c>
      <c r="E20" s="137">
        <v>0.1</v>
      </c>
      <c r="F20" s="137">
        <v>0.1</v>
      </c>
      <c r="G20" s="137">
        <v>0.1</v>
      </c>
      <c r="H20" s="138">
        <v>0.1</v>
      </c>
      <c r="I20" s="138">
        <v>0.1</v>
      </c>
      <c r="J20" s="138">
        <v>0.1</v>
      </c>
      <c r="K20" s="138">
        <v>0.1</v>
      </c>
      <c r="L20" s="138">
        <v>0.1</v>
      </c>
      <c r="M20" s="138">
        <v>0.1</v>
      </c>
    </row>
    <row r="21" spans="1:13" x14ac:dyDescent="0.25">
      <c r="A21" s="136" t="s">
        <v>128</v>
      </c>
      <c r="B21" s="136" t="str">
        <f t="shared" si="1"/>
        <v>nat</v>
      </c>
      <c r="C21" s="136" t="str">
        <f t="shared" si="2"/>
        <v>base</v>
      </c>
      <c r="D21" s="137">
        <v>0.1</v>
      </c>
      <c r="E21" s="137">
        <v>0.1</v>
      </c>
      <c r="F21" s="137">
        <v>0.1</v>
      </c>
      <c r="G21" s="137">
        <v>0.1</v>
      </c>
      <c r="H21" s="138">
        <v>0.1</v>
      </c>
      <c r="I21" s="138">
        <v>0.1</v>
      </c>
      <c r="J21" s="138">
        <v>0.1</v>
      </c>
      <c r="K21" s="138">
        <v>0.1</v>
      </c>
      <c r="L21" s="138">
        <v>0.1</v>
      </c>
      <c r="M21" s="138">
        <v>0.1</v>
      </c>
    </row>
    <row r="22" spans="1:13" x14ac:dyDescent="0.25">
      <c r="A22" s="93" t="s">
        <v>59</v>
      </c>
      <c r="B22" s="93" t="str">
        <f t="shared" si="1"/>
        <v>nat</v>
      </c>
      <c r="C22" s="93" t="str">
        <f t="shared" si="2"/>
        <v>base</v>
      </c>
      <c r="D22" s="137" t="s">
        <v>75</v>
      </c>
      <c r="E22" s="137" t="s">
        <v>75</v>
      </c>
      <c r="F22" s="137" t="s">
        <v>75</v>
      </c>
      <c r="G22" s="137" t="s">
        <v>75</v>
      </c>
      <c r="H22" s="138" t="s">
        <v>75</v>
      </c>
      <c r="I22" s="138" t="s">
        <v>75</v>
      </c>
      <c r="J22" s="138" t="s">
        <v>75</v>
      </c>
      <c r="K22" s="138" t="s">
        <v>75</v>
      </c>
      <c r="L22" s="138" t="s">
        <v>75</v>
      </c>
      <c r="M22" s="138" t="s">
        <v>75</v>
      </c>
    </row>
    <row r="23" spans="1:13" x14ac:dyDescent="0.25">
      <c r="A23" s="94" t="s">
        <v>213</v>
      </c>
      <c r="B23" s="94" t="str">
        <f t="shared" si="1"/>
        <v>nat</v>
      </c>
      <c r="C23" s="94" t="str">
        <f t="shared" si="2"/>
        <v>base</v>
      </c>
      <c r="D23" s="137" t="s">
        <v>75</v>
      </c>
      <c r="E23" s="137" t="s">
        <v>75</v>
      </c>
      <c r="F23" s="137" t="s">
        <v>75</v>
      </c>
      <c r="G23" s="137" t="s">
        <v>75</v>
      </c>
      <c r="H23" s="138" t="s">
        <v>75</v>
      </c>
      <c r="I23" s="138" t="s">
        <v>75</v>
      </c>
      <c r="J23" s="138" t="s">
        <v>75</v>
      </c>
      <c r="K23" s="138" t="s">
        <v>75</v>
      </c>
      <c r="L23" s="138" t="s">
        <v>75</v>
      </c>
      <c r="M23" s="138" t="s">
        <v>75</v>
      </c>
    </row>
    <row r="24" spans="1:13" x14ac:dyDescent="0.25">
      <c r="A24" s="85" t="s">
        <v>129</v>
      </c>
      <c r="B24" s="85" t="str">
        <f t="shared" si="1"/>
        <v>nat</v>
      </c>
      <c r="C24" s="85" t="str">
        <f t="shared" si="2"/>
        <v>base</v>
      </c>
      <c r="D24" s="137">
        <v>0.1</v>
      </c>
      <c r="E24" s="137">
        <v>0.1</v>
      </c>
      <c r="F24" s="137">
        <v>0.1</v>
      </c>
      <c r="G24" s="137">
        <v>0.1</v>
      </c>
      <c r="H24" s="138">
        <v>0.1</v>
      </c>
      <c r="I24" s="138">
        <v>0.1</v>
      </c>
      <c r="J24" s="138">
        <v>0.1</v>
      </c>
      <c r="K24" s="138">
        <v>0.1</v>
      </c>
      <c r="L24" s="138">
        <v>0.1</v>
      </c>
      <c r="M24" s="138">
        <v>0.1</v>
      </c>
    </row>
    <row r="25" spans="1:13" x14ac:dyDescent="0.25">
      <c r="A25" s="85" t="s">
        <v>416</v>
      </c>
      <c r="B25" s="85" t="str">
        <f t="shared" si="1"/>
        <v>nat</v>
      </c>
      <c r="C25" s="85" t="str">
        <f t="shared" si="2"/>
        <v>base</v>
      </c>
      <c r="D25" s="137">
        <v>0.1</v>
      </c>
      <c r="E25" s="137">
        <v>0.1</v>
      </c>
      <c r="F25" s="137">
        <v>0.1</v>
      </c>
      <c r="G25" s="137">
        <v>0.1</v>
      </c>
      <c r="H25" s="138">
        <v>0.1</v>
      </c>
      <c r="I25" s="138">
        <v>0.1</v>
      </c>
      <c r="J25" s="138">
        <v>0.1</v>
      </c>
      <c r="K25" s="138">
        <v>0.1</v>
      </c>
      <c r="L25" s="138">
        <v>0.1</v>
      </c>
      <c r="M25" s="138">
        <v>0.1</v>
      </c>
    </row>
    <row r="26" spans="1:13" x14ac:dyDescent="0.25">
      <c r="A26" s="85" t="s">
        <v>214</v>
      </c>
      <c r="B26" s="85" t="str">
        <f t="shared" si="1"/>
        <v>nat</v>
      </c>
      <c r="C26" s="85" t="str">
        <f t="shared" ref="C26:C41" si="3">C25</f>
        <v>base</v>
      </c>
      <c r="D26" s="137">
        <v>0.1</v>
      </c>
      <c r="E26" s="137">
        <v>0.1</v>
      </c>
      <c r="F26" s="137">
        <v>0.1</v>
      </c>
      <c r="G26" s="137">
        <v>0.1</v>
      </c>
      <c r="H26" s="138">
        <v>0.1</v>
      </c>
      <c r="I26" s="138">
        <v>0.1</v>
      </c>
      <c r="J26" s="138">
        <v>0.1</v>
      </c>
      <c r="K26" s="138">
        <v>0.1</v>
      </c>
      <c r="L26" s="138">
        <v>0.1</v>
      </c>
      <c r="M26" s="138">
        <v>0.1</v>
      </c>
    </row>
    <row r="27" spans="1:13" x14ac:dyDescent="0.25">
      <c r="A27" s="85" t="s">
        <v>216</v>
      </c>
      <c r="B27" s="85" t="str">
        <f t="shared" si="1"/>
        <v>nat</v>
      </c>
      <c r="C27" s="85" t="str">
        <f t="shared" si="3"/>
        <v>base</v>
      </c>
      <c r="D27" s="137">
        <v>0.1</v>
      </c>
      <c r="E27" s="137">
        <v>0.1</v>
      </c>
      <c r="F27" s="137">
        <v>0.1</v>
      </c>
      <c r="G27" s="137">
        <v>0.1</v>
      </c>
      <c r="H27" s="138">
        <v>0.1</v>
      </c>
      <c r="I27" s="138">
        <v>0.1</v>
      </c>
      <c r="J27" s="138">
        <v>0.1</v>
      </c>
      <c r="K27" s="138">
        <v>0.1</v>
      </c>
      <c r="L27" s="138">
        <v>0.1</v>
      </c>
      <c r="M27" s="138">
        <v>0.1</v>
      </c>
    </row>
    <row r="28" spans="1:13" x14ac:dyDescent="0.25">
      <c r="A28" s="95" t="s">
        <v>350</v>
      </c>
      <c r="B28" s="95" t="str">
        <f t="shared" si="1"/>
        <v>nat</v>
      </c>
      <c r="C28" s="95" t="str">
        <f t="shared" si="3"/>
        <v>base</v>
      </c>
      <c r="D28" s="137">
        <v>0.1</v>
      </c>
      <c r="E28" s="137">
        <v>0.1</v>
      </c>
      <c r="F28" s="137">
        <v>0.1</v>
      </c>
      <c r="G28" s="137">
        <v>0.1</v>
      </c>
      <c r="H28" s="138">
        <v>0.1</v>
      </c>
      <c r="I28" s="138">
        <v>0.1</v>
      </c>
      <c r="J28" s="138">
        <v>0.1</v>
      </c>
      <c r="K28" s="138">
        <v>0.1</v>
      </c>
      <c r="L28" s="138">
        <v>0.1</v>
      </c>
      <c r="M28" s="138">
        <v>0.1</v>
      </c>
    </row>
    <row r="29" spans="1:13" x14ac:dyDescent="0.25">
      <c r="A29" s="89" t="s">
        <v>351</v>
      </c>
      <c r="B29" s="89" t="str">
        <f t="shared" si="1"/>
        <v>nat</v>
      </c>
      <c r="C29" s="89" t="str">
        <f t="shared" si="3"/>
        <v>base</v>
      </c>
      <c r="D29" s="137">
        <v>0.1</v>
      </c>
      <c r="E29" s="137">
        <v>0.1</v>
      </c>
      <c r="F29" s="137">
        <v>0.1</v>
      </c>
      <c r="G29" s="137">
        <v>0.1</v>
      </c>
      <c r="H29" s="138">
        <v>0.1</v>
      </c>
      <c r="I29" s="138">
        <v>0.1</v>
      </c>
      <c r="J29" s="138">
        <v>0.1</v>
      </c>
      <c r="K29" s="138">
        <v>0.1</v>
      </c>
      <c r="L29" s="138">
        <v>0.1</v>
      </c>
      <c r="M29" s="138">
        <v>0.1</v>
      </c>
    </row>
    <row r="30" spans="1:13" x14ac:dyDescent="0.25">
      <c r="A30" s="95" t="s">
        <v>352</v>
      </c>
      <c r="B30" s="95" t="str">
        <f t="shared" si="1"/>
        <v>nat</v>
      </c>
      <c r="C30" s="95" t="str">
        <f t="shared" si="3"/>
        <v>base</v>
      </c>
      <c r="D30" s="137">
        <v>0.1</v>
      </c>
      <c r="E30" s="137">
        <v>0.1</v>
      </c>
      <c r="F30" s="137">
        <v>0.1</v>
      </c>
      <c r="G30" s="137">
        <v>0.1</v>
      </c>
      <c r="H30" s="138">
        <v>0.1</v>
      </c>
      <c r="I30" s="138">
        <v>0.1</v>
      </c>
      <c r="J30" s="138">
        <v>0.1</v>
      </c>
      <c r="K30" s="138">
        <v>0.1</v>
      </c>
      <c r="L30" s="138">
        <v>0.1</v>
      </c>
      <c r="M30" s="138">
        <v>0.1</v>
      </c>
    </row>
    <row r="31" spans="1:13" x14ac:dyDescent="0.25">
      <c r="A31" s="89" t="s">
        <v>353</v>
      </c>
      <c r="B31" s="89" t="str">
        <f t="shared" si="1"/>
        <v>nat</v>
      </c>
      <c r="C31" s="89" t="str">
        <f t="shared" si="3"/>
        <v>base</v>
      </c>
      <c r="D31" s="137">
        <v>0.1</v>
      </c>
      <c r="E31" s="137">
        <v>0.1</v>
      </c>
      <c r="F31" s="137">
        <v>0.1</v>
      </c>
      <c r="G31" s="137">
        <v>0.1</v>
      </c>
      <c r="H31" s="138">
        <v>0.1</v>
      </c>
      <c r="I31" s="138">
        <v>0.1</v>
      </c>
      <c r="J31" s="138">
        <v>0.1</v>
      </c>
      <c r="K31" s="138">
        <v>0.1</v>
      </c>
      <c r="L31" s="138">
        <v>0.1</v>
      </c>
      <c r="M31" s="138">
        <v>0.1</v>
      </c>
    </row>
    <row r="32" spans="1:13" x14ac:dyDescent="0.25">
      <c r="A32" s="95" t="s">
        <v>354</v>
      </c>
      <c r="B32" s="95" t="str">
        <f t="shared" si="1"/>
        <v>nat</v>
      </c>
      <c r="C32" s="95" t="str">
        <f t="shared" si="3"/>
        <v>base</v>
      </c>
      <c r="D32" s="137">
        <v>0.1</v>
      </c>
      <c r="E32" s="137">
        <v>0.1</v>
      </c>
      <c r="F32" s="137">
        <v>0.1</v>
      </c>
      <c r="G32" s="137">
        <v>0.1</v>
      </c>
      <c r="H32" s="138">
        <v>0.1</v>
      </c>
      <c r="I32" s="138">
        <v>0.1</v>
      </c>
      <c r="J32" s="138">
        <v>0.1</v>
      </c>
      <c r="K32" s="138">
        <v>0.1</v>
      </c>
      <c r="L32" s="138">
        <v>0.1</v>
      </c>
      <c r="M32" s="138">
        <v>0.1</v>
      </c>
    </row>
    <row r="33" spans="1:13" x14ac:dyDescent="0.25">
      <c r="A33" s="89" t="s">
        <v>355</v>
      </c>
      <c r="B33" s="89" t="str">
        <f t="shared" si="1"/>
        <v>nat</v>
      </c>
      <c r="C33" s="89" t="str">
        <f t="shared" si="3"/>
        <v>base</v>
      </c>
      <c r="D33" s="137">
        <v>0.1</v>
      </c>
      <c r="E33" s="137">
        <v>0.1</v>
      </c>
      <c r="F33" s="137">
        <v>0.1</v>
      </c>
      <c r="G33" s="137">
        <v>0.1</v>
      </c>
      <c r="H33" s="138">
        <v>0.1</v>
      </c>
      <c r="I33" s="138">
        <v>0.1</v>
      </c>
      <c r="J33" s="138">
        <v>0.1</v>
      </c>
      <c r="K33" s="138">
        <v>0.1</v>
      </c>
      <c r="L33" s="138">
        <v>0.1</v>
      </c>
      <c r="M33" s="138">
        <v>0.1</v>
      </c>
    </row>
    <row r="34" spans="1:13" x14ac:dyDescent="0.25">
      <c r="A34" s="95" t="s">
        <v>356</v>
      </c>
      <c r="B34" s="95" t="str">
        <f t="shared" si="1"/>
        <v>nat</v>
      </c>
      <c r="C34" s="95" t="str">
        <f t="shared" si="3"/>
        <v>base</v>
      </c>
      <c r="D34" s="137">
        <v>0.1</v>
      </c>
      <c r="E34" s="137">
        <v>0.1</v>
      </c>
      <c r="F34" s="137">
        <v>0.1</v>
      </c>
      <c r="G34" s="137">
        <v>0.1</v>
      </c>
      <c r="H34" s="138">
        <v>0.1</v>
      </c>
      <c r="I34" s="138">
        <v>0.1</v>
      </c>
      <c r="J34" s="138">
        <v>0.1</v>
      </c>
      <c r="K34" s="138">
        <v>0.1</v>
      </c>
      <c r="L34" s="138">
        <v>0.1</v>
      </c>
      <c r="M34" s="138">
        <v>0.1</v>
      </c>
    </row>
    <row r="35" spans="1:13" x14ac:dyDescent="0.25">
      <c r="A35" s="89" t="s">
        <v>357</v>
      </c>
      <c r="B35" s="89" t="str">
        <f t="shared" si="1"/>
        <v>nat</v>
      </c>
      <c r="C35" s="89" t="str">
        <f t="shared" si="3"/>
        <v>base</v>
      </c>
      <c r="D35" s="137">
        <v>0.1</v>
      </c>
      <c r="E35" s="137">
        <v>0.1</v>
      </c>
      <c r="F35" s="137">
        <v>0.1</v>
      </c>
      <c r="G35" s="137">
        <v>0.1</v>
      </c>
      <c r="H35" s="138">
        <v>0.1</v>
      </c>
      <c r="I35" s="138">
        <v>0.1</v>
      </c>
      <c r="J35" s="138">
        <v>0.1</v>
      </c>
      <c r="K35" s="138">
        <v>0.1</v>
      </c>
      <c r="L35" s="138">
        <v>0.1</v>
      </c>
      <c r="M35" s="138">
        <v>0.1</v>
      </c>
    </row>
    <row r="36" spans="1:13" x14ac:dyDescent="0.25">
      <c r="A36" s="95" t="s">
        <v>358</v>
      </c>
      <c r="B36" s="95" t="str">
        <f t="shared" si="1"/>
        <v>nat</v>
      </c>
      <c r="C36" s="95" t="str">
        <f t="shared" si="3"/>
        <v>base</v>
      </c>
      <c r="D36" s="137">
        <v>0.1</v>
      </c>
      <c r="E36" s="137">
        <v>0.1</v>
      </c>
      <c r="F36" s="137">
        <v>0.1</v>
      </c>
      <c r="G36" s="137">
        <v>0.1</v>
      </c>
      <c r="H36" s="138">
        <v>0.1</v>
      </c>
      <c r="I36" s="138">
        <v>0.1</v>
      </c>
      <c r="J36" s="138">
        <v>0.1</v>
      </c>
      <c r="K36" s="138">
        <v>0.1</v>
      </c>
      <c r="L36" s="138">
        <v>0.1</v>
      </c>
      <c r="M36" s="138">
        <v>0.1</v>
      </c>
    </row>
    <row r="37" spans="1:13" x14ac:dyDescent="0.25">
      <c r="A37" s="89" t="s">
        <v>359</v>
      </c>
      <c r="B37" s="89" t="str">
        <f t="shared" si="1"/>
        <v>nat</v>
      </c>
      <c r="C37" s="89" t="str">
        <f t="shared" si="3"/>
        <v>base</v>
      </c>
      <c r="D37" s="137">
        <v>0.1</v>
      </c>
      <c r="E37" s="137">
        <v>0.1</v>
      </c>
      <c r="F37" s="137">
        <v>0.1</v>
      </c>
      <c r="G37" s="137">
        <v>0.1</v>
      </c>
      <c r="H37" s="138">
        <v>0.1</v>
      </c>
      <c r="I37" s="138">
        <v>0.1</v>
      </c>
      <c r="J37" s="138">
        <v>0.1</v>
      </c>
      <c r="K37" s="138">
        <v>0.1</v>
      </c>
      <c r="L37" s="138">
        <v>0.1</v>
      </c>
      <c r="M37" s="138">
        <v>0.1</v>
      </c>
    </row>
    <row r="38" spans="1:13" x14ac:dyDescent="0.25">
      <c r="A38" s="95" t="s">
        <v>360</v>
      </c>
      <c r="B38" s="95" t="str">
        <f t="shared" si="1"/>
        <v>nat</v>
      </c>
      <c r="C38" s="95" t="str">
        <f t="shared" si="3"/>
        <v>base</v>
      </c>
      <c r="D38" s="137">
        <v>0.1</v>
      </c>
      <c r="E38" s="137">
        <v>0.1</v>
      </c>
      <c r="F38" s="137">
        <v>0.1</v>
      </c>
      <c r="G38" s="137">
        <v>0.1</v>
      </c>
      <c r="H38" s="138">
        <v>0.1</v>
      </c>
      <c r="I38" s="138">
        <v>0.1</v>
      </c>
      <c r="J38" s="138">
        <v>0.1</v>
      </c>
      <c r="K38" s="138">
        <v>0.1</v>
      </c>
      <c r="L38" s="138">
        <v>0.1</v>
      </c>
      <c r="M38" s="138">
        <v>0.1</v>
      </c>
    </row>
    <row r="39" spans="1:13" x14ac:dyDescent="0.25">
      <c r="A39" s="89" t="s">
        <v>361</v>
      </c>
      <c r="B39" s="89" t="str">
        <f t="shared" si="1"/>
        <v>nat</v>
      </c>
      <c r="C39" s="89" t="str">
        <f t="shared" si="3"/>
        <v>base</v>
      </c>
      <c r="D39" s="137">
        <v>0.1</v>
      </c>
      <c r="E39" s="137">
        <v>0.1</v>
      </c>
      <c r="F39" s="137">
        <v>0.1</v>
      </c>
      <c r="G39" s="137">
        <v>0.1</v>
      </c>
      <c r="H39" s="138">
        <v>0.1</v>
      </c>
      <c r="I39" s="138">
        <v>0.1</v>
      </c>
      <c r="J39" s="138">
        <v>0.1</v>
      </c>
      <c r="K39" s="138">
        <v>0.1</v>
      </c>
      <c r="L39" s="138">
        <v>0.1</v>
      </c>
      <c r="M39" s="138">
        <v>0.1</v>
      </c>
    </row>
    <row r="40" spans="1:13" x14ac:dyDescent="0.25">
      <c r="A40" s="95" t="s">
        <v>362</v>
      </c>
      <c r="B40" s="95" t="str">
        <f t="shared" si="1"/>
        <v>nat</v>
      </c>
      <c r="C40" s="95" t="str">
        <f t="shared" si="3"/>
        <v>base</v>
      </c>
      <c r="D40" s="137">
        <v>0.1</v>
      </c>
      <c r="E40" s="137">
        <v>0.1</v>
      </c>
      <c r="F40" s="137">
        <v>0.1</v>
      </c>
      <c r="G40" s="137">
        <v>0.1</v>
      </c>
      <c r="H40" s="138">
        <v>0.1</v>
      </c>
      <c r="I40" s="138">
        <v>0.1</v>
      </c>
      <c r="J40" s="138">
        <v>0.1</v>
      </c>
      <c r="K40" s="138">
        <v>0.1</v>
      </c>
      <c r="L40" s="138">
        <v>0.1</v>
      </c>
      <c r="M40" s="138">
        <v>0.1</v>
      </c>
    </row>
    <row r="41" spans="1:13" x14ac:dyDescent="0.25">
      <c r="A41" s="89" t="s">
        <v>103</v>
      </c>
      <c r="B41" s="89" t="str">
        <f t="shared" si="1"/>
        <v>nat</v>
      </c>
      <c r="C41" s="89" t="str">
        <f t="shared" si="3"/>
        <v>base</v>
      </c>
      <c r="D41" s="137">
        <v>0.1</v>
      </c>
      <c r="E41" s="137">
        <v>0.1</v>
      </c>
      <c r="F41" s="137">
        <v>0.1</v>
      </c>
      <c r="G41" s="137">
        <v>0.1</v>
      </c>
      <c r="H41" s="138">
        <v>0.1</v>
      </c>
      <c r="I41" s="138">
        <v>0.1</v>
      </c>
      <c r="J41" s="138">
        <v>0.1</v>
      </c>
      <c r="K41" s="138">
        <v>0.1</v>
      </c>
      <c r="L41" s="138">
        <v>0.1</v>
      </c>
      <c r="M41" s="138">
        <v>0.1</v>
      </c>
    </row>
    <row r="42" spans="1:13" x14ac:dyDescent="0.25">
      <c r="A42" s="96" t="s">
        <v>60</v>
      </c>
      <c r="B42" s="96" t="str">
        <f t="shared" si="1"/>
        <v>nat</v>
      </c>
      <c r="C42" s="96" t="str">
        <f t="shared" ref="C42:C50" si="4">C41</f>
        <v>base</v>
      </c>
      <c r="D42" s="137">
        <v>0.1</v>
      </c>
      <c r="E42" s="137">
        <v>0.1</v>
      </c>
      <c r="F42" s="137">
        <v>0.1</v>
      </c>
      <c r="G42" s="137">
        <v>0.1</v>
      </c>
      <c r="H42" s="138">
        <v>0.1</v>
      </c>
      <c r="I42" s="138">
        <v>0.1</v>
      </c>
      <c r="J42" s="138">
        <v>0.1</v>
      </c>
      <c r="K42" s="138">
        <v>0.1</v>
      </c>
      <c r="L42" s="138">
        <v>0.1</v>
      </c>
      <c r="M42" s="138">
        <v>0.1</v>
      </c>
    </row>
    <row r="43" spans="1:13" x14ac:dyDescent="0.25">
      <c r="A43" s="88" t="s">
        <v>104</v>
      </c>
      <c r="B43" s="88" t="str">
        <f t="shared" si="1"/>
        <v>nat</v>
      </c>
      <c r="C43" s="88" t="str">
        <f t="shared" si="4"/>
        <v>base</v>
      </c>
      <c r="D43" s="137">
        <v>0.1</v>
      </c>
      <c r="E43" s="137">
        <v>0.1</v>
      </c>
      <c r="F43" s="137">
        <v>0.1</v>
      </c>
      <c r="G43" s="137">
        <v>0.1</v>
      </c>
      <c r="H43" s="138">
        <v>0.1</v>
      </c>
      <c r="I43" s="138">
        <v>0.1</v>
      </c>
      <c r="J43" s="138">
        <v>0.1</v>
      </c>
      <c r="K43" s="138">
        <v>0.1</v>
      </c>
      <c r="L43" s="138">
        <v>0.1</v>
      </c>
      <c r="M43" s="138">
        <v>0.1</v>
      </c>
    </row>
    <row r="44" spans="1:13" x14ac:dyDescent="0.25">
      <c r="A44" s="88" t="s">
        <v>105</v>
      </c>
      <c r="B44" s="88" t="str">
        <f t="shared" si="1"/>
        <v>nat</v>
      </c>
      <c r="C44" s="88" t="str">
        <f t="shared" si="4"/>
        <v>base</v>
      </c>
      <c r="D44" s="137">
        <v>0.1</v>
      </c>
      <c r="E44" s="137">
        <v>0.1</v>
      </c>
      <c r="F44" s="137">
        <v>0.1</v>
      </c>
      <c r="G44" s="137">
        <v>0.1</v>
      </c>
      <c r="H44" s="138">
        <v>0.1</v>
      </c>
      <c r="I44" s="138">
        <v>0.1</v>
      </c>
      <c r="J44" s="138">
        <v>0.1</v>
      </c>
      <c r="K44" s="138">
        <v>0.1</v>
      </c>
      <c r="L44" s="138">
        <v>0.1</v>
      </c>
      <c r="M44" s="138">
        <v>0.1</v>
      </c>
    </row>
    <row r="45" spans="1:13" x14ac:dyDescent="0.25">
      <c r="A45" s="88" t="s">
        <v>106</v>
      </c>
      <c r="B45" s="88" t="str">
        <f t="shared" si="1"/>
        <v>nat</v>
      </c>
      <c r="C45" s="88" t="str">
        <f t="shared" si="4"/>
        <v>base</v>
      </c>
      <c r="D45" s="137">
        <v>0.1</v>
      </c>
      <c r="E45" s="137">
        <v>0.1</v>
      </c>
      <c r="F45" s="137">
        <v>0.1</v>
      </c>
      <c r="G45" s="137">
        <v>0.1</v>
      </c>
      <c r="H45" s="138">
        <v>0.1</v>
      </c>
      <c r="I45" s="138">
        <v>0.1</v>
      </c>
      <c r="J45" s="138">
        <v>0.1</v>
      </c>
      <c r="K45" s="138">
        <v>0.1</v>
      </c>
      <c r="L45" s="138">
        <v>0.1</v>
      </c>
      <c r="M45" s="138">
        <v>0.1</v>
      </c>
    </row>
    <row r="46" spans="1:13" x14ac:dyDescent="0.25">
      <c r="A46" s="88" t="s">
        <v>107</v>
      </c>
      <c r="B46" s="88" t="str">
        <f t="shared" si="1"/>
        <v>nat</v>
      </c>
      <c r="C46" s="88" t="str">
        <f t="shared" si="4"/>
        <v>base</v>
      </c>
      <c r="D46" s="137">
        <v>0.1</v>
      </c>
      <c r="E46" s="137">
        <v>0.1</v>
      </c>
      <c r="F46" s="137">
        <v>0.1</v>
      </c>
      <c r="G46" s="137">
        <v>0.1</v>
      </c>
      <c r="H46" s="138">
        <v>0.1</v>
      </c>
      <c r="I46" s="138">
        <v>0.1</v>
      </c>
      <c r="J46" s="138">
        <v>0.1</v>
      </c>
      <c r="K46" s="138">
        <v>0.1</v>
      </c>
      <c r="L46" s="138">
        <v>0.1</v>
      </c>
      <c r="M46" s="138">
        <v>0.1</v>
      </c>
    </row>
    <row r="47" spans="1:13" x14ac:dyDescent="0.25">
      <c r="A47" s="97" t="s">
        <v>108</v>
      </c>
      <c r="B47" s="97" t="str">
        <f t="shared" si="1"/>
        <v>nat</v>
      </c>
      <c r="C47" s="97" t="str">
        <f t="shared" si="4"/>
        <v>base</v>
      </c>
      <c r="D47" s="137">
        <v>0.1</v>
      </c>
      <c r="E47" s="137">
        <v>0.1</v>
      </c>
      <c r="F47" s="137">
        <v>0.1</v>
      </c>
      <c r="G47" s="137">
        <v>0.1</v>
      </c>
      <c r="H47" s="138">
        <v>0.1</v>
      </c>
      <c r="I47" s="138">
        <v>0.1</v>
      </c>
      <c r="J47" s="138">
        <v>0.1</v>
      </c>
      <c r="K47" s="138">
        <v>0.1</v>
      </c>
      <c r="L47" s="138">
        <v>0.1</v>
      </c>
      <c r="M47" s="138">
        <v>0.1</v>
      </c>
    </row>
    <row r="48" spans="1:13" x14ac:dyDescent="0.25">
      <c r="A48" s="88" t="s">
        <v>109</v>
      </c>
      <c r="B48" s="88" t="str">
        <f t="shared" si="1"/>
        <v>nat</v>
      </c>
      <c r="C48" s="88" t="str">
        <f t="shared" si="4"/>
        <v>base</v>
      </c>
      <c r="D48" s="137">
        <v>0.1</v>
      </c>
      <c r="E48" s="137">
        <v>0.1</v>
      </c>
      <c r="F48" s="137">
        <v>0.1</v>
      </c>
      <c r="G48" s="137">
        <v>0.1</v>
      </c>
      <c r="H48" s="138">
        <v>0.1</v>
      </c>
      <c r="I48" s="138">
        <v>0.1</v>
      </c>
      <c r="J48" s="138">
        <v>0.1</v>
      </c>
      <c r="K48" s="138">
        <v>0.1</v>
      </c>
      <c r="L48" s="138">
        <v>0.1</v>
      </c>
      <c r="M48" s="138">
        <v>0.1</v>
      </c>
    </row>
    <row r="49" spans="1:13" x14ac:dyDescent="0.25">
      <c r="A49" s="98" t="s">
        <v>61</v>
      </c>
      <c r="B49" s="98" t="str">
        <f t="shared" si="1"/>
        <v>nat</v>
      </c>
      <c r="C49" s="98" t="str">
        <f t="shared" si="4"/>
        <v>base</v>
      </c>
      <c r="D49" s="137" t="s">
        <v>75</v>
      </c>
      <c r="E49" s="137" t="s">
        <v>75</v>
      </c>
      <c r="F49" s="137" t="s">
        <v>75</v>
      </c>
      <c r="G49" s="137" t="s">
        <v>75</v>
      </c>
      <c r="H49" s="138" t="s">
        <v>75</v>
      </c>
      <c r="I49" s="138" t="s">
        <v>75</v>
      </c>
      <c r="J49" s="138" t="s">
        <v>75</v>
      </c>
      <c r="K49" s="138" t="s">
        <v>75</v>
      </c>
      <c r="L49" s="138" t="s">
        <v>75</v>
      </c>
      <c r="M49" s="138" t="s">
        <v>75</v>
      </c>
    </row>
    <row r="50" spans="1:13" x14ac:dyDescent="0.25">
      <c r="A50" s="86" t="s">
        <v>215</v>
      </c>
      <c r="B50" s="86" t="str">
        <f t="shared" si="1"/>
        <v>nat</v>
      </c>
      <c r="C50" s="86" t="str">
        <f t="shared" si="4"/>
        <v>base</v>
      </c>
      <c r="D50" s="137">
        <v>0.1</v>
      </c>
      <c r="E50" s="137">
        <v>0.1</v>
      </c>
      <c r="F50" s="137">
        <v>0.1</v>
      </c>
      <c r="G50" s="137">
        <v>0.1</v>
      </c>
      <c r="H50" s="138">
        <v>0.1</v>
      </c>
      <c r="I50" s="138">
        <v>0.1</v>
      </c>
      <c r="J50" s="138">
        <v>0.1</v>
      </c>
      <c r="K50" s="138">
        <v>0.1</v>
      </c>
      <c r="L50" s="138">
        <v>0.1</v>
      </c>
      <c r="M50" s="138">
        <v>0.1</v>
      </c>
    </row>
    <row r="51" spans="1:13" x14ac:dyDescent="0.25">
      <c r="A51" s="99" t="s">
        <v>417</v>
      </c>
      <c r="B51" s="99" t="str">
        <f>B49</f>
        <v>nat</v>
      </c>
      <c r="C51" s="99" t="str">
        <f>C49</f>
        <v>base</v>
      </c>
      <c r="D51" s="137">
        <v>0.1</v>
      </c>
      <c r="E51" s="137">
        <v>0.1</v>
      </c>
      <c r="F51" s="137">
        <v>0.1</v>
      </c>
      <c r="G51" s="137">
        <v>0.1</v>
      </c>
      <c r="H51" s="138">
        <v>0.1</v>
      </c>
      <c r="I51" s="138">
        <v>0.1</v>
      </c>
      <c r="J51" s="138">
        <v>0.1</v>
      </c>
      <c r="K51" s="138">
        <v>0.1</v>
      </c>
      <c r="L51" s="138">
        <v>0.1</v>
      </c>
      <c r="M51" s="138">
        <v>0.1</v>
      </c>
    </row>
    <row r="52" spans="1:13" x14ac:dyDescent="0.25">
      <c r="A52" s="99" t="s">
        <v>110</v>
      </c>
      <c r="B52" s="99" t="str">
        <f>B50</f>
        <v>nat</v>
      </c>
      <c r="C52" s="99" t="str">
        <f>C50</f>
        <v>base</v>
      </c>
      <c r="D52" s="137">
        <v>0.1</v>
      </c>
      <c r="E52" s="137">
        <v>0.1</v>
      </c>
      <c r="F52" s="137">
        <v>0.1</v>
      </c>
      <c r="G52" s="137">
        <v>0.1</v>
      </c>
      <c r="H52" s="138">
        <v>0.1</v>
      </c>
      <c r="I52" s="138">
        <v>0.1</v>
      </c>
      <c r="J52" s="138">
        <v>0.1</v>
      </c>
      <c r="K52" s="138">
        <v>0.1</v>
      </c>
      <c r="L52" s="138">
        <v>0.1</v>
      </c>
      <c r="M52" s="138">
        <v>0.1</v>
      </c>
    </row>
    <row r="53" spans="1:13" x14ac:dyDescent="0.25">
      <c r="A53" s="86" t="s">
        <v>111</v>
      </c>
      <c r="B53" s="86" t="str">
        <f t="shared" ref="B53:C60" si="5">B52</f>
        <v>nat</v>
      </c>
      <c r="C53" s="86" t="str">
        <f t="shared" si="5"/>
        <v>base</v>
      </c>
      <c r="D53" s="137">
        <v>0.1</v>
      </c>
      <c r="E53" s="137">
        <v>0.1</v>
      </c>
      <c r="F53" s="137">
        <v>0.1</v>
      </c>
      <c r="G53" s="137">
        <v>0.1</v>
      </c>
      <c r="H53" s="138">
        <v>0.1</v>
      </c>
      <c r="I53" s="138">
        <v>0.1</v>
      </c>
      <c r="J53" s="138">
        <v>0.1</v>
      </c>
      <c r="K53" s="138">
        <v>0.1</v>
      </c>
      <c r="L53" s="138">
        <v>0.1</v>
      </c>
      <c r="M53" s="138">
        <v>0.1</v>
      </c>
    </row>
    <row r="54" spans="1:13" x14ac:dyDescent="0.25">
      <c r="A54" s="86" t="s">
        <v>112</v>
      </c>
      <c r="B54" s="86" t="str">
        <f t="shared" si="5"/>
        <v>nat</v>
      </c>
      <c r="C54" s="86" t="str">
        <f t="shared" si="5"/>
        <v>base</v>
      </c>
      <c r="D54" s="137">
        <v>0.1</v>
      </c>
      <c r="E54" s="137">
        <v>0.1</v>
      </c>
      <c r="F54" s="137">
        <v>0.1</v>
      </c>
      <c r="G54" s="137">
        <v>0.1</v>
      </c>
      <c r="H54" s="138">
        <v>0.1</v>
      </c>
      <c r="I54" s="138">
        <v>0.1</v>
      </c>
      <c r="J54" s="138">
        <v>0.1</v>
      </c>
      <c r="K54" s="138">
        <v>0.1</v>
      </c>
      <c r="L54" s="138">
        <v>0.1</v>
      </c>
      <c r="M54" s="138">
        <v>0.1</v>
      </c>
    </row>
    <row r="55" spans="1:13" x14ac:dyDescent="0.25">
      <c r="A55" s="86" t="s">
        <v>113</v>
      </c>
      <c r="B55" s="86" t="str">
        <f t="shared" si="5"/>
        <v>nat</v>
      </c>
      <c r="C55" s="86" t="str">
        <f t="shared" si="5"/>
        <v>base</v>
      </c>
      <c r="D55" s="137">
        <v>0.1</v>
      </c>
      <c r="E55" s="137">
        <v>0.1</v>
      </c>
      <c r="F55" s="137">
        <v>0.1</v>
      </c>
      <c r="G55" s="137">
        <v>0.1</v>
      </c>
      <c r="H55" s="138">
        <v>0.1</v>
      </c>
      <c r="I55" s="138">
        <v>0.1</v>
      </c>
      <c r="J55" s="138">
        <v>0.1</v>
      </c>
      <c r="K55" s="138">
        <v>0.1</v>
      </c>
      <c r="L55" s="138">
        <v>0.1</v>
      </c>
      <c r="M55" s="138">
        <v>0.1</v>
      </c>
    </row>
    <row r="56" spans="1:13" x14ac:dyDescent="0.25">
      <c r="A56" s="100" t="s">
        <v>62</v>
      </c>
      <c r="B56" s="100" t="str">
        <f t="shared" si="5"/>
        <v>nat</v>
      </c>
      <c r="C56" s="100" t="str">
        <f t="shared" si="5"/>
        <v>base</v>
      </c>
      <c r="D56" s="137">
        <v>0.1</v>
      </c>
      <c r="E56" s="137">
        <v>0.1</v>
      </c>
      <c r="F56" s="137">
        <v>0.1</v>
      </c>
      <c r="G56" s="137">
        <v>0.1</v>
      </c>
      <c r="H56" s="138">
        <v>0.1</v>
      </c>
      <c r="I56" s="138">
        <v>0.1</v>
      </c>
      <c r="J56" s="138">
        <v>0.1</v>
      </c>
      <c r="K56" s="138">
        <v>0.1</v>
      </c>
      <c r="L56" s="138">
        <v>0.1</v>
      </c>
      <c r="M56" s="138">
        <v>0.1</v>
      </c>
    </row>
    <row r="57" spans="1:13" x14ac:dyDescent="0.25">
      <c r="A57" s="90" t="s">
        <v>114</v>
      </c>
      <c r="B57" s="90" t="str">
        <f t="shared" si="5"/>
        <v>nat</v>
      </c>
      <c r="C57" s="90" t="str">
        <f t="shared" si="5"/>
        <v>base</v>
      </c>
      <c r="D57" s="137">
        <v>0.1</v>
      </c>
      <c r="E57" s="137">
        <v>0.1</v>
      </c>
      <c r="F57" s="137">
        <v>0.1</v>
      </c>
      <c r="G57" s="137">
        <v>0.1</v>
      </c>
      <c r="H57" s="138">
        <v>0.1</v>
      </c>
      <c r="I57" s="138">
        <v>0.1</v>
      </c>
      <c r="J57" s="138">
        <v>0.1</v>
      </c>
      <c r="K57" s="138">
        <v>0.1</v>
      </c>
      <c r="L57" s="138">
        <v>0.1</v>
      </c>
      <c r="M57" s="138">
        <v>0.1</v>
      </c>
    </row>
    <row r="58" spans="1:13" x14ac:dyDescent="0.25">
      <c r="A58" s="101" t="s">
        <v>115</v>
      </c>
      <c r="B58" s="101" t="str">
        <f t="shared" si="5"/>
        <v>nat</v>
      </c>
      <c r="C58" s="101" t="str">
        <f t="shared" si="5"/>
        <v>base</v>
      </c>
      <c r="D58" s="137">
        <v>0.1</v>
      </c>
      <c r="E58" s="137">
        <v>0.1</v>
      </c>
      <c r="F58" s="137">
        <v>0.1</v>
      </c>
      <c r="G58" s="137">
        <v>0.1</v>
      </c>
      <c r="H58" s="138">
        <v>0.1</v>
      </c>
      <c r="I58" s="138">
        <v>0.1</v>
      </c>
      <c r="J58" s="138">
        <v>0.1</v>
      </c>
      <c r="K58" s="138">
        <v>0.1</v>
      </c>
      <c r="L58" s="138">
        <v>0.1</v>
      </c>
      <c r="M58" s="138">
        <v>0.1</v>
      </c>
    </row>
    <row r="59" spans="1:13" x14ac:dyDescent="0.25">
      <c r="A59" s="102" t="s">
        <v>116</v>
      </c>
      <c r="B59" s="102" t="str">
        <f t="shared" si="5"/>
        <v>nat</v>
      </c>
      <c r="C59" s="102" t="str">
        <f t="shared" si="5"/>
        <v>base</v>
      </c>
      <c r="D59" s="137">
        <v>0.1</v>
      </c>
      <c r="E59" s="137">
        <v>0.1</v>
      </c>
      <c r="F59" s="137">
        <v>0.1</v>
      </c>
      <c r="G59" s="137">
        <v>0.1</v>
      </c>
      <c r="H59" s="138">
        <v>0.1</v>
      </c>
      <c r="I59" s="138">
        <v>0.1</v>
      </c>
      <c r="J59" s="138">
        <v>0.1</v>
      </c>
      <c r="K59" s="138">
        <v>0.1</v>
      </c>
      <c r="L59" s="138">
        <v>0.1</v>
      </c>
      <c r="M59" s="138">
        <v>0.1</v>
      </c>
    </row>
    <row r="60" spans="1:13" x14ac:dyDescent="0.25">
      <c r="A60" s="88" t="s">
        <v>63</v>
      </c>
      <c r="B60" s="88" t="str">
        <f t="shared" si="5"/>
        <v>nat</v>
      </c>
      <c r="C60" s="88" t="str">
        <f t="shared" si="5"/>
        <v>base</v>
      </c>
      <c r="D60" s="137">
        <v>0.1</v>
      </c>
      <c r="E60" s="137">
        <v>0.1</v>
      </c>
      <c r="F60" s="137">
        <v>0.1</v>
      </c>
      <c r="G60" s="137">
        <v>0.1</v>
      </c>
      <c r="H60" s="138">
        <v>0.1</v>
      </c>
      <c r="I60" s="138">
        <v>0.1</v>
      </c>
      <c r="J60" s="138">
        <v>0.1</v>
      </c>
      <c r="K60" s="138">
        <v>0.1</v>
      </c>
      <c r="L60" s="138">
        <v>0.1</v>
      </c>
      <c r="M60" s="138">
        <v>0.1</v>
      </c>
    </row>
    <row r="61" spans="1:13" x14ac:dyDescent="0.25">
      <c r="A61" s="88" t="s">
        <v>418</v>
      </c>
      <c r="B61" s="88" t="str">
        <f t="shared" ref="B61:C61" si="6">B58</f>
        <v>nat</v>
      </c>
      <c r="C61" s="88" t="str">
        <f t="shared" si="6"/>
        <v>base</v>
      </c>
      <c r="D61" s="139">
        <v>0.1</v>
      </c>
      <c r="E61" s="139">
        <v>0.1</v>
      </c>
      <c r="F61" s="139">
        <v>0.1</v>
      </c>
      <c r="G61" s="139">
        <v>0.1</v>
      </c>
      <c r="H61" s="140">
        <v>0.1</v>
      </c>
      <c r="I61" s="140">
        <v>0.1</v>
      </c>
      <c r="J61" s="140">
        <v>0.1</v>
      </c>
      <c r="K61" s="140">
        <v>0.1</v>
      </c>
      <c r="L61" s="140">
        <v>0.1</v>
      </c>
      <c r="M61" s="140">
        <v>0.1</v>
      </c>
    </row>
    <row r="62" spans="1:13" x14ac:dyDescent="0.25">
      <c r="A62" s="88" t="s">
        <v>419</v>
      </c>
      <c r="B62" s="88" t="str">
        <f t="shared" ref="B62:C62" si="7">B59</f>
        <v>nat</v>
      </c>
      <c r="C62" s="88" t="str">
        <f t="shared" si="7"/>
        <v>base</v>
      </c>
      <c r="D62" s="139">
        <v>0.1</v>
      </c>
      <c r="E62" s="139">
        <v>0.1</v>
      </c>
      <c r="F62" s="139">
        <v>0.1</v>
      </c>
      <c r="G62" s="139">
        <v>0.1</v>
      </c>
      <c r="H62" s="140">
        <v>0.1</v>
      </c>
      <c r="I62" s="140">
        <v>0.1</v>
      </c>
      <c r="J62" s="140">
        <v>0.1</v>
      </c>
      <c r="K62" s="140">
        <v>0.1</v>
      </c>
      <c r="L62" s="140">
        <v>0.1</v>
      </c>
      <c r="M62" s="140">
        <v>0.1</v>
      </c>
    </row>
    <row r="63" spans="1:13" x14ac:dyDescent="0.25">
      <c r="A63" s="88" t="s">
        <v>117</v>
      </c>
      <c r="B63" s="88" t="str">
        <f>B60</f>
        <v>nat</v>
      </c>
      <c r="C63" s="88" t="str">
        <f>C60</f>
        <v>base</v>
      </c>
      <c r="D63" s="139">
        <v>0.1</v>
      </c>
      <c r="E63" s="139">
        <v>0.1</v>
      </c>
      <c r="F63" s="139">
        <v>0.1</v>
      </c>
      <c r="G63" s="139">
        <v>0.1</v>
      </c>
      <c r="H63" s="140">
        <v>0.1</v>
      </c>
      <c r="I63" s="140">
        <v>0.1</v>
      </c>
      <c r="J63" s="140">
        <v>0.1</v>
      </c>
      <c r="K63" s="140">
        <v>0.1</v>
      </c>
      <c r="L63" s="140">
        <v>0.1</v>
      </c>
      <c r="M63" s="140">
        <v>0.1</v>
      </c>
    </row>
    <row r="64" spans="1:13" x14ac:dyDescent="0.25">
      <c r="A64" s="88" t="s">
        <v>118</v>
      </c>
      <c r="B64" s="88" t="str">
        <f t="shared" ref="B64:B76" si="8">B63</f>
        <v>nat</v>
      </c>
      <c r="C64" s="88" t="str">
        <f t="shared" ref="C64:C76" si="9">C63</f>
        <v>base</v>
      </c>
      <c r="D64" s="139">
        <v>0.1</v>
      </c>
      <c r="E64" s="139">
        <v>0.1</v>
      </c>
      <c r="F64" s="139">
        <v>0.1</v>
      </c>
      <c r="G64" s="139">
        <v>0.1</v>
      </c>
      <c r="H64" s="140">
        <v>0.1</v>
      </c>
      <c r="I64" s="140">
        <v>0.1</v>
      </c>
      <c r="J64" s="140">
        <v>0.1</v>
      </c>
      <c r="K64" s="140">
        <v>0.1</v>
      </c>
      <c r="L64" s="140">
        <v>0.1</v>
      </c>
      <c r="M64" s="140">
        <v>0.1</v>
      </c>
    </row>
    <row r="65" spans="1:13" x14ac:dyDescent="0.25">
      <c r="A65" s="88" t="s">
        <v>64</v>
      </c>
      <c r="B65" s="88" t="str">
        <f t="shared" si="8"/>
        <v>nat</v>
      </c>
      <c r="C65" s="88" t="str">
        <f t="shared" si="9"/>
        <v>base</v>
      </c>
      <c r="D65" s="139">
        <v>0.1</v>
      </c>
      <c r="E65" s="139">
        <v>0.1</v>
      </c>
      <c r="F65" s="139">
        <v>0.1</v>
      </c>
      <c r="G65" s="139">
        <v>0.1</v>
      </c>
      <c r="H65" s="140">
        <v>0.1</v>
      </c>
      <c r="I65" s="140">
        <v>0.1</v>
      </c>
      <c r="J65" s="140">
        <v>0.1</v>
      </c>
      <c r="K65" s="140">
        <v>0.1</v>
      </c>
      <c r="L65" s="140">
        <v>0.1</v>
      </c>
      <c r="M65" s="140">
        <v>0.1</v>
      </c>
    </row>
    <row r="66" spans="1:13" x14ac:dyDescent="0.25">
      <c r="A66" s="88" t="s">
        <v>119</v>
      </c>
      <c r="B66" s="88" t="str">
        <f t="shared" si="8"/>
        <v>nat</v>
      </c>
      <c r="C66" s="88" t="str">
        <f t="shared" si="9"/>
        <v>base</v>
      </c>
      <c r="D66" s="139">
        <v>0.1</v>
      </c>
      <c r="E66" s="139">
        <v>0.1</v>
      </c>
      <c r="F66" s="139">
        <v>0.1</v>
      </c>
      <c r="G66" s="139">
        <v>0.1</v>
      </c>
      <c r="H66" s="140">
        <v>0.1</v>
      </c>
      <c r="I66" s="140">
        <v>0.1</v>
      </c>
      <c r="J66" s="140">
        <v>0.1</v>
      </c>
      <c r="K66" s="140">
        <v>0.1</v>
      </c>
      <c r="L66" s="140">
        <v>0.1</v>
      </c>
      <c r="M66" s="140">
        <v>0.1</v>
      </c>
    </row>
    <row r="67" spans="1:13" x14ac:dyDescent="0.25">
      <c r="A67" s="88" t="s">
        <v>120</v>
      </c>
      <c r="B67" s="88" t="str">
        <f t="shared" si="8"/>
        <v>nat</v>
      </c>
      <c r="C67" s="88" t="str">
        <f t="shared" si="9"/>
        <v>base</v>
      </c>
      <c r="D67" s="139">
        <v>0.1</v>
      </c>
      <c r="E67" s="139">
        <v>0.1</v>
      </c>
      <c r="F67" s="139">
        <v>0.1</v>
      </c>
      <c r="G67" s="139">
        <v>0.1</v>
      </c>
      <c r="H67" s="140">
        <v>0.1</v>
      </c>
      <c r="I67" s="140">
        <v>0.1</v>
      </c>
      <c r="J67" s="140">
        <v>0.1</v>
      </c>
      <c r="K67" s="140">
        <v>0.1</v>
      </c>
      <c r="L67" s="140">
        <v>0.1</v>
      </c>
      <c r="M67" s="140">
        <v>0.1</v>
      </c>
    </row>
    <row r="68" spans="1:13" x14ac:dyDescent="0.25">
      <c r="A68" s="88" t="s">
        <v>65</v>
      </c>
      <c r="B68" s="88" t="str">
        <f t="shared" si="8"/>
        <v>nat</v>
      </c>
      <c r="C68" s="88" t="str">
        <f t="shared" si="9"/>
        <v>base</v>
      </c>
      <c r="D68" s="139">
        <v>0.1</v>
      </c>
      <c r="E68" s="139">
        <v>0.1</v>
      </c>
      <c r="F68" s="139">
        <v>0.1</v>
      </c>
      <c r="G68" s="139">
        <v>0.1</v>
      </c>
      <c r="H68" s="140">
        <v>0.1</v>
      </c>
      <c r="I68" s="140">
        <v>0.1</v>
      </c>
      <c r="J68" s="140">
        <v>0.1</v>
      </c>
      <c r="K68" s="140">
        <v>0.1</v>
      </c>
      <c r="L68" s="140">
        <v>0.1</v>
      </c>
      <c r="M68" s="140">
        <v>0.1</v>
      </c>
    </row>
    <row r="69" spans="1:13" x14ac:dyDescent="0.25">
      <c r="A69" s="103" t="s">
        <v>66</v>
      </c>
      <c r="B69" s="103" t="str">
        <f t="shared" si="8"/>
        <v>nat</v>
      </c>
      <c r="C69" s="103" t="str">
        <f t="shared" si="9"/>
        <v>base</v>
      </c>
      <c r="D69" s="139" t="s">
        <v>75</v>
      </c>
      <c r="E69" s="139" t="s">
        <v>75</v>
      </c>
      <c r="F69" s="139" t="s">
        <v>75</v>
      </c>
      <c r="G69" s="139" t="s">
        <v>75</v>
      </c>
      <c r="H69" s="140" t="s">
        <v>75</v>
      </c>
      <c r="I69" s="140" t="s">
        <v>75</v>
      </c>
      <c r="J69" s="140" t="s">
        <v>75</v>
      </c>
      <c r="K69" s="140" t="s">
        <v>75</v>
      </c>
      <c r="L69" s="140" t="s">
        <v>75</v>
      </c>
      <c r="M69" s="140" t="s">
        <v>75</v>
      </c>
    </row>
    <row r="70" spans="1:13" x14ac:dyDescent="0.25">
      <c r="A70" s="104" t="s">
        <v>24</v>
      </c>
      <c r="B70" s="104" t="str">
        <f t="shared" si="8"/>
        <v>nat</v>
      </c>
      <c r="C70" s="104" t="str">
        <f t="shared" si="9"/>
        <v>base</v>
      </c>
      <c r="D70" s="139">
        <v>0.1</v>
      </c>
      <c r="E70" s="139">
        <v>0.1</v>
      </c>
      <c r="F70" s="139">
        <v>0.1</v>
      </c>
      <c r="G70" s="139">
        <v>0.1</v>
      </c>
      <c r="H70" s="140">
        <v>0.1</v>
      </c>
      <c r="I70" s="140">
        <v>0.1</v>
      </c>
      <c r="J70" s="140">
        <v>0.1</v>
      </c>
      <c r="K70" s="140">
        <v>0.1</v>
      </c>
      <c r="L70" s="140">
        <v>0.1</v>
      </c>
      <c r="M70" s="140">
        <v>0.1</v>
      </c>
    </row>
    <row r="71" spans="1:13" x14ac:dyDescent="0.25">
      <c r="A71" s="88" t="s">
        <v>67</v>
      </c>
      <c r="B71" s="88" t="str">
        <f t="shared" si="8"/>
        <v>nat</v>
      </c>
      <c r="C71" s="88" t="str">
        <f t="shared" si="9"/>
        <v>base</v>
      </c>
      <c r="D71" s="139">
        <v>0.1</v>
      </c>
      <c r="E71" s="139">
        <v>0.1</v>
      </c>
      <c r="F71" s="139">
        <v>0.1</v>
      </c>
      <c r="G71" s="139">
        <v>0.1</v>
      </c>
      <c r="H71" s="140">
        <v>0.1</v>
      </c>
      <c r="I71" s="140">
        <v>0.1</v>
      </c>
      <c r="J71" s="140">
        <v>0.1</v>
      </c>
      <c r="K71" s="140">
        <v>0.1</v>
      </c>
      <c r="L71" s="140">
        <v>0.1</v>
      </c>
      <c r="M71" s="140">
        <v>0.1</v>
      </c>
    </row>
    <row r="72" spans="1:13" x14ac:dyDescent="0.25">
      <c r="A72" s="87" t="s">
        <v>68</v>
      </c>
      <c r="B72" s="87" t="str">
        <f t="shared" si="8"/>
        <v>nat</v>
      </c>
      <c r="C72" s="87" t="str">
        <f t="shared" si="9"/>
        <v>base</v>
      </c>
      <c r="D72" s="139">
        <v>0.1</v>
      </c>
      <c r="E72" s="139">
        <v>0.1</v>
      </c>
      <c r="F72" s="139">
        <v>0.1</v>
      </c>
      <c r="G72" s="139">
        <v>0.1</v>
      </c>
      <c r="H72" s="140">
        <v>0.1</v>
      </c>
      <c r="I72" s="140">
        <v>0.1</v>
      </c>
      <c r="J72" s="140">
        <v>0.1</v>
      </c>
      <c r="K72" s="140">
        <v>0.1</v>
      </c>
      <c r="L72" s="140">
        <v>0.1</v>
      </c>
      <c r="M72" s="140">
        <v>0.1</v>
      </c>
    </row>
    <row r="73" spans="1:13" x14ac:dyDescent="0.25">
      <c r="A73" s="87" t="s">
        <v>121</v>
      </c>
      <c r="B73" s="87" t="str">
        <f t="shared" si="8"/>
        <v>nat</v>
      </c>
      <c r="C73" s="87" t="str">
        <f t="shared" si="9"/>
        <v>base</v>
      </c>
      <c r="D73" s="139">
        <v>0.1</v>
      </c>
      <c r="E73" s="139">
        <v>0.1</v>
      </c>
      <c r="F73" s="139">
        <v>0.1</v>
      </c>
      <c r="G73" s="139">
        <v>0.1</v>
      </c>
      <c r="H73" s="140">
        <v>0.1</v>
      </c>
      <c r="I73" s="140">
        <v>0.1</v>
      </c>
      <c r="J73" s="140">
        <v>0.1</v>
      </c>
      <c r="K73" s="140">
        <v>0.1</v>
      </c>
      <c r="L73" s="140">
        <v>0.1</v>
      </c>
      <c r="M73" s="140">
        <v>0.1</v>
      </c>
    </row>
    <row r="74" spans="1:13" x14ac:dyDescent="0.25">
      <c r="A74" s="105" t="s">
        <v>320</v>
      </c>
      <c r="B74" s="105" t="str">
        <f t="shared" si="8"/>
        <v>nat</v>
      </c>
      <c r="C74" s="105" t="str">
        <f t="shared" si="9"/>
        <v>base</v>
      </c>
      <c r="D74" s="139">
        <v>-0.5</v>
      </c>
      <c r="E74" s="139">
        <v>-0.5</v>
      </c>
      <c r="F74" s="139">
        <v>-0.5</v>
      </c>
      <c r="G74" s="139">
        <v>-0.5</v>
      </c>
      <c r="H74" s="140">
        <v>-0.5</v>
      </c>
      <c r="I74" s="140">
        <v>-0.5</v>
      </c>
      <c r="J74" s="140">
        <v>-0.5</v>
      </c>
      <c r="K74" s="140">
        <v>-0.5</v>
      </c>
      <c r="L74" s="140">
        <v>-0.5</v>
      </c>
      <c r="M74" s="140">
        <v>-0.5</v>
      </c>
    </row>
    <row r="75" spans="1:13" x14ac:dyDescent="0.25">
      <c r="A75" s="91" t="s">
        <v>321</v>
      </c>
      <c r="B75" s="91" t="str">
        <f t="shared" si="8"/>
        <v>nat</v>
      </c>
      <c r="C75" s="91" t="str">
        <f t="shared" si="9"/>
        <v>base</v>
      </c>
      <c r="D75" s="139">
        <v>-0.5</v>
      </c>
      <c r="E75" s="139">
        <v>-0.5</v>
      </c>
      <c r="F75" s="139">
        <v>-0.5</v>
      </c>
      <c r="G75" s="139">
        <v>-0.5</v>
      </c>
      <c r="H75" s="140">
        <v>-0.5</v>
      </c>
      <c r="I75" s="140">
        <v>-0.5</v>
      </c>
      <c r="J75" s="140">
        <v>-0.5</v>
      </c>
      <c r="K75" s="140">
        <v>-0.5</v>
      </c>
      <c r="L75" s="140">
        <v>-0.5</v>
      </c>
      <c r="M75" s="140">
        <v>-0.5</v>
      </c>
    </row>
    <row r="76" spans="1:13" x14ac:dyDescent="0.25">
      <c r="A76" s="106" t="s">
        <v>363</v>
      </c>
      <c r="B76" s="106" t="str">
        <f t="shared" si="8"/>
        <v>nat</v>
      </c>
      <c r="C76" s="106" t="str">
        <f t="shared" si="9"/>
        <v>base</v>
      </c>
      <c r="D76" s="139">
        <v>-0.5</v>
      </c>
      <c r="E76" s="139">
        <v>-0.5</v>
      </c>
      <c r="F76" s="139">
        <v>-0.5</v>
      </c>
      <c r="G76" s="139">
        <v>-0.5</v>
      </c>
      <c r="H76" s="140">
        <v>-0.5</v>
      </c>
      <c r="I76" s="140">
        <v>-0.5</v>
      </c>
      <c r="J76" s="140">
        <v>-0.5</v>
      </c>
      <c r="K76" s="140">
        <v>-0.5</v>
      </c>
      <c r="L76" s="140">
        <v>-0.5</v>
      </c>
      <c r="M76" s="140">
        <v>-0.5</v>
      </c>
    </row>
    <row r="77" spans="1:13" x14ac:dyDescent="0.25">
      <c r="A77" s="107" t="s">
        <v>364</v>
      </c>
      <c r="B77" s="107" t="str">
        <f t="shared" ref="B77:B84" si="10">B76</f>
        <v>nat</v>
      </c>
      <c r="C77" s="107" t="str">
        <f t="shared" ref="C77:C84" si="11">C76</f>
        <v>base</v>
      </c>
      <c r="D77" s="139">
        <v>-0.5</v>
      </c>
      <c r="E77" s="139">
        <v>-0.5</v>
      </c>
      <c r="F77" s="139">
        <v>-0.5</v>
      </c>
      <c r="G77" s="139">
        <v>-0.5</v>
      </c>
      <c r="H77" s="140">
        <v>-0.5</v>
      </c>
      <c r="I77" s="140">
        <v>-0.5</v>
      </c>
      <c r="J77" s="140">
        <v>-0.5</v>
      </c>
      <c r="K77" s="140">
        <v>-0.5</v>
      </c>
      <c r="L77" s="140">
        <v>-0.5</v>
      </c>
      <c r="M77" s="140">
        <v>-0.5</v>
      </c>
    </row>
    <row r="78" spans="1:13" x14ac:dyDescent="0.25">
      <c r="A78" s="2" t="s">
        <v>325</v>
      </c>
      <c r="B78" s="2" t="str">
        <f t="shared" si="10"/>
        <v>nat</v>
      </c>
      <c r="C78" s="2" t="str">
        <f t="shared" si="11"/>
        <v>base</v>
      </c>
      <c r="D78" s="139" t="s">
        <v>75</v>
      </c>
      <c r="E78" s="139" t="s">
        <v>75</v>
      </c>
      <c r="F78" s="139" t="s">
        <v>75</v>
      </c>
      <c r="G78" s="139" t="s">
        <v>75</v>
      </c>
      <c r="H78" s="140" t="s">
        <v>75</v>
      </c>
      <c r="I78" s="140" t="s">
        <v>75</v>
      </c>
      <c r="J78" s="140" t="s">
        <v>75</v>
      </c>
      <c r="K78" s="140" t="s">
        <v>75</v>
      </c>
      <c r="L78" s="140" t="s">
        <v>75</v>
      </c>
      <c r="M78" s="140" t="s">
        <v>75</v>
      </c>
    </row>
    <row r="79" spans="1:13" x14ac:dyDescent="0.25">
      <c r="A79" s="87" t="s">
        <v>217</v>
      </c>
      <c r="B79" s="87" t="str">
        <f t="shared" si="10"/>
        <v>nat</v>
      </c>
      <c r="C79" s="87" t="str">
        <f t="shared" si="11"/>
        <v>base</v>
      </c>
      <c r="D79" s="139">
        <v>-0.5</v>
      </c>
      <c r="E79" s="139">
        <v>-0.5</v>
      </c>
      <c r="F79" s="139">
        <v>-0.5</v>
      </c>
      <c r="G79" s="139">
        <v>-0.5</v>
      </c>
      <c r="H79" s="140">
        <v>-0.5</v>
      </c>
      <c r="I79" s="140">
        <v>-0.5</v>
      </c>
      <c r="J79" s="140">
        <v>-0.5</v>
      </c>
      <c r="K79" s="140">
        <v>-0.5</v>
      </c>
      <c r="L79" s="140">
        <v>-0.5</v>
      </c>
      <c r="M79" s="140">
        <v>-0.5</v>
      </c>
    </row>
    <row r="80" spans="1:13" x14ac:dyDescent="0.25">
      <c r="A80" s="87" t="s">
        <v>69</v>
      </c>
      <c r="B80" s="87" t="str">
        <f t="shared" si="10"/>
        <v>nat</v>
      </c>
      <c r="C80" s="87" t="str">
        <f t="shared" si="11"/>
        <v>base</v>
      </c>
      <c r="D80" s="139">
        <v>-0.5</v>
      </c>
      <c r="E80" s="139">
        <v>-0.5</v>
      </c>
      <c r="F80" s="139">
        <v>-0.5</v>
      </c>
      <c r="G80" s="139">
        <v>-0.5</v>
      </c>
      <c r="H80" s="140">
        <v>-0.5</v>
      </c>
      <c r="I80" s="140">
        <v>-0.5</v>
      </c>
      <c r="J80" s="140">
        <v>-0.5</v>
      </c>
      <c r="K80" s="140">
        <v>-0.5</v>
      </c>
      <c r="L80" s="140">
        <v>-0.5</v>
      </c>
      <c r="M80" s="140">
        <v>-0.5</v>
      </c>
    </row>
    <row r="81" spans="1:13" x14ac:dyDescent="0.25">
      <c r="A81" s="87" t="s">
        <v>70</v>
      </c>
      <c r="B81" s="87" t="str">
        <f t="shared" si="10"/>
        <v>nat</v>
      </c>
      <c r="C81" s="87" t="str">
        <f t="shared" si="11"/>
        <v>base</v>
      </c>
      <c r="D81" s="139">
        <v>-0.9</v>
      </c>
      <c r="E81" s="139">
        <v>-0.9</v>
      </c>
      <c r="F81" s="139">
        <v>-0.9</v>
      </c>
      <c r="G81" s="139">
        <v>-0.9</v>
      </c>
      <c r="H81" s="140">
        <v>-0.9</v>
      </c>
      <c r="I81" s="140">
        <v>-0.9</v>
      </c>
      <c r="J81" s="140">
        <v>-0.9</v>
      </c>
      <c r="K81" s="140">
        <v>-0.9</v>
      </c>
      <c r="L81" s="140">
        <v>-0.9</v>
      </c>
      <c r="M81" s="140">
        <v>-0.9</v>
      </c>
    </row>
    <row r="82" spans="1:13" x14ac:dyDescent="0.25">
      <c r="A82" s="87" t="s">
        <v>122</v>
      </c>
      <c r="B82" s="87" t="str">
        <f t="shared" si="10"/>
        <v>nat</v>
      </c>
      <c r="C82" s="87" t="str">
        <f t="shared" si="11"/>
        <v>base</v>
      </c>
      <c r="D82" s="139">
        <v>-0.9</v>
      </c>
      <c r="E82" s="139">
        <v>-0.9</v>
      </c>
      <c r="F82" s="139">
        <v>-0.9</v>
      </c>
      <c r="G82" s="139">
        <v>-0.9</v>
      </c>
      <c r="H82" s="140">
        <v>-0.9</v>
      </c>
      <c r="I82" s="140">
        <v>-0.9</v>
      </c>
      <c r="J82" s="140">
        <v>-0.9</v>
      </c>
      <c r="K82" s="140">
        <v>-0.9</v>
      </c>
      <c r="L82" s="140">
        <v>-0.9</v>
      </c>
      <c r="M82" s="140">
        <v>-0.9</v>
      </c>
    </row>
    <row r="83" spans="1:13" x14ac:dyDescent="0.25">
      <c r="A83" s="87" t="s">
        <v>71</v>
      </c>
      <c r="B83" s="87" t="str">
        <f t="shared" si="10"/>
        <v>nat</v>
      </c>
      <c r="C83" s="87" t="str">
        <f t="shared" si="11"/>
        <v>base</v>
      </c>
      <c r="D83" s="139">
        <v>-0.9</v>
      </c>
      <c r="E83" s="139">
        <v>-0.9</v>
      </c>
      <c r="F83" s="139">
        <v>-0.9</v>
      </c>
      <c r="G83" s="139">
        <v>-0.9</v>
      </c>
      <c r="H83" s="140">
        <v>-0.9</v>
      </c>
      <c r="I83" s="140">
        <v>-0.9</v>
      </c>
      <c r="J83" s="140">
        <v>-0.9</v>
      </c>
      <c r="K83" s="140">
        <v>-0.9</v>
      </c>
      <c r="L83" s="140">
        <v>-0.9</v>
      </c>
      <c r="M83" s="140">
        <v>-0.9</v>
      </c>
    </row>
    <row r="84" spans="1:13" x14ac:dyDescent="0.25">
      <c r="A84" s="87" t="s">
        <v>123</v>
      </c>
      <c r="B84" s="87" t="str">
        <f t="shared" si="10"/>
        <v>nat</v>
      </c>
      <c r="C84" s="87" t="str">
        <f t="shared" si="11"/>
        <v>base</v>
      </c>
      <c r="D84" s="139">
        <v>-0.9</v>
      </c>
      <c r="E84" s="139">
        <v>-0.9</v>
      </c>
      <c r="F84" s="139">
        <v>-0.9</v>
      </c>
      <c r="G84" s="139">
        <v>-0.9</v>
      </c>
      <c r="H84" s="140">
        <v>-0.9</v>
      </c>
      <c r="I84" s="140">
        <v>-0.9</v>
      </c>
      <c r="J84" s="140">
        <v>-0.9</v>
      </c>
      <c r="K84" s="140">
        <v>-0.9</v>
      </c>
      <c r="L84" s="140">
        <v>-0.9</v>
      </c>
      <c r="M84" s="140">
        <v>-0.9</v>
      </c>
    </row>
  </sheetData>
  <mergeCells count="2">
    <mergeCell ref="H6:M6"/>
    <mergeCell ref="D6:G6"/>
  </mergeCells>
  <conditionalFormatting sqref="D7:F7 D9:G10 D19:G19 D20:M20 D21:G26 D25:M25 D29:G31 D33:G33 D36:G43">
    <cfRule type="cellIs" dxfId="43" priority="183" operator="equal">
      <formula>"eps"</formula>
    </cfRule>
  </conditionalFormatting>
  <conditionalFormatting sqref="D46:G49">
    <cfRule type="cellIs" dxfId="42" priority="66" operator="equal">
      <formula>"eps"</formula>
    </cfRule>
  </conditionalFormatting>
  <conditionalFormatting sqref="D51:G60">
    <cfRule type="cellIs" dxfId="41" priority="4" operator="equal">
      <formula>"eps"</formula>
    </cfRule>
  </conditionalFormatting>
  <conditionalFormatting sqref="D8:M8">
    <cfRule type="cellIs" dxfId="40" priority="180" operator="equal">
      <formula>"eps"</formula>
    </cfRule>
  </conditionalFormatting>
  <conditionalFormatting sqref="D11:M18">
    <cfRule type="cellIs" dxfId="39" priority="95" operator="equal">
      <formula>"eps"</formula>
    </cfRule>
  </conditionalFormatting>
  <conditionalFormatting sqref="D27:M28">
    <cfRule type="cellIs" dxfId="38" priority="103" operator="equal">
      <formula>"eps"</formula>
    </cfRule>
  </conditionalFormatting>
  <conditionalFormatting sqref="D32:M32">
    <cfRule type="cellIs" dxfId="37" priority="153" operator="equal">
      <formula>"eps"</formula>
    </cfRule>
  </conditionalFormatting>
  <conditionalFormatting sqref="D34:M35">
    <cfRule type="cellIs" dxfId="36" priority="143" operator="equal">
      <formula>"eps"</formula>
    </cfRule>
  </conditionalFormatting>
  <conditionalFormatting sqref="D44:M45">
    <cfRule type="cellIs" dxfId="35" priority="131" operator="equal">
      <formula>"eps"</formula>
    </cfRule>
  </conditionalFormatting>
  <conditionalFormatting sqref="D50:M50">
    <cfRule type="cellIs" dxfId="34" priority="125" operator="equal">
      <formula>"eps"</formula>
    </cfRule>
  </conditionalFormatting>
  <conditionalFormatting sqref="H9:K11">
    <cfRule type="cellIs" dxfId="33" priority="108" operator="equal">
      <formula>"eps"</formula>
    </cfRule>
  </conditionalFormatting>
  <conditionalFormatting sqref="H19:M60">
    <cfRule type="cellIs" dxfId="32" priority="1" operator="equal">
      <formula>"eps"</formula>
    </cfRule>
  </conditionalFormatting>
  <conditionalFormatting sqref="L8:M11">
    <cfRule type="cellIs" dxfId="31" priority="106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workbookViewId="0"/>
  </sheetViews>
  <sheetFormatPr defaultColWidth="9.140625" defaultRowHeight="15" x14ac:dyDescent="0.25"/>
  <cols>
    <col min="3" max="12" width="9.28515625" customWidth="1"/>
    <col min="33" max="38" width="9.140625" style="25"/>
  </cols>
  <sheetData>
    <row r="1" spans="1:43" ht="18.75" x14ac:dyDescent="0.3">
      <c r="A1" s="1" t="s">
        <v>73</v>
      </c>
    </row>
    <row r="3" spans="1:43" x14ac:dyDescent="0.25">
      <c r="C3" s="11">
        <f>AVERAGE(C8:C229)</f>
        <v>7.1948051948051955E-2</v>
      </c>
      <c r="E3" s="141" t="s">
        <v>366</v>
      </c>
      <c r="F3" s="141">
        <v>1</v>
      </c>
      <c r="AI3" s="142"/>
      <c r="AJ3" s="142"/>
      <c r="AK3" s="142"/>
      <c r="AL3" s="142"/>
    </row>
    <row r="4" spans="1:43" x14ac:dyDescent="0.25">
      <c r="AF4" s="143" t="s">
        <v>367</v>
      </c>
      <c r="AI4" s="144">
        <f>AVERAGE(AI8:AI69)</f>
        <v>0.54193548387096735</v>
      </c>
      <c r="AJ4" s="144">
        <f>AVERAGE(AJ8:AJ69)</f>
        <v>0.83225806451612883</v>
      </c>
      <c r="AK4" s="144">
        <f>AVERAGE(AK8:AK69)</f>
        <v>0.58870967741935565</v>
      </c>
      <c r="AL4" s="144">
        <f>AVERAGE(AL8:AL69)</f>
        <v>0.54193548387096824</v>
      </c>
    </row>
    <row r="5" spans="1:43" x14ac:dyDescent="0.25">
      <c r="A5" s="2" t="s">
        <v>156</v>
      </c>
      <c r="O5" s="2" t="s">
        <v>149</v>
      </c>
    </row>
    <row r="6" spans="1:43" x14ac:dyDescent="0.25">
      <c r="C6" s="6" t="str">
        <f>[2]Closures!H6</f>
        <v>base</v>
      </c>
      <c r="D6" s="6" t="str">
        <f>[2]Closures!I6</f>
        <v>sim1</v>
      </c>
      <c r="E6" s="6" t="str">
        <f>[2]Closures!J6</f>
        <v>sim2</v>
      </c>
      <c r="F6" s="6" t="str">
        <f>[2]Closures!K6</f>
        <v>sim3</v>
      </c>
      <c r="G6" s="6" t="str">
        <f>[2]Closures!L6</f>
        <v>sim4</v>
      </c>
      <c r="H6" s="6" t="str">
        <f>[2]Closures!M6</f>
        <v>sim5</v>
      </c>
      <c r="I6" s="6" t="str">
        <f>[2]Closures!N6</f>
        <v>sim6</v>
      </c>
      <c r="J6" s="6" t="str">
        <f>[2]Closures!O6</f>
        <v>sim7</v>
      </c>
      <c r="K6" s="6" t="str">
        <f>[2]Closures!P6</f>
        <v>sim8</v>
      </c>
      <c r="L6" s="6" t="str">
        <f>[2]Closures!Q6</f>
        <v>sim9</v>
      </c>
      <c r="AI6" s="25" t="s">
        <v>368</v>
      </c>
    </row>
    <row r="7" spans="1:43" x14ac:dyDescent="0.25">
      <c r="C7" s="10">
        <v>2020</v>
      </c>
      <c r="D7" s="10">
        <f t="shared" ref="D7:L22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L7" s="10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25" t="s">
        <v>369</v>
      </c>
      <c r="AJ7" s="25" t="s">
        <v>370</v>
      </c>
      <c r="AK7" s="25" t="s">
        <v>371</v>
      </c>
      <c r="AL7" s="25" t="s">
        <v>372</v>
      </c>
      <c r="AM7" s="25" t="s">
        <v>367</v>
      </c>
    </row>
    <row r="8" spans="1:43" x14ac:dyDescent="0.25">
      <c r="A8" t="s">
        <v>338</v>
      </c>
      <c r="B8" t="s">
        <v>72</v>
      </c>
      <c r="C8" s="117">
        <f t="shared" ref="C8" si="2">VLOOKUP($A8,$AG$8:$AM$69,MATCH($AF$4,$AG$7:$AM$7,0),)*$F$3</f>
        <v>0.1</v>
      </c>
      <c r="D8" s="117">
        <f t="shared" si="0"/>
        <v>0.1</v>
      </c>
      <c r="E8" s="117">
        <f t="shared" si="0"/>
        <v>0.1</v>
      </c>
      <c r="F8" s="117">
        <f t="shared" si="0"/>
        <v>0.1</v>
      </c>
      <c r="G8" s="117">
        <f t="shared" si="0"/>
        <v>0.1</v>
      </c>
      <c r="H8" s="117">
        <f t="shared" si="0"/>
        <v>0.1</v>
      </c>
      <c r="I8" s="117">
        <f t="shared" si="0"/>
        <v>0.1</v>
      </c>
      <c r="J8" s="117">
        <f t="shared" si="0"/>
        <v>0.1</v>
      </c>
      <c r="K8" s="117">
        <f t="shared" si="0"/>
        <v>0.1</v>
      </c>
      <c r="L8" s="117">
        <f t="shared" si="0"/>
        <v>0.1</v>
      </c>
      <c r="O8" t="str">
        <f>A8</f>
        <v>aawhe</v>
      </c>
      <c r="P8" t="str">
        <f t="shared" ref="P8:P50" si="3">B8</f>
        <v>nat</v>
      </c>
      <c r="Q8" s="9" t="s">
        <v>75</v>
      </c>
      <c r="R8" s="9" t="str">
        <f t="shared" ref="R8:Z36" si="4">Q8</f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  <c r="Y8" s="9" t="str">
        <f t="shared" si="4"/>
        <v>eps</v>
      </c>
      <c r="Z8" s="9" t="str">
        <f t="shared" si="4"/>
        <v>eps</v>
      </c>
      <c r="AF8" s="143" t="s">
        <v>372</v>
      </c>
      <c r="AG8" s="25" t="s">
        <v>338</v>
      </c>
      <c r="AH8" s="25" t="s">
        <v>373</v>
      </c>
      <c r="AI8" s="145">
        <v>0.9</v>
      </c>
      <c r="AJ8" s="25">
        <v>1.7</v>
      </c>
      <c r="AK8" s="25">
        <v>1.5</v>
      </c>
      <c r="AL8" s="25">
        <v>1</v>
      </c>
      <c r="AM8" s="25">
        <v>0.1</v>
      </c>
    </row>
    <row r="9" spans="1:43" x14ac:dyDescent="0.25">
      <c r="A9" t="s">
        <v>339</v>
      </c>
      <c r="B9" t="s">
        <v>72</v>
      </c>
      <c r="C9" s="117">
        <f>C8</f>
        <v>0.1</v>
      </c>
      <c r="D9" s="117">
        <f t="shared" si="0"/>
        <v>0.1</v>
      </c>
      <c r="E9" s="117">
        <f t="shared" si="0"/>
        <v>0.1</v>
      </c>
      <c r="F9" s="117">
        <f t="shared" si="0"/>
        <v>0.1</v>
      </c>
      <c r="G9" s="117">
        <f t="shared" si="0"/>
        <v>0.1</v>
      </c>
      <c r="H9" s="117">
        <f t="shared" si="0"/>
        <v>0.1</v>
      </c>
      <c r="I9" s="117">
        <f t="shared" si="0"/>
        <v>0.1</v>
      </c>
      <c r="J9" s="117">
        <f t="shared" si="0"/>
        <v>0.1</v>
      </c>
      <c r="K9" s="117">
        <f t="shared" si="0"/>
        <v>0.1</v>
      </c>
      <c r="L9" s="117">
        <f t="shared" si="0"/>
        <v>0.1</v>
      </c>
      <c r="O9" t="str">
        <f t="shared" ref="O9:O50" si="5">A9</f>
        <v>aamai</v>
      </c>
      <c r="P9" t="str">
        <f t="shared" si="3"/>
        <v>nat</v>
      </c>
      <c r="Q9" s="9" t="str">
        <f t="shared" ref="Q9:Q50" si="6">Q8</f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  <c r="Y9" s="9" t="str">
        <f t="shared" si="4"/>
        <v>eps</v>
      </c>
      <c r="Z9" s="9" t="str">
        <f t="shared" si="4"/>
        <v>eps</v>
      </c>
      <c r="AG9" s="25" t="s">
        <v>127</v>
      </c>
      <c r="AH9" s="25" t="s">
        <v>127</v>
      </c>
      <c r="AI9" s="145">
        <v>0.9</v>
      </c>
      <c r="AJ9" s="25">
        <v>1.7</v>
      </c>
      <c r="AK9" s="25">
        <v>1.5</v>
      </c>
      <c r="AL9" s="146">
        <v>1</v>
      </c>
      <c r="AM9" s="144">
        <f>$AM$8*AQ9</f>
        <v>0.1</v>
      </c>
      <c r="AP9">
        <f>AL9/$AL$8</f>
        <v>1</v>
      </c>
      <c r="AQ9">
        <f>AP9</f>
        <v>1</v>
      </c>
    </row>
    <row r="10" spans="1:43" x14ac:dyDescent="0.25">
      <c r="A10" t="s">
        <v>340</v>
      </c>
      <c r="B10" t="s">
        <v>72</v>
      </c>
      <c r="C10" s="117">
        <f t="shared" ref="C10:C19" si="7">C9</f>
        <v>0.1</v>
      </c>
      <c r="D10" s="117">
        <f t="shared" si="0"/>
        <v>0.1</v>
      </c>
      <c r="E10" s="117">
        <f t="shared" si="0"/>
        <v>0.1</v>
      </c>
      <c r="F10" s="117">
        <f t="shared" si="0"/>
        <v>0.1</v>
      </c>
      <c r="G10" s="117">
        <f t="shared" si="0"/>
        <v>0.1</v>
      </c>
      <c r="H10" s="117">
        <f t="shared" si="0"/>
        <v>0.1</v>
      </c>
      <c r="I10" s="117">
        <f t="shared" si="0"/>
        <v>0.1</v>
      </c>
      <c r="J10" s="117">
        <f t="shared" si="0"/>
        <v>0.1</v>
      </c>
      <c r="K10" s="117">
        <f t="shared" si="0"/>
        <v>0.1</v>
      </c>
      <c r="L10" s="117">
        <f t="shared" si="0"/>
        <v>0.1</v>
      </c>
      <c r="O10" t="str">
        <f t="shared" si="5"/>
        <v>aaoce</v>
      </c>
      <c r="P10" t="str">
        <f t="shared" si="3"/>
        <v>nat</v>
      </c>
      <c r="Q10" s="9" t="str">
        <f t="shared" si="6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  <c r="Y10" s="9" t="str">
        <f t="shared" si="4"/>
        <v>eps</v>
      </c>
      <c r="Z10" s="9" t="str">
        <f t="shared" si="4"/>
        <v>eps</v>
      </c>
      <c r="AF10" s="147" t="str">
        <f>AF8</f>
        <v>20 yrs</v>
      </c>
      <c r="AG10" s="25" t="s">
        <v>128</v>
      </c>
      <c r="AH10" s="25" t="s">
        <v>128</v>
      </c>
      <c r="AI10" s="145">
        <v>0.9</v>
      </c>
      <c r="AJ10" s="25">
        <v>1.7</v>
      </c>
      <c r="AK10" s="25">
        <v>1.5</v>
      </c>
      <c r="AL10" s="25">
        <v>1</v>
      </c>
      <c r="AM10" s="144">
        <f t="shared" ref="AM10:AM69" si="8">$AM$8*AQ10</f>
        <v>0.1</v>
      </c>
      <c r="AP10">
        <f t="shared" ref="AP10:AP69" si="9">AL10/$AL$8</f>
        <v>1</v>
      </c>
      <c r="AQ10">
        <f t="shared" ref="AQ10:AQ61" si="10">AP10</f>
        <v>1</v>
      </c>
    </row>
    <row r="11" spans="1:43" x14ac:dyDescent="0.25">
      <c r="A11" t="s">
        <v>341</v>
      </c>
      <c r="B11" t="s">
        <v>72</v>
      </c>
      <c r="C11" s="117">
        <f t="shared" si="7"/>
        <v>0.1</v>
      </c>
      <c r="D11" s="117">
        <f t="shared" si="0"/>
        <v>0.1</v>
      </c>
      <c r="E11" s="117">
        <f t="shared" si="0"/>
        <v>0.1</v>
      </c>
      <c r="F11" s="117">
        <f t="shared" si="0"/>
        <v>0.1</v>
      </c>
      <c r="G11" s="117">
        <f t="shared" si="0"/>
        <v>0.1</v>
      </c>
      <c r="H11" s="117">
        <f t="shared" si="0"/>
        <v>0.1</v>
      </c>
      <c r="I11" s="117">
        <f t="shared" si="0"/>
        <v>0.1</v>
      </c>
      <c r="J11" s="117">
        <f t="shared" si="0"/>
        <v>0.1</v>
      </c>
      <c r="K11" s="117">
        <f t="shared" si="0"/>
        <v>0.1</v>
      </c>
      <c r="L11" s="117">
        <f t="shared" si="0"/>
        <v>0.1</v>
      </c>
      <c r="O11" s="148" t="str">
        <f t="shared" si="5"/>
        <v>aaveg</v>
      </c>
      <c r="P11" t="str">
        <f t="shared" si="3"/>
        <v>nat</v>
      </c>
      <c r="Q11" s="9" t="str">
        <f t="shared" si="6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  <c r="Y11" s="9" t="str">
        <f t="shared" si="4"/>
        <v>eps</v>
      </c>
      <c r="Z11" s="9" t="str">
        <f t="shared" si="4"/>
        <v>eps</v>
      </c>
      <c r="AF11" s="147" t="str">
        <f>AF10</f>
        <v>20 yrs</v>
      </c>
      <c r="AG11" s="25" t="s">
        <v>59</v>
      </c>
      <c r="AH11" s="25" t="s">
        <v>59</v>
      </c>
      <c r="AI11" s="145">
        <v>-3.2</v>
      </c>
      <c r="AJ11" s="25">
        <v>-3.9</v>
      </c>
      <c r="AK11" s="25">
        <v>-3.3</v>
      </c>
      <c r="AL11" s="25">
        <v>-2.4</v>
      </c>
      <c r="AM11" s="149">
        <f t="shared" si="8"/>
        <v>-0.24</v>
      </c>
      <c r="AP11">
        <f t="shared" si="9"/>
        <v>-2.4</v>
      </c>
      <c r="AQ11" s="45">
        <f>AP11</f>
        <v>-2.4</v>
      </c>
    </row>
    <row r="12" spans="1:43" x14ac:dyDescent="0.25">
      <c r="A12" t="s">
        <v>342</v>
      </c>
      <c r="B12" t="s">
        <v>72</v>
      </c>
      <c r="C12" s="117">
        <f t="shared" si="7"/>
        <v>0.1</v>
      </c>
      <c r="D12" s="117">
        <f t="shared" si="0"/>
        <v>0.1</v>
      </c>
      <c r="E12" s="117">
        <f t="shared" si="0"/>
        <v>0.1</v>
      </c>
      <c r="F12" s="117">
        <f t="shared" si="0"/>
        <v>0.1</v>
      </c>
      <c r="G12" s="117">
        <f t="shared" si="0"/>
        <v>0.1</v>
      </c>
      <c r="H12" s="117">
        <f t="shared" si="0"/>
        <v>0.1</v>
      </c>
      <c r="I12" s="117">
        <f t="shared" si="0"/>
        <v>0.1</v>
      </c>
      <c r="J12" s="117">
        <f t="shared" si="0"/>
        <v>0.1</v>
      </c>
      <c r="K12" s="117">
        <f t="shared" si="0"/>
        <v>0.1</v>
      </c>
      <c r="L12" s="117">
        <f t="shared" si="0"/>
        <v>0.1</v>
      </c>
      <c r="O12" s="148" t="str">
        <f t="shared" si="5"/>
        <v>aaofr</v>
      </c>
      <c r="P12" t="str">
        <f t="shared" si="3"/>
        <v>nat</v>
      </c>
      <c r="Q12" s="9" t="str">
        <f t="shared" si="6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  <c r="Y12" s="9" t="str">
        <f t="shared" si="4"/>
        <v>eps</v>
      </c>
      <c r="Z12" s="9" t="str">
        <f t="shared" si="4"/>
        <v>eps</v>
      </c>
      <c r="AF12" s="143" t="s">
        <v>372</v>
      </c>
      <c r="AG12" s="25" t="s">
        <v>213</v>
      </c>
      <c r="AH12" s="25" t="s">
        <v>213</v>
      </c>
      <c r="AI12" s="145">
        <v>-3.2</v>
      </c>
      <c r="AJ12" s="25">
        <v>-3.9</v>
      </c>
      <c r="AK12" s="25">
        <v>-3.3</v>
      </c>
      <c r="AL12" s="25">
        <v>-2.4</v>
      </c>
      <c r="AM12" s="149">
        <f t="shared" si="8"/>
        <v>-0.24</v>
      </c>
      <c r="AP12">
        <f t="shared" si="9"/>
        <v>-2.4</v>
      </c>
      <c r="AQ12" s="45">
        <f>AP12</f>
        <v>-2.4</v>
      </c>
    </row>
    <row r="13" spans="1:43" x14ac:dyDescent="0.25">
      <c r="A13" t="s">
        <v>343</v>
      </c>
      <c r="B13" t="s">
        <v>72</v>
      </c>
      <c r="C13" s="117">
        <f t="shared" si="7"/>
        <v>0.1</v>
      </c>
      <c r="D13" s="117">
        <f t="shared" si="0"/>
        <v>0.1</v>
      </c>
      <c r="E13" s="117">
        <f t="shared" si="0"/>
        <v>0.1</v>
      </c>
      <c r="F13" s="117">
        <f t="shared" si="0"/>
        <v>0.1</v>
      </c>
      <c r="G13" s="117">
        <f t="shared" si="0"/>
        <v>0.1</v>
      </c>
      <c r="H13" s="117">
        <f t="shared" si="0"/>
        <v>0.1</v>
      </c>
      <c r="I13" s="117">
        <f t="shared" si="0"/>
        <v>0.1</v>
      </c>
      <c r="J13" s="117">
        <f t="shared" si="0"/>
        <v>0.1</v>
      </c>
      <c r="K13" s="117">
        <f t="shared" si="0"/>
        <v>0.1</v>
      </c>
      <c r="L13" s="117">
        <f t="shared" si="0"/>
        <v>0.1</v>
      </c>
      <c r="O13" s="148" t="str">
        <f t="shared" si="5"/>
        <v>aagra</v>
      </c>
      <c r="P13" t="str">
        <f t="shared" si="3"/>
        <v>nat</v>
      </c>
      <c r="Q13" s="9" t="str">
        <f t="shared" si="6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  <c r="Y13" s="9" t="str">
        <f t="shared" si="4"/>
        <v>eps</v>
      </c>
      <c r="Z13" s="9" t="str">
        <f t="shared" si="4"/>
        <v>eps</v>
      </c>
      <c r="AF13" s="147" t="str">
        <f>AF12</f>
        <v>20 yrs</v>
      </c>
      <c r="AG13" s="25" t="s">
        <v>214</v>
      </c>
      <c r="AH13" s="25" t="s">
        <v>214</v>
      </c>
      <c r="AI13" s="145">
        <v>-3.2</v>
      </c>
      <c r="AJ13" s="25">
        <v>-3.9</v>
      </c>
      <c r="AK13" s="25">
        <v>-3.3</v>
      </c>
      <c r="AL13" s="25">
        <v>-2.4</v>
      </c>
      <c r="AM13" s="149">
        <f t="shared" si="8"/>
        <v>-0.24</v>
      </c>
      <c r="AP13">
        <f t="shared" si="9"/>
        <v>-2.4</v>
      </c>
      <c r="AQ13" s="45">
        <f>AP13</f>
        <v>-2.4</v>
      </c>
    </row>
    <row r="14" spans="1:43" x14ac:dyDescent="0.25">
      <c r="A14" t="s">
        <v>344</v>
      </c>
      <c r="B14" t="s">
        <v>72</v>
      </c>
      <c r="C14" s="150">
        <f t="shared" si="7"/>
        <v>0.1</v>
      </c>
      <c r="D14" s="150">
        <f t="shared" si="0"/>
        <v>0.1</v>
      </c>
      <c r="E14" s="150">
        <f t="shared" si="0"/>
        <v>0.1</v>
      </c>
      <c r="F14" s="150">
        <f t="shared" si="0"/>
        <v>0.1</v>
      </c>
      <c r="G14" s="150">
        <f t="shared" si="0"/>
        <v>0.1</v>
      </c>
      <c r="H14" s="150">
        <f t="shared" si="0"/>
        <v>0.1</v>
      </c>
      <c r="I14" s="150">
        <f t="shared" si="0"/>
        <v>0.1</v>
      </c>
      <c r="J14" s="150">
        <f t="shared" si="0"/>
        <v>0.1</v>
      </c>
      <c r="K14" s="150">
        <f t="shared" si="0"/>
        <v>0.1</v>
      </c>
      <c r="L14" s="150">
        <f t="shared" si="0"/>
        <v>0.1</v>
      </c>
      <c r="O14" s="148" t="str">
        <f t="shared" si="5"/>
        <v>aaoil</v>
      </c>
      <c r="P14" t="str">
        <f t="shared" si="3"/>
        <v>nat</v>
      </c>
      <c r="Q14" s="9" t="str">
        <f t="shared" si="6"/>
        <v>eps</v>
      </c>
      <c r="R14" s="9" t="str">
        <f t="shared" si="4"/>
        <v>eps</v>
      </c>
      <c r="S14" s="9" t="str">
        <f t="shared" si="4"/>
        <v>eps</v>
      </c>
      <c r="T14" s="9" t="str">
        <f t="shared" si="4"/>
        <v>eps</v>
      </c>
      <c r="U14" s="9" t="str">
        <f t="shared" si="4"/>
        <v>eps</v>
      </c>
      <c r="V14" s="9" t="str">
        <f t="shared" si="4"/>
        <v>eps</v>
      </c>
      <c r="W14" s="9" t="str">
        <f t="shared" si="4"/>
        <v>eps</v>
      </c>
      <c r="X14" s="9" t="str">
        <f t="shared" si="4"/>
        <v>eps</v>
      </c>
      <c r="Y14" s="9" t="str">
        <f t="shared" si="4"/>
        <v>eps</v>
      </c>
      <c r="Z14" s="9" t="str">
        <f t="shared" si="4"/>
        <v>eps</v>
      </c>
      <c r="AF14" s="147" t="str">
        <f>AF13</f>
        <v>20 yrs</v>
      </c>
      <c r="AG14" s="25" t="s">
        <v>216</v>
      </c>
      <c r="AH14" s="25" t="s">
        <v>374</v>
      </c>
      <c r="AI14" s="145">
        <v>-3.2</v>
      </c>
      <c r="AJ14" s="25">
        <v>-3.9</v>
      </c>
      <c r="AK14" s="25">
        <v>-3.3</v>
      </c>
      <c r="AL14" s="25">
        <v>-2.4</v>
      </c>
      <c r="AM14" s="149">
        <f t="shared" si="8"/>
        <v>-0.24</v>
      </c>
      <c r="AP14">
        <f t="shared" si="9"/>
        <v>-2.4</v>
      </c>
      <c r="AQ14" s="45">
        <f>AP14</f>
        <v>-2.4</v>
      </c>
    </row>
    <row r="15" spans="1:43" x14ac:dyDescent="0.25">
      <c r="A15" t="s">
        <v>345</v>
      </c>
      <c r="B15" t="s">
        <v>72</v>
      </c>
      <c r="C15" s="150">
        <f t="shared" si="7"/>
        <v>0.1</v>
      </c>
      <c r="D15" s="150">
        <f t="shared" si="0"/>
        <v>0.1</v>
      </c>
      <c r="E15" s="150">
        <f t="shared" si="0"/>
        <v>0.1</v>
      </c>
      <c r="F15" s="150">
        <f t="shared" si="0"/>
        <v>0.1</v>
      </c>
      <c r="G15" s="150">
        <f t="shared" si="0"/>
        <v>0.1</v>
      </c>
      <c r="H15" s="150">
        <f t="shared" si="0"/>
        <v>0.1</v>
      </c>
      <c r="I15" s="150">
        <f t="shared" si="0"/>
        <v>0.1</v>
      </c>
      <c r="J15" s="150">
        <f t="shared" si="0"/>
        <v>0.1</v>
      </c>
      <c r="K15" s="150">
        <f t="shared" si="0"/>
        <v>0.1</v>
      </c>
      <c r="L15" s="150">
        <f t="shared" si="0"/>
        <v>0.1</v>
      </c>
      <c r="O15" s="148" t="str">
        <f t="shared" si="5"/>
        <v>aatub</v>
      </c>
      <c r="P15" t="str">
        <f t="shared" si="3"/>
        <v>nat</v>
      </c>
      <c r="Q15" s="9" t="str">
        <f t="shared" si="6"/>
        <v>eps</v>
      </c>
      <c r="R15" s="9" t="str">
        <f t="shared" si="4"/>
        <v>eps</v>
      </c>
      <c r="S15" s="9" t="str">
        <f t="shared" si="4"/>
        <v>eps</v>
      </c>
      <c r="T15" s="9" t="str">
        <f t="shared" si="4"/>
        <v>eps</v>
      </c>
      <c r="U15" s="9" t="str">
        <f t="shared" si="4"/>
        <v>eps</v>
      </c>
      <c r="V15" s="9" t="str">
        <f t="shared" si="4"/>
        <v>eps</v>
      </c>
      <c r="W15" s="9" t="str">
        <f t="shared" si="4"/>
        <v>eps</v>
      </c>
      <c r="X15" s="9" t="str">
        <f t="shared" si="4"/>
        <v>eps</v>
      </c>
      <c r="Y15" s="9" t="str">
        <f t="shared" si="4"/>
        <v>eps</v>
      </c>
      <c r="Z15" s="9" t="str">
        <f t="shared" si="4"/>
        <v>eps</v>
      </c>
      <c r="AG15" t="s">
        <v>350</v>
      </c>
      <c r="AH15" s="25" t="s">
        <v>375</v>
      </c>
      <c r="AI15" s="145">
        <v>-0.3</v>
      </c>
      <c r="AJ15" s="25">
        <v>0.7</v>
      </c>
      <c r="AK15" s="25">
        <v>1</v>
      </c>
      <c r="AL15" s="25">
        <v>0.4</v>
      </c>
      <c r="AM15" s="151">
        <f t="shared" si="8"/>
        <v>4.0000000000000008E-2</v>
      </c>
      <c r="AP15">
        <f t="shared" si="9"/>
        <v>0.4</v>
      </c>
      <c r="AQ15">
        <f t="shared" si="10"/>
        <v>0.4</v>
      </c>
    </row>
    <row r="16" spans="1:43" x14ac:dyDescent="0.25">
      <c r="A16" t="s">
        <v>346</v>
      </c>
      <c r="B16" t="s">
        <v>72</v>
      </c>
      <c r="C16" s="150">
        <f t="shared" si="7"/>
        <v>0.1</v>
      </c>
      <c r="D16" s="150">
        <f t="shared" si="0"/>
        <v>0.1</v>
      </c>
      <c r="E16" s="150">
        <f t="shared" si="0"/>
        <v>0.1</v>
      </c>
      <c r="F16" s="150">
        <f t="shared" si="0"/>
        <v>0.1</v>
      </c>
      <c r="G16" s="150">
        <f t="shared" si="0"/>
        <v>0.1</v>
      </c>
      <c r="H16" s="150">
        <f t="shared" si="0"/>
        <v>0.1</v>
      </c>
      <c r="I16" s="150">
        <f t="shared" si="0"/>
        <v>0.1</v>
      </c>
      <c r="J16" s="150">
        <f t="shared" si="0"/>
        <v>0.1</v>
      </c>
      <c r="K16" s="150">
        <f t="shared" si="0"/>
        <v>0.1</v>
      </c>
      <c r="L16" s="150">
        <f t="shared" si="0"/>
        <v>0.1</v>
      </c>
      <c r="O16" s="148" t="str">
        <f t="shared" si="5"/>
        <v>aapul</v>
      </c>
      <c r="P16" t="str">
        <f t="shared" si="3"/>
        <v>nat</v>
      </c>
      <c r="Q16" s="9" t="str">
        <f t="shared" si="6"/>
        <v>eps</v>
      </c>
      <c r="R16" s="9" t="str">
        <f t="shared" si="4"/>
        <v>eps</v>
      </c>
      <c r="S16" s="9" t="str">
        <f t="shared" si="4"/>
        <v>eps</v>
      </c>
      <c r="T16" s="9" t="str">
        <f t="shared" si="4"/>
        <v>eps</v>
      </c>
      <c r="U16" s="9" t="str">
        <f t="shared" si="4"/>
        <v>eps</v>
      </c>
      <c r="V16" s="9" t="str">
        <f t="shared" si="4"/>
        <v>eps</v>
      </c>
      <c r="W16" s="9" t="str">
        <f t="shared" si="4"/>
        <v>eps</v>
      </c>
      <c r="X16" s="9" t="str">
        <f t="shared" si="4"/>
        <v>eps</v>
      </c>
      <c r="Y16" s="9" t="str">
        <f t="shared" si="4"/>
        <v>eps</v>
      </c>
      <c r="Z16" s="9" t="str">
        <f t="shared" si="4"/>
        <v>eps</v>
      </c>
      <c r="AG16" s="25" t="s">
        <v>103</v>
      </c>
      <c r="AH16" s="25" t="s">
        <v>103</v>
      </c>
      <c r="AI16" s="145">
        <v>-0.3</v>
      </c>
      <c r="AJ16" s="25">
        <v>0.7</v>
      </c>
      <c r="AK16" s="25">
        <v>1</v>
      </c>
      <c r="AL16" s="25">
        <v>0.4</v>
      </c>
      <c r="AM16" s="151">
        <f t="shared" si="8"/>
        <v>4.0000000000000008E-2</v>
      </c>
      <c r="AP16">
        <f t="shared" si="9"/>
        <v>0.4</v>
      </c>
      <c r="AQ16">
        <f t="shared" si="10"/>
        <v>0.4</v>
      </c>
    </row>
    <row r="17" spans="1:43" x14ac:dyDescent="0.25">
      <c r="A17" t="s">
        <v>347</v>
      </c>
      <c r="B17" t="s">
        <v>72</v>
      </c>
      <c r="C17" s="117">
        <f t="shared" si="7"/>
        <v>0.1</v>
      </c>
      <c r="D17" s="117">
        <f t="shared" si="0"/>
        <v>0.1</v>
      </c>
      <c r="E17" s="117">
        <f t="shared" si="0"/>
        <v>0.1</v>
      </c>
      <c r="F17" s="117">
        <f t="shared" si="0"/>
        <v>0.1</v>
      </c>
      <c r="G17" s="117">
        <f t="shared" si="0"/>
        <v>0.1</v>
      </c>
      <c r="H17" s="117">
        <f t="shared" si="0"/>
        <v>0.1</v>
      </c>
      <c r="I17" s="117">
        <f t="shared" si="0"/>
        <v>0.1</v>
      </c>
      <c r="J17" s="117">
        <f t="shared" si="0"/>
        <v>0.1</v>
      </c>
      <c r="K17" s="117">
        <f t="shared" si="0"/>
        <v>0.1</v>
      </c>
      <c r="L17" s="117">
        <f t="shared" si="0"/>
        <v>0.1</v>
      </c>
      <c r="O17" s="148" t="str">
        <f t="shared" si="5"/>
        <v>aasug</v>
      </c>
      <c r="P17" t="str">
        <f t="shared" si="3"/>
        <v>nat</v>
      </c>
      <c r="Q17" s="9" t="str">
        <f t="shared" si="6"/>
        <v>eps</v>
      </c>
      <c r="R17" s="9" t="str">
        <f t="shared" si="4"/>
        <v>eps</v>
      </c>
      <c r="S17" s="9" t="str">
        <f t="shared" si="4"/>
        <v>eps</v>
      </c>
      <c r="T17" s="9" t="str">
        <f t="shared" si="4"/>
        <v>eps</v>
      </c>
      <c r="U17" s="9" t="str">
        <f t="shared" si="4"/>
        <v>eps</v>
      </c>
      <c r="V17" s="9" t="str">
        <f t="shared" si="4"/>
        <v>eps</v>
      </c>
      <c r="W17" s="9" t="str">
        <f t="shared" si="4"/>
        <v>eps</v>
      </c>
      <c r="X17" s="9" t="str">
        <f t="shared" si="4"/>
        <v>eps</v>
      </c>
      <c r="Y17" s="9" t="str">
        <f t="shared" si="4"/>
        <v>eps</v>
      </c>
      <c r="Z17" s="9" t="str">
        <f t="shared" si="4"/>
        <v>eps</v>
      </c>
      <c r="AG17" s="25" t="s">
        <v>60</v>
      </c>
      <c r="AH17" s="25" t="s">
        <v>376</v>
      </c>
      <c r="AI17" s="145">
        <v>2.5</v>
      </c>
      <c r="AJ17" s="25">
        <v>2.5</v>
      </c>
      <c r="AK17" s="25">
        <v>1.1000000000000001</v>
      </c>
      <c r="AL17" s="25">
        <v>0.6</v>
      </c>
      <c r="AM17" s="151">
        <f t="shared" si="8"/>
        <v>0.06</v>
      </c>
      <c r="AP17">
        <f t="shared" si="9"/>
        <v>0.6</v>
      </c>
      <c r="AQ17">
        <f t="shared" si="10"/>
        <v>0.6</v>
      </c>
    </row>
    <row r="18" spans="1:43" x14ac:dyDescent="0.25">
      <c r="A18" t="s">
        <v>348</v>
      </c>
      <c r="B18" t="s">
        <v>72</v>
      </c>
      <c r="C18" s="117">
        <f t="shared" si="7"/>
        <v>0.1</v>
      </c>
      <c r="D18" s="117">
        <f t="shared" si="0"/>
        <v>0.1</v>
      </c>
      <c r="E18" s="117">
        <f t="shared" si="0"/>
        <v>0.1</v>
      </c>
      <c r="F18" s="117">
        <f t="shared" si="0"/>
        <v>0.1</v>
      </c>
      <c r="G18" s="117">
        <f t="shared" si="0"/>
        <v>0.1</v>
      </c>
      <c r="H18" s="117">
        <f t="shared" si="0"/>
        <v>0.1</v>
      </c>
      <c r="I18" s="117">
        <f t="shared" si="0"/>
        <v>0.1</v>
      </c>
      <c r="J18" s="117">
        <f t="shared" si="0"/>
        <v>0.1</v>
      </c>
      <c r="K18" s="117">
        <f t="shared" si="0"/>
        <v>0.1</v>
      </c>
      <c r="L18" s="117">
        <f t="shared" si="0"/>
        <v>0.1</v>
      </c>
      <c r="O18" s="86" t="str">
        <f t="shared" si="5"/>
        <v>aaoth</v>
      </c>
      <c r="P18" t="str">
        <f t="shared" si="3"/>
        <v>nat</v>
      </c>
      <c r="Q18" s="9" t="str">
        <f t="shared" si="6"/>
        <v>eps</v>
      </c>
      <c r="R18" s="9" t="str">
        <f t="shared" si="4"/>
        <v>eps</v>
      </c>
      <c r="S18" s="9" t="str">
        <f t="shared" si="4"/>
        <v>eps</v>
      </c>
      <c r="T18" s="9" t="str">
        <f t="shared" si="4"/>
        <v>eps</v>
      </c>
      <c r="U18" s="9" t="str">
        <f t="shared" si="4"/>
        <v>eps</v>
      </c>
      <c r="V18" s="9" t="str">
        <f t="shared" si="4"/>
        <v>eps</v>
      </c>
      <c r="W18" s="9" t="str">
        <f t="shared" si="4"/>
        <v>eps</v>
      </c>
      <c r="X18" s="9" t="str">
        <f t="shared" si="4"/>
        <v>eps</v>
      </c>
      <c r="Y18" s="9" t="str">
        <f t="shared" si="4"/>
        <v>eps</v>
      </c>
      <c r="Z18" s="9" t="str">
        <f t="shared" si="4"/>
        <v>eps</v>
      </c>
      <c r="AF18" s="147" t="str">
        <f>AF14</f>
        <v>20 yrs</v>
      </c>
      <c r="AG18" s="25" t="s">
        <v>104</v>
      </c>
      <c r="AH18" s="25" t="s">
        <v>377</v>
      </c>
      <c r="AI18" s="145">
        <v>2.5</v>
      </c>
      <c r="AJ18" s="25">
        <v>2.5</v>
      </c>
      <c r="AK18" s="25">
        <v>1.1000000000000001</v>
      </c>
      <c r="AL18" s="25">
        <v>0.6</v>
      </c>
      <c r="AM18" s="151">
        <f t="shared" si="8"/>
        <v>0.06</v>
      </c>
      <c r="AP18">
        <f t="shared" si="9"/>
        <v>0.6</v>
      </c>
      <c r="AQ18">
        <f t="shared" si="10"/>
        <v>0.6</v>
      </c>
    </row>
    <row r="19" spans="1:43" x14ac:dyDescent="0.25">
      <c r="A19" t="s">
        <v>349</v>
      </c>
      <c r="B19" t="s">
        <v>72</v>
      </c>
      <c r="C19" s="117">
        <f t="shared" si="7"/>
        <v>0.1</v>
      </c>
      <c r="D19" s="117">
        <f t="shared" si="0"/>
        <v>0.1</v>
      </c>
      <c r="E19" s="117">
        <f t="shared" si="0"/>
        <v>0.1</v>
      </c>
      <c r="F19" s="117">
        <f t="shared" si="0"/>
        <v>0.1</v>
      </c>
      <c r="G19" s="117">
        <f t="shared" si="0"/>
        <v>0.1</v>
      </c>
      <c r="H19" s="117">
        <f t="shared" si="0"/>
        <v>0.1</v>
      </c>
      <c r="I19" s="117">
        <f t="shared" si="0"/>
        <v>0.1</v>
      </c>
      <c r="J19" s="117">
        <f t="shared" si="0"/>
        <v>0.1</v>
      </c>
      <c r="K19" s="117">
        <f t="shared" si="0"/>
        <v>0.1</v>
      </c>
      <c r="L19" s="117">
        <f t="shared" si="0"/>
        <v>0.1</v>
      </c>
      <c r="O19" s="86" t="str">
        <f t="shared" si="5"/>
        <v>alani</v>
      </c>
      <c r="P19" t="str">
        <f t="shared" si="3"/>
        <v>nat</v>
      </c>
      <c r="Q19" s="9" t="str">
        <f t="shared" si="6"/>
        <v>eps</v>
      </c>
      <c r="R19" s="9" t="str">
        <f t="shared" si="4"/>
        <v>eps</v>
      </c>
      <c r="S19" s="9" t="str">
        <f t="shared" si="4"/>
        <v>eps</v>
      </c>
      <c r="T19" s="9" t="str">
        <f t="shared" si="4"/>
        <v>eps</v>
      </c>
      <c r="U19" s="9" t="str">
        <f t="shared" si="4"/>
        <v>eps</v>
      </c>
      <c r="V19" s="9" t="str">
        <f t="shared" si="4"/>
        <v>eps</v>
      </c>
      <c r="W19" s="9" t="str">
        <f t="shared" si="4"/>
        <v>eps</v>
      </c>
      <c r="X19" s="9" t="str">
        <f t="shared" si="4"/>
        <v>eps</v>
      </c>
      <c r="Y19" s="9" t="str">
        <f t="shared" si="4"/>
        <v>eps</v>
      </c>
      <c r="Z19" s="9" t="str">
        <f t="shared" si="4"/>
        <v>eps</v>
      </c>
      <c r="AF19" s="143" t="s">
        <v>372</v>
      </c>
      <c r="AG19" s="25" t="s">
        <v>105</v>
      </c>
      <c r="AH19" s="25" t="s">
        <v>105</v>
      </c>
      <c r="AI19" s="145">
        <v>2.5</v>
      </c>
      <c r="AJ19" s="25">
        <v>2.5</v>
      </c>
      <c r="AK19" s="25">
        <v>1.1000000000000001</v>
      </c>
      <c r="AL19" s="25">
        <v>0.6</v>
      </c>
      <c r="AM19" s="151">
        <f t="shared" si="8"/>
        <v>0.06</v>
      </c>
      <c r="AP19">
        <f t="shared" si="9"/>
        <v>0.6</v>
      </c>
      <c r="AQ19">
        <f t="shared" si="10"/>
        <v>0.6</v>
      </c>
    </row>
    <row r="20" spans="1:43" x14ac:dyDescent="0.25">
      <c r="A20" t="s">
        <v>127</v>
      </c>
      <c r="B20" t="s">
        <v>72</v>
      </c>
      <c r="C20" s="117">
        <f t="shared" ref="C20:C48" si="11">VLOOKUP($A20,$AG$8:$AM$69,MATCH($AF$4,$AG$7:$AM$7,0),)*$F$3</f>
        <v>0.1</v>
      </c>
      <c r="D20" s="117">
        <f t="shared" si="0"/>
        <v>0.1</v>
      </c>
      <c r="E20" s="117">
        <f t="shared" si="0"/>
        <v>0.1</v>
      </c>
      <c r="F20" s="117">
        <f t="shared" si="0"/>
        <v>0.1</v>
      </c>
      <c r="G20" s="117">
        <f t="shared" si="0"/>
        <v>0.1</v>
      </c>
      <c r="H20" s="117">
        <f t="shared" si="0"/>
        <v>0.1</v>
      </c>
      <c r="I20" s="117">
        <f t="shared" si="0"/>
        <v>0.1</v>
      </c>
      <c r="J20" s="117">
        <f t="shared" si="0"/>
        <v>0.1</v>
      </c>
      <c r="K20" s="117">
        <f t="shared" si="0"/>
        <v>0.1</v>
      </c>
      <c r="L20" s="117">
        <f t="shared" si="0"/>
        <v>0.1</v>
      </c>
      <c r="O20" s="86" t="str">
        <f t="shared" si="5"/>
        <v>afore</v>
      </c>
      <c r="P20" t="str">
        <f t="shared" si="3"/>
        <v>nat</v>
      </c>
      <c r="Q20" s="9" t="str">
        <f t="shared" si="6"/>
        <v>eps</v>
      </c>
      <c r="R20" s="9" t="str">
        <f t="shared" si="4"/>
        <v>eps</v>
      </c>
      <c r="S20" s="9" t="str">
        <f t="shared" si="4"/>
        <v>eps</v>
      </c>
      <c r="T20" s="9" t="str">
        <f t="shared" si="4"/>
        <v>eps</v>
      </c>
      <c r="U20" s="9" t="str">
        <f t="shared" si="4"/>
        <v>eps</v>
      </c>
      <c r="V20" s="9" t="str">
        <f t="shared" si="4"/>
        <v>eps</v>
      </c>
      <c r="W20" s="9" t="str">
        <f t="shared" si="4"/>
        <v>eps</v>
      </c>
      <c r="X20" s="9" t="str">
        <f t="shared" si="4"/>
        <v>eps</v>
      </c>
      <c r="Y20" s="9" t="str">
        <f t="shared" si="4"/>
        <v>eps</v>
      </c>
      <c r="Z20" s="9" t="str">
        <f t="shared" si="4"/>
        <v>eps</v>
      </c>
      <c r="AF20" s="147" t="str">
        <f>AF19</f>
        <v>20 yrs</v>
      </c>
      <c r="AG20" s="25" t="s">
        <v>106</v>
      </c>
      <c r="AH20" s="25" t="s">
        <v>106</v>
      </c>
      <c r="AI20" s="145">
        <v>2.5</v>
      </c>
      <c r="AJ20" s="25">
        <v>2.5</v>
      </c>
      <c r="AK20" s="25">
        <v>1.1000000000000001</v>
      </c>
      <c r="AL20" s="25">
        <v>0.6</v>
      </c>
      <c r="AM20" s="151">
        <f t="shared" si="8"/>
        <v>0.06</v>
      </c>
      <c r="AP20">
        <f t="shared" si="9"/>
        <v>0.6</v>
      </c>
      <c r="AQ20">
        <f t="shared" si="10"/>
        <v>0.6</v>
      </c>
    </row>
    <row r="21" spans="1:43" x14ac:dyDescent="0.25">
      <c r="A21" t="s">
        <v>128</v>
      </c>
      <c r="B21" t="s">
        <v>72</v>
      </c>
      <c r="C21" s="117">
        <f t="shared" si="11"/>
        <v>0.1</v>
      </c>
      <c r="D21" s="117">
        <f t="shared" si="0"/>
        <v>0.1</v>
      </c>
      <c r="E21" s="117">
        <f t="shared" si="0"/>
        <v>0.1</v>
      </c>
      <c r="F21" s="117">
        <f t="shared" si="0"/>
        <v>0.1</v>
      </c>
      <c r="G21" s="117">
        <f t="shared" si="0"/>
        <v>0.1</v>
      </c>
      <c r="H21" s="117">
        <f t="shared" si="0"/>
        <v>0.1</v>
      </c>
      <c r="I21" s="117">
        <f t="shared" si="0"/>
        <v>0.1</v>
      </c>
      <c r="J21" s="117">
        <f t="shared" si="0"/>
        <v>0.1</v>
      </c>
      <c r="K21" s="117">
        <f t="shared" si="0"/>
        <v>0.1</v>
      </c>
      <c r="L21" s="117">
        <f t="shared" si="0"/>
        <v>0.1</v>
      </c>
      <c r="O21" s="86" t="str">
        <f t="shared" si="5"/>
        <v>afish</v>
      </c>
      <c r="P21" t="str">
        <f t="shared" si="3"/>
        <v>nat</v>
      </c>
      <c r="Q21" s="9" t="str">
        <f t="shared" si="6"/>
        <v>eps</v>
      </c>
      <c r="R21" s="9" t="str">
        <f t="shared" si="4"/>
        <v>eps</v>
      </c>
      <c r="S21" s="9" t="str">
        <f t="shared" si="4"/>
        <v>eps</v>
      </c>
      <c r="T21" s="9" t="str">
        <f t="shared" si="4"/>
        <v>eps</v>
      </c>
      <c r="U21" s="9" t="str">
        <f t="shared" si="4"/>
        <v>eps</v>
      </c>
      <c r="V21" s="9" t="str">
        <f t="shared" si="4"/>
        <v>eps</v>
      </c>
      <c r="W21" s="9" t="str">
        <f t="shared" si="4"/>
        <v>eps</v>
      </c>
      <c r="X21" s="9" t="str">
        <f t="shared" si="4"/>
        <v>eps</v>
      </c>
      <c r="Y21" s="9" t="str">
        <f t="shared" si="4"/>
        <v>eps</v>
      </c>
      <c r="Z21" s="9" t="str">
        <f t="shared" si="4"/>
        <v>eps</v>
      </c>
      <c r="AF21" s="143" t="s">
        <v>372</v>
      </c>
      <c r="AG21" s="25" t="s">
        <v>107</v>
      </c>
      <c r="AH21" s="25" t="s">
        <v>107</v>
      </c>
      <c r="AI21" s="145">
        <v>2.5</v>
      </c>
      <c r="AJ21" s="25">
        <v>2.5</v>
      </c>
      <c r="AK21" s="25">
        <v>1.1000000000000001</v>
      </c>
      <c r="AL21" s="25">
        <v>0.6</v>
      </c>
      <c r="AM21" s="151">
        <f t="shared" si="8"/>
        <v>0.06</v>
      </c>
      <c r="AP21">
        <f t="shared" si="9"/>
        <v>0.6</v>
      </c>
      <c r="AQ21">
        <f t="shared" si="10"/>
        <v>0.6</v>
      </c>
    </row>
    <row r="22" spans="1:43" x14ac:dyDescent="0.25">
      <c r="A22" t="s">
        <v>59</v>
      </c>
      <c r="B22" t="s">
        <v>72</v>
      </c>
      <c r="C22" s="117">
        <f t="shared" si="11"/>
        <v>-0.24</v>
      </c>
      <c r="D22" s="117">
        <f t="shared" si="0"/>
        <v>-0.24</v>
      </c>
      <c r="E22" s="117">
        <f t="shared" si="0"/>
        <v>-0.24</v>
      </c>
      <c r="F22" s="117">
        <f t="shared" si="0"/>
        <v>-0.24</v>
      </c>
      <c r="G22" s="117">
        <f t="shared" si="0"/>
        <v>-0.24</v>
      </c>
      <c r="H22" s="117">
        <f t="shared" si="0"/>
        <v>-0.24</v>
      </c>
      <c r="I22" s="117">
        <f t="shared" si="0"/>
        <v>-0.24</v>
      </c>
      <c r="J22" s="117">
        <f t="shared" si="0"/>
        <v>-0.24</v>
      </c>
      <c r="K22" s="117">
        <f t="shared" si="0"/>
        <v>-0.24</v>
      </c>
      <c r="L22" s="117">
        <f t="shared" si="0"/>
        <v>-0.24</v>
      </c>
      <c r="O22" s="86" t="str">
        <f t="shared" si="5"/>
        <v>acoal</v>
      </c>
      <c r="P22" t="str">
        <f t="shared" si="3"/>
        <v>nat</v>
      </c>
      <c r="Q22" s="9" t="str">
        <f t="shared" si="6"/>
        <v>eps</v>
      </c>
      <c r="R22" s="9" t="str">
        <f t="shared" si="4"/>
        <v>eps</v>
      </c>
      <c r="S22" s="9" t="str">
        <f t="shared" si="4"/>
        <v>eps</v>
      </c>
      <c r="T22" s="9" t="str">
        <f t="shared" si="4"/>
        <v>eps</v>
      </c>
      <c r="U22" s="9" t="str">
        <f t="shared" si="4"/>
        <v>eps</v>
      </c>
      <c r="V22" s="9" t="str">
        <f t="shared" si="4"/>
        <v>eps</v>
      </c>
      <c r="W22" s="9" t="str">
        <f t="shared" si="4"/>
        <v>eps</v>
      </c>
      <c r="X22" s="9" t="str">
        <f t="shared" si="4"/>
        <v>eps</v>
      </c>
      <c r="Y22" s="9" t="str">
        <f t="shared" si="4"/>
        <v>eps</v>
      </c>
      <c r="Z22" s="9" t="str">
        <f t="shared" si="4"/>
        <v>eps</v>
      </c>
      <c r="AF22" s="147" t="str">
        <f>AF21</f>
        <v>20 yrs</v>
      </c>
      <c r="AG22" s="25" t="s">
        <v>108</v>
      </c>
      <c r="AH22" s="25" t="s">
        <v>108</v>
      </c>
      <c r="AI22" s="145">
        <v>2.5</v>
      </c>
      <c r="AJ22" s="25">
        <v>2.5</v>
      </c>
      <c r="AK22" s="25">
        <v>1.1000000000000001</v>
      </c>
      <c r="AL22" s="25">
        <v>0.6</v>
      </c>
      <c r="AM22" s="151">
        <f t="shared" si="8"/>
        <v>0.06</v>
      </c>
      <c r="AP22">
        <f t="shared" si="9"/>
        <v>0.6</v>
      </c>
      <c r="AQ22">
        <f t="shared" si="10"/>
        <v>0.6</v>
      </c>
    </row>
    <row r="23" spans="1:43" x14ac:dyDescent="0.25">
      <c r="A23" t="s">
        <v>213</v>
      </c>
      <c r="B23" t="s">
        <v>72</v>
      </c>
      <c r="C23" s="117">
        <f t="shared" si="11"/>
        <v>-0.24</v>
      </c>
      <c r="D23" s="117">
        <f t="shared" ref="D23:L51" si="12">C23</f>
        <v>-0.24</v>
      </c>
      <c r="E23" s="117">
        <f t="shared" si="12"/>
        <v>-0.24</v>
      </c>
      <c r="F23" s="117">
        <f t="shared" si="12"/>
        <v>-0.24</v>
      </c>
      <c r="G23" s="117">
        <f t="shared" si="12"/>
        <v>-0.24</v>
      </c>
      <c r="H23" s="117">
        <f t="shared" si="12"/>
        <v>-0.24</v>
      </c>
      <c r="I23" s="117">
        <f t="shared" si="12"/>
        <v>-0.24</v>
      </c>
      <c r="J23" s="117">
        <f t="shared" si="12"/>
        <v>-0.24</v>
      </c>
      <c r="K23" s="117">
        <f t="shared" si="12"/>
        <v>-0.24</v>
      </c>
      <c r="L23" s="117">
        <f t="shared" si="12"/>
        <v>-0.24</v>
      </c>
      <c r="O23" s="86" t="str">
        <f t="shared" si="5"/>
        <v>agold</v>
      </c>
      <c r="P23" t="str">
        <f t="shared" si="3"/>
        <v>nat</v>
      </c>
      <c r="Q23" s="9" t="str">
        <f t="shared" si="6"/>
        <v>eps</v>
      </c>
      <c r="R23" s="9" t="str">
        <f t="shared" si="4"/>
        <v>eps</v>
      </c>
      <c r="S23" s="9" t="str">
        <f t="shared" si="4"/>
        <v>eps</v>
      </c>
      <c r="T23" s="9" t="str">
        <f t="shared" si="4"/>
        <v>eps</v>
      </c>
      <c r="U23" s="9" t="str">
        <f t="shared" si="4"/>
        <v>eps</v>
      </c>
      <c r="V23" s="9" t="str">
        <f t="shared" si="4"/>
        <v>eps</v>
      </c>
      <c r="W23" s="9" t="str">
        <f t="shared" si="4"/>
        <v>eps</v>
      </c>
      <c r="X23" s="9" t="str">
        <f t="shared" si="4"/>
        <v>eps</v>
      </c>
      <c r="Y23" s="9" t="str">
        <f t="shared" si="4"/>
        <v>eps</v>
      </c>
      <c r="Z23" s="9" t="str">
        <f t="shared" si="4"/>
        <v>eps</v>
      </c>
      <c r="AF23" s="147" t="str">
        <f>AF22</f>
        <v>20 yrs</v>
      </c>
      <c r="AG23" s="25" t="s">
        <v>109</v>
      </c>
      <c r="AH23" s="25" t="s">
        <v>109</v>
      </c>
      <c r="AI23" s="145">
        <v>2.5</v>
      </c>
      <c r="AJ23" s="25">
        <v>2.5</v>
      </c>
      <c r="AK23" s="25">
        <v>1.1000000000000001</v>
      </c>
      <c r="AL23" s="25">
        <v>0.6</v>
      </c>
      <c r="AM23" s="151">
        <f t="shared" si="8"/>
        <v>0.06</v>
      </c>
      <c r="AP23">
        <f t="shared" si="9"/>
        <v>0.6</v>
      </c>
      <c r="AQ23">
        <f t="shared" si="10"/>
        <v>0.6</v>
      </c>
    </row>
    <row r="24" spans="1:43" x14ac:dyDescent="0.25">
      <c r="A24" t="s">
        <v>129</v>
      </c>
      <c r="B24" t="s">
        <v>72</v>
      </c>
      <c r="C24" s="117">
        <f>C23</f>
        <v>-0.24</v>
      </c>
      <c r="D24" s="117">
        <f t="shared" si="12"/>
        <v>-0.24</v>
      </c>
      <c r="E24" s="117">
        <f t="shared" si="12"/>
        <v>-0.24</v>
      </c>
      <c r="F24" s="117">
        <f t="shared" si="12"/>
        <v>-0.24</v>
      </c>
      <c r="G24" s="117">
        <f t="shared" si="12"/>
        <v>-0.24</v>
      </c>
      <c r="H24" s="117">
        <f t="shared" si="12"/>
        <v>-0.24</v>
      </c>
      <c r="I24" s="117">
        <f t="shared" si="12"/>
        <v>-0.24</v>
      </c>
      <c r="J24" s="117">
        <f t="shared" si="12"/>
        <v>-0.24</v>
      </c>
      <c r="K24" s="117">
        <f t="shared" si="12"/>
        <v>-0.24</v>
      </c>
      <c r="L24" s="117">
        <f t="shared" si="12"/>
        <v>-0.24</v>
      </c>
      <c r="O24" s="86" t="str">
        <f t="shared" si="5"/>
        <v>angas</v>
      </c>
      <c r="P24" t="str">
        <f t="shared" si="3"/>
        <v>nat</v>
      </c>
      <c r="Q24" s="9" t="str">
        <f t="shared" si="6"/>
        <v>eps</v>
      </c>
      <c r="R24" s="9" t="str">
        <f t="shared" si="4"/>
        <v>eps</v>
      </c>
      <c r="S24" s="9" t="str">
        <f t="shared" si="4"/>
        <v>eps</v>
      </c>
      <c r="T24" s="9" t="str">
        <f t="shared" si="4"/>
        <v>eps</v>
      </c>
      <c r="U24" s="9" t="str">
        <f t="shared" si="4"/>
        <v>eps</v>
      </c>
      <c r="V24" s="9" t="str">
        <f t="shared" si="4"/>
        <v>eps</v>
      </c>
      <c r="W24" s="9" t="str">
        <f t="shared" si="4"/>
        <v>eps</v>
      </c>
      <c r="X24" s="9" t="str">
        <f t="shared" si="4"/>
        <v>eps</v>
      </c>
      <c r="Y24" s="9" t="str">
        <f t="shared" si="4"/>
        <v>eps</v>
      </c>
      <c r="Z24" s="9" t="str">
        <f t="shared" si="4"/>
        <v>eps</v>
      </c>
      <c r="AF24" s="147" t="str">
        <f>AF23</f>
        <v>20 yrs</v>
      </c>
      <c r="AG24" s="25" t="s">
        <v>61</v>
      </c>
      <c r="AH24" s="25" t="s">
        <v>61</v>
      </c>
      <c r="AI24" s="145">
        <v>2.7</v>
      </c>
      <c r="AJ24" s="25">
        <v>1.6</v>
      </c>
      <c r="AK24" s="25">
        <v>1.2</v>
      </c>
      <c r="AL24" s="25">
        <v>1.7</v>
      </c>
      <c r="AM24" s="151">
        <f t="shared" si="8"/>
        <v>0.17</v>
      </c>
      <c r="AP24">
        <f t="shared" si="9"/>
        <v>1.7</v>
      </c>
      <c r="AQ24">
        <f t="shared" si="10"/>
        <v>1.7</v>
      </c>
    </row>
    <row r="25" spans="1:43" x14ac:dyDescent="0.25">
      <c r="A25" t="s">
        <v>416</v>
      </c>
      <c r="B25" t="s">
        <v>72</v>
      </c>
      <c r="C25" s="117">
        <f>C24</f>
        <v>-0.24</v>
      </c>
      <c r="D25" s="117">
        <f t="shared" si="12"/>
        <v>-0.24</v>
      </c>
      <c r="E25" s="117">
        <f t="shared" si="12"/>
        <v>-0.24</v>
      </c>
      <c r="F25" s="117">
        <f t="shared" si="12"/>
        <v>-0.24</v>
      </c>
      <c r="G25" s="117">
        <f t="shared" si="12"/>
        <v>-0.24</v>
      </c>
      <c r="H25" s="117">
        <f t="shared" si="12"/>
        <v>-0.24</v>
      </c>
      <c r="I25" s="117">
        <f t="shared" si="12"/>
        <v>-0.24</v>
      </c>
      <c r="J25" s="117">
        <f t="shared" si="12"/>
        <v>-0.24</v>
      </c>
      <c r="K25" s="117">
        <f t="shared" si="12"/>
        <v>-0.24</v>
      </c>
      <c r="L25" s="117">
        <f t="shared" si="12"/>
        <v>-0.24</v>
      </c>
      <c r="O25" s="86" t="str">
        <f t="shared" si="5"/>
        <v>apgm</v>
      </c>
      <c r="P25" t="str">
        <f t="shared" si="3"/>
        <v>nat</v>
      </c>
      <c r="Q25" s="9" t="str">
        <f t="shared" si="6"/>
        <v>eps</v>
      </c>
      <c r="R25" s="9" t="str">
        <f t="shared" si="4"/>
        <v>eps</v>
      </c>
      <c r="S25" s="9" t="str">
        <f t="shared" si="4"/>
        <v>eps</v>
      </c>
      <c r="T25" s="9" t="str">
        <f t="shared" si="4"/>
        <v>eps</v>
      </c>
      <c r="U25" s="9" t="str">
        <f t="shared" si="4"/>
        <v>eps</v>
      </c>
      <c r="V25" s="9" t="str">
        <f t="shared" si="4"/>
        <v>eps</v>
      </c>
      <c r="W25" s="9" t="str">
        <f t="shared" si="4"/>
        <v>eps</v>
      </c>
      <c r="X25" s="9" t="str">
        <f t="shared" si="4"/>
        <v>eps</v>
      </c>
      <c r="Y25" s="9" t="str">
        <f t="shared" si="4"/>
        <v>eps</v>
      </c>
      <c r="Z25" s="9" t="str">
        <f t="shared" si="4"/>
        <v>eps</v>
      </c>
      <c r="AF25" s="143" t="s">
        <v>372</v>
      </c>
      <c r="AG25" s="25" t="s">
        <v>110</v>
      </c>
      <c r="AH25" s="25" t="s">
        <v>110</v>
      </c>
      <c r="AI25" s="145">
        <v>2.7</v>
      </c>
      <c r="AJ25" s="25">
        <v>1.6</v>
      </c>
      <c r="AK25" s="25">
        <v>1.2</v>
      </c>
      <c r="AL25" s="25">
        <v>1.7</v>
      </c>
      <c r="AM25" s="151">
        <f t="shared" si="8"/>
        <v>0.17</v>
      </c>
      <c r="AP25">
        <f t="shared" si="9"/>
        <v>1.7</v>
      </c>
      <c r="AQ25">
        <f t="shared" si="10"/>
        <v>1.7</v>
      </c>
    </row>
    <row r="26" spans="1:43" x14ac:dyDescent="0.25">
      <c r="A26" t="s">
        <v>214</v>
      </c>
      <c r="B26" t="s">
        <v>72</v>
      </c>
      <c r="C26" s="117">
        <f t="shared" si="11"/>
        <v>-0.24</v>
      </c>
      <c r="D26" s="117">
        <f t="shared" si="12"/>
        <v>-0.24</v>
      </c>
      <c r="E26" s="117">
        <f t="shared" si="12"/>
        <v>-0.24</v>
      </c>
      <c r="F26" s="117">
        <f t="shared" si="12"/>
        <v>-0.24</v>
      </c>
      <c r="G26" s="117">
        <f t="shared" si="12"/>
        <v>-0.24</v>
      </c>
      <c r="H26" s="117">
        <f t="shared" si="12"/>
        <v>-0.24</v>
      </c>
      <c r="I26" s="117">
        <f t="shared" si="12"/>
        <v>-0.24</v>
      </c>
      <c r="J26" s="117">
        <f t="shared" si="12"/>
        <v>-0.24</v>
      </c>
      <c r="K26" s="117">
        <f t="shared" si="12"/>
        <v>-0.24</v>
      </c>
      <c r="L26" s="117">
        <f t="shared" si="12"/>
        <v>-0.24</v>
      </c>
      <c r="O26" s="86" t="str">
        <f t="shared" si="5"/>
        <v>amore</v>
      </c>
      <c r="P26" t="str">
        <f t="shared" si="3"/>
        <v>nat</v>
      </c>
      <c r="Q26" s="9" t="str">
        <f t="shared" si="6"/>
        <v>eps</v>
      </c>
      <c r="R26" s="9" t="str">
        <f t="shared" si="4"/>
        <v>eps</v>
      </c>
      <c r="S26" s="9" t="str">
        <f t="shared" si="4"/>
        <v>eps</v>
      </c>
      <c r="T26" s="9" t="str">
        <f t="shared" si="4"/>
        <v>eps</v>
      </c>
      <c r="U26" s="9" t="str">
        <f t="shared" si="4"/>
        <v>eps</v>
      </c>
      <c r="V26" s="9" t="str">
        <f t="shared" si="4"/>
        <v>eps</v>
      </c>
      <c r="W26" s="9" t="str">
        <f t="shared" si="4"/>
        <v>eps</v>
      </c>
      <c r="X26" s="9" t="str">
        <f t="shared" si="4"/>
        <v>eps</v>
      </c>
      <c r="Y26" s="9" t="str">
        <f t="shared" si="4"/>
        <v>eps</v>
      </c>
      <c r="Z26" s="9" t="str">
        <f t="shared" si="4"/>
        <v>eps</v>
      </c>
      <c r="AF26" s="147" t="str">
        <f>AF25</f>
        <v>20 yrs</v>
      </c>
      <c r="AG26" s="25" t="s">
        <v>111</v>
      </c>
      <c r="AH26" s="25" t="s">
        <v>111</v>
      </c>
      <c r="AI26" s="145">
        <v>2.7</v>
      </c>
      <c r="AJ26" s="25">
        <v>1.6</v>
      </c>
      <c r="AK26" s="25">
        <v>1.2</v>
      </c>
      <c r="AL26" s="25">
        <v>1.7</v>
      </c>
      <c r="AM26" s="151">
        <f t="shared" si="8"/>
        <v>0.17</v>
      </c>
      <c r="AP26">
        <f t="shared" si="9"/>
        <v>1.7</v>
      </c>
      <c r="AQ26">
        <f t="shared" si="10"/>
        <v>1.7</v>
      </c>
    </row>
    <row r="27" spans="1:43" x14ac:dyDescent="0.25">
      <c r="A27" t="s">
        <v>216</v>
      </c>
      <c r="B27" t="s">
        <v>72</v>
      </c>
      <c r="C27" s="117">
        <f t="shared" si="11"/>
        <v>-0.24</v>
      </c>
      <c r="D27" s="117">
        <f t="shared" si="12"/>
        <v>-0.24</v>
      </c>
      <c r="E27" s="117">
        <f t="shared" si="12"/>
        <v>-0.24</v>
      </c>
      <c r="F27" s="117">
        <f t="shared" si="12"/>
        <v>-0.24</v>
      </c>
      <c r="G27" s="117">
        <f t="shared" si="12"/>
        <v>-0.24</v>
      </c>
      <c r="H27" s="117">
        <f t="shared" si="12"/>
        <v>-0.24</v>
      </c>
      <c r="I27" s="117">
        <f t="shared" si="12"/>
        <v>-0.24</v>
      </c>
      <c r="J27" s="117">
        <f t="shared" si="12"/>
        <v>-0.24</v>
      </c>
      <c r="K27" s="117">
        <f t="shared" si="12"/>
        <v>-0.24</v>
      </c>
      <c r="L27" s="117">
        <f t="shared" si="12"/>
        <v>-0.24</v>
      </c>
      <c r="O27" s="86" t="str">
        <f t="shared" si="5"/>
        <v>amine</v>
      </c>
      <c r="P27" t="str">
        <f t="shared" si="3"/>
        <v>nat</v>
      </c>
      <c r="Q27" s="9" t="str">
        <f t="shared" si="6"/>
        <v>eps</v>
      </c>
      <c r="R27" s="9" t="str">
        <f t="shared" si="4"/>
        <v>eps</v>
      </c>
      <c r="S27" s="9" t="str">
        <f t="shared" si="4"/>
        <v>eps</v>
      </c>
      <c r="T27" s="9" t="str">
        <f t="shared" si="4"/>
        <v>eps</v>
      </c>
      <c r="U27" s="9" t="str">
        <f t="shared" si="4"/>
        <v>eps</v>
      </c>
      <c r="V27" s="9" t="str">
        <f t="shared" si="4"/>
        <v>eps</v>
      </c>
      <c r="W27" s="9" t="str">
        <f t="shared" si="4"/>
        <v>eps</v>
      </c>
      <c r="X27" s="9" t="str">
        <f t="shared" si="4"/>
        <v>eps</v>
      </c>
      <c r="Y27" s="9" t="str">
        <f t="shared" si="4"/>
        <v>eps</v>
      </c>
      <c r="Z27" s="9" t="str">
        <f t="shared" si="4"/>
        <v>eps</v>
      </c>
      <c r="AF27" s="147" t="str">
        <f>AF26</f>
        <v>20 yrs</v>
      </c>
      <c r="AG27" s="25" t="s">
        <v>112</v>
      </c>
      <c r="AH27" s="25" t="s">
        <v>112</v>
      </c>
      <c r="AI27" s="145">
        <v>2.7</v>
      </c>
      <c r="AJ27" s="25">
        <v>1.6</v>
      </c>
      <c r="AK27" s="25">
        <v>1.2</v>
      </c>
      <c r="AL27" s="25">
        <v>1.7</v>
      </c>
      <c r="AM27" s="151">
        <f t="shared" si="8"/>
        <v>0.17</v>
      </c>
      <c r="AP27">
        <f t="shared" si="9"/>
        <v>1.7</v>
      </c>
      <c r="AQ27">
        <f t="shared" si="10"/>
        <v>1.7</v>
      </c>
    </row>
    <row r="28" spans="1:43" x14ac:dyDescent="0.25">
      <c r="A28" t="s">
        <v>350</v>
      </c>
      <c r="B28" t="s">
        <v>72</v>
      </c>
      <c r="C28" s="117">
        <f t="shared" si="11"/>
        <v>4.0000000000000008E-2</v>
      </c>
      <c r="D28" s="117">
        <f t="shared" si="12"/>
        <v>4.0000000000000008E-2</v>
      </c>
      <c r="E28" s="117">
        <f t="shared" si="12"/>
        <v>4.0000000000000008E-2</v>
      </c>
      <c r="F28" s="117">
        <f t="shared" si="12"/>
        <v>4.0000000000000008E-2</v>
      </c>
      <c r="G28" s="117">
        <f t="shared" si="12"/>
        <v>4.0000000000000008E-2</v>
      </c>
      <c r="H28" s="117">
        <f t="shared" si="12"/>
        <v>4.0000000000000008E-2</v>
      </c>
      <c r="I28" s="117">
        <f t="shared" si="12"/>
        <v>4.0000000000000008E-2</v>
      </c>
      <c r="J28" s="117">
        <f t="shared" si="12"/>
        <v>4.0000000000000008E-2</v>
      </c>
      <c r="K28" s="117">
        <f t="shared" si="12"/>
        <v>4.0000000000000008E-2</v>
      </c>
      <c r="L28" s="117">
        <f t="shared" si="12"/>
        <v>4.0000000000000008E-2</v>
      </c>
      <c r="O28" s="86" t="str">
        <f t="shared" si="5"/>
        <v>ameat</v>
      </c>
      <c r="P28" t="str">
        <f t="shared" si="3"/>
        <v>nat</v>
      </c>
      <c r="Q28" s="9" t="str">
        <f t="shared" si="6"/>
        <v>eps</v>
      </c>
      <c r="R28" s="9" t="str">
        <f t="shared" si="4"/>
        <v>eps</v>
      </c>
      <c r="S28" s="9" t="str">
        <f t="shared" si="4"/>
        <v>eps</v>
      </c>
      <c r="T28" s="9" t="str">
        <f t="shared" si="4"/>
        <v>eps</v>
      </c>
      <c r="U28" s="9" t="str">
        <f t="shared" si="4"/>
        <v>eps</v>
      </c>
      <c r="V28" s="9" t="str">
        <f t="shared" si="4"/>
        <v>eps</v>
      </c>
      <c r="W28" s="9" t="str">
        <f t="shared" si="4"/>
        <v>eps</v>
      </c>
      <c r="X28" s="9" t="str">
        <f t="shared" si="4"/>
        <v>eps</v>
      </c>
      <c r="Y28" s="9" t="str">
        <f t="shared" si="4"/>
        <v>eps</v>
      </c>
      <c r="Z28" s="9" t="str">
        <f t="shared" si="4"/>
        <v>eps</v>
      </c>
      <c r="AF28" s="143" t="s">
        <v>372</v>
      </c>
      <c r="AG28" s="25" t="s">
        <v>113</v>
      </c>
      <c r="AH28" s="25" t="s">
        <v>113</v>
      </c>
      <c r="AI28" s="145">
        <v>2.7</v>
      </c>
      <c r="AJ28" s="25">
        <v>1.6</v>
      </c>
      <c r="AK28" s="25">
        <v>1.2</v>
      </c>
      <c r="AL28" s="25">
        <v>1.7</v>
      </c>
      <c r="AM28" s="151">
        <f t="shared" si="8"/>
        <v>0.17</v>
      </c>
      <c r="AP28">
        <f t="shared" si="9"/>
        <v>1.7</v>
      </c>
      <c r="AQ28">
        <f t="shared" si="10"/>
        <v>1.7</v>
      </c>
    </row>
    <row r="29" spans="1:43" x14ac:dyDescent="0.25">
      <c r="A29" t="s">
        <v>351</v>
      </c>
      <c r="B29" t="s">
        <v>72</v>
      </c>
      <c r="C29" s="117">
        <f>C28</f>
        <v>4.0000000000000008E-2</v>
      </c>
      <c r="D29" s="117">
        <f t="shared" si="12"/>
        <v>4.0000000000000008E-2</v>
      </c>
      <c r="E29" s="117">
        <f t="shared" si="12"/>
        <v>4.0000000000000008E-2</v>
      </c>
      <c r="F29" s="117">
        <f t="shared" si="12"/>
        <v>4.0000000000000008E-2</v>
      </c>
      <c r="G29" s="117">
        <f t="shared" si="12"/>
        <v>4.0000000000000008E-2</v>
      </c>
      <c r="H29" s="117">
        <f t="shared" si="12"/>
        <v>4.0000000000000008E-2</v>
      </c>
      <c r="I29" s="117">
        <f t="shared" si="12"/>
        <v>4.0000000000000008E-2</v>
      </c>
      <c r="J29" s="117">
        <f t="shared" si="12"/>
        <v>4.0000000000000008E-2</v>
      </c>
      <c r="K29" s="117">
        <f t="shared" si="12"/>
        <v>4.0000000000000008E-2</v>
      </c>
      <c r="L29" s="117">
        <f t="shared" si="12"/>
        <v>4.0000000000000008E-2</v>
      </c>
      <c r="O29" s="86" t="str">
        <f t="shared" si="5"/>
        <v>apfis</v>
      </c>
      <c r="P29" t="str">
        <f t="shared" si="3"/>
        <v>nat</v>
      </c>
      <c r="Q29" s="9" t="str">
        <f t="shared" si="6"/>
        <v>eps</v>
      </c>
      <c r="R29" s="9" t="str">
        <f t="shared" si="4"/>
        <v>eps</v>
      </c>
      <c r="S29" s="9" t="str">
        <f t="shared" si="4"/>
        <v>eps</v>
      </c>
      <c r="T29" s="9" t="str">
        <f t="shared" si="4"/>
        <v>eps</v>
      </c>
      <c r="U29" s="9" t="str">
        <f t="shared" si="4"/>
        <v>eps</v>
      </c>
      <c r="V29" s="9" t="str">
        <f t="shared" si="4"/>
        <v>eps</v>
      </c>
      <c r="W29" s="9" t="str">
        <f t="shared" si="4"/>
        <v>eps</v>
      </c>
      <c r="X29" s="9" t="str">
        <f t="shared" si="4"/>
        <v>eps</v>
      </c>
      <c r="Y29" s="9" t="str">
        <f t="shared" si="4"/>
        <v>eps</v>
      </c>
      <c r="Z29" s="9" t="str">
        <f t="shared" si="4"/>
        <v>eps</v>
      </c>
      <c r="AF29" s="147" t="str">
        <f>AF28</f>
        <v>20 yrs</v>
      </c>
      <c r="AG29" s="25" t="s">
        <v>378</v>
      </c>
      <c r="AH29" s="25" t="s">
        <v>379</v>
      </c>
      <c r="AI29" s="145">
        <v>2.7</v>
      </c>
      <c r="AJ29" s="25">
        <v>1.6</v>
      </c>
      <c r="AK29" s="25">
        <v>1.2</v>
      </c>
      <c r="AL29" s="25">
        <v>1.7</v>
      </c>
      <c r="AM29" s="151">
        <f t="shared" si="8"/>
        <v>0.17</v>
      </c>
      <c r="AP29">
        <f t="shared" si="9"/>
        <v>1.7</v>
      </c>
      <c r="AQ29">
        <f t="shared" si="10"/>
        <v>1.7</v>
      </c>
    </row>
    <row r="30" spans="1:43" x14ac:dyDescent="0.25">
      <c r="A30" t="s">
        <v>352</v>
      </c>
      <c r="B30" t="s">
        <v>72</v>
      </c>
      <c r="C30" s="117">
        <f t="shared" ref="C30:C40" si="13">C29</f>
        <v>4.0000000000000008E-2</v>
      </c>
      <c r="D30" s="117">
        <f t="shared" si="12"/>
        <v>4.0000000000000008E-2</v>
      </c>
      <c r="E30" s="117">
        <f t="shared" si="12"/>
        <v>4.0000000000000008E-2</v>
      </c>
      <c r="F30" s="117">
        <f t="shared" si="12"/>
        <v>4.0000000000000008E-2</v>
      </c>
      <c r="G30" s="117">
        <f t="shared" si="12"/>
        <v>4.0000000000000008E-2</v>
      </c>
      <c r="H30" s="117">
        <f t="shared" si="12"/>
        <v>4.0000000000000008E-2</v>
      </c>
      <c r="I30" s="117">
        <f t="shared" si="12"/>
        <v>4.0000000000000008E-2</v>
      </c>
      <c r="J30" s="117">
        <f t="shared" si="12"/>
        <v>4.0000000000000008E-2</v>
      </c>
      <c r="K30" s="117">
        <f t="shared" si="12"/>
        <v>4.0000000000000008E-2</v>
      </c>
      <c r="L30" s="117">
        <f t="shared" si="12"/>
        <v>4.0000000000000008E-2</v>
      </c>
      <c r="O30" s="86" t="str">
        <f t="shared" si="5"/>
        <v>avege</v>
      </c>
      <c r="P30" t="str">
        <f t="shared" si="3"/>
        <v>nat</v>
      </c>
      <c r="Q30" s="9" t="str">
        <f t="shared" si="6"/>
        <v>eps</v>
      </c>
      <c r="R30" s="9" t="str">
        <f t="shared" si="4"/>
        <v>eps</v>
      </c>
      <c r="S30" s="9" t="str">
        <f t="shared" si="4"/>
        <v>eps</v>
      </c>
      <c r="T30" s="9" t="str">
        <f t="shared" si="4"/>
        <v>eps</v>
      </c>
      <c r="U30" s="9" t="str">
        <f t="shared" si="4"/>
        <v>eps</v>
      </c>
      <c r="V30" s="9" t="str">
        <f t="shared" si="4"/>
        <v>eps</v>
      </c>
      <c r="W30" s="9" t="str">
        <f t="shared" si="4"/>
        <v>eps</v>
      </c>
      <c r="X30" s="9" t="str">
        <f t="shared" si="4"/>
        <v>eps</v>
      </c>
      <c r="Y30" s="9" t="str">
        <f t="shared" si="4"/>
        <v>eps</v>
      </c>
      <c r="Z30" s="9" t="str">
        <f t="shared" si="4"/>
        <v>eps</v>
      </c>
      <c r="AF30" s="147" t="str">
        <f t="shared" ref="AF30:AF61" si="14">AF29</f>
        <v>20 yrs</v>
      </c>
      <c r="AG30" s="25" t="s">
        <v>62</v>
      </c>
      <c r="AH30" s="25" t="s">
        <v>380</v>
      </c>
      <c r="AI30" s="145">
        <v>-0.9</v>
      </c>
      <c r="AJ30" s="25">
        <v>0.8</v>
      </c>
      <c r="AK30" s="25">
        <v>1.5</v>
      </c>
      <c r="AL30" s="25">
        <v>1.4</v>
      </c>
      <c r="AM30" s="151">
        <f t="shared" si="8"/>
        <v>0.13999999999999999</v>
      </c>
      <c r="AP30">
        <f t="shared" si="9"/>
        <v>1.4</v>
      </c>
      <c r="AQ30">
        <f t="shared" si="10"/>
        <v>1.4</v>
      </c>
    </row>
    <row r="31" spans="1:43" x14ac:dyDescent="0.25">
      <c r="A31" t="s">
        <v>353</v>
      </c>
      <c r="B31" t="s">
        <v>72</v>
      </c>
      <c r="C31" s="117">
        <f t="shared" si="13"/>
        <v>4.0000000000000008E-2</v>
      </c>
      <c r="D31" s="117">
        <f t="shared" si="12"/>
        <v>4.0000000000000008E-2</v>
      </c>
      <c r="E31" s="117">
        <f t="shared" si="12"/>
        <v>4.0000000000000008E-2</v>
      </c>
      <c r="F31" s="117">
        <f t="shared" si="12"/>
        <v>4.0000000000000008E-2</v>
      </c>
      <c r="G31" s="117">
        <f t="shared" si="12"/>
        <v>4.0000000000000008E-2</v>
      </c>
      <c r="H31" s="117">
        <f t="shared" si="12"/>
        <v>4.0000000000000008E-2</v>
      </c>
      <c r="I31" s="117">
        <f t="shared" si="12"/>
        <v>4.0000000000000008E-2</v>
      </c>
      <c r="J31" s="117">
        <f t="shared" si="12"/>
        <v>4.0000000000000008E-2</v>
      </c>
      <c r="K31" s="117">
        <f t="shared" si="12"/>
        <v>4.0000000000000008E-2</v>
      </c>
      <c r="L31" s="117">
        <f t="shared" si="12"/>
        <v>4.0000000000000008E-2</v>
      </c>
      <c r="O31" s="86" t="str">
        <f t="shared" si="5"/>
        <v>afats</v>
      </c>
      <c r="P31" t="str">
        <f t="shared" si="3"/>
        <v>nat</v>
      </c>
      <c r="Q31" s="9" t="str">
        <f t="shared" si="6"/>
        <v>eps</v>
      </c>
      <c r="R31" s="9" t="str">
        <f t="shared" si="4"/>
        <v>eps</v>
      </c>
      <c r="S31" s="9" t="str">
        <f t="shared" si="4"/>
        <v>eps</v>
      </c>
      <c r="T31" s="9" t="str">
        <f t="shared" si="4"/>
        <v>eps</v>
      </c>
      <c r="U31" s="9" t="str">
        <f t="shared" si="4"/>
        <v>eps</v>
      </c>
      <c r="V31" s="9" t="str">
        <f t="shared" si="4"/>
        <v>eps</v>
      </c>
      <c r="W31" s="9" t="str">
        <f t="shared" si="4"/>
        <v>eps</v>
      </c>
      <c r="X31" s="9" t="str">
        <f t="shared" si="4"/>
        <v>eps</v>
      </c>
      <c r="Y31" s="9" t="str">
        <f t="shared" si="4"/>
        <v>eps</v>
      </c>
      <c r="Z31" s="9" t="str">
        <f t="shared" si="4"/>
        <v>eps</v>
      </c>
      <c r="AF31" s="147" t="str">
        <f t="shared" si="14"/>
        <v>20 yrs</v>
      </c>
      <c r="AG31" s="25" t="s">
        <v>114</v>
      </c>
      <c r="AH31" s="25" t="s">
        <v>381</v>
      </c>
      <c r="AI31" s="145">
        <v>-0.9</v>
      </c>
      <c r="AJ31" s="25">
        <v>0.8</v>
      </c>
      <c r="AK31" s="25">
        <v>1.5</v>
      </c>
      <c r="AL31" s="25">
        <v>1.4</v>
      </c>
      <c r="AM31" s="151">
        <f t="shared" si="8"/>
        <v>0.13999999999999999</v>
      </c>
      <c r="AP31">
        <f t="shared" si="9"/>
        <v>1.4</v>
      </c>
      <c r="AQ31">
        <f t="shared" si="10"/>
        <v>1.4</v>
      </c>
    </row>
    <row r="32" spans="1:43" x14ac:dyDescent="0.25">
      <c r="A32" t="s">
        <v>354</v>
      </c>
      <c r="B32" t="s">
        <v>72</v>
      </c>
      <c r="C32" s="117">
        <f t="shared" si="13"/>
        <v>4.0000000000000008E-2</v>
      </c>
      <c r="D32" s="117">
        <f t="shared" si="12"/>
        <v>4.0000000000000008E-2</v>
      </c>
      <c r="E32" s="117">
        <f t="shared" si="12"/>
        <v>4.0000000000000008E-2</v>
      </c>
      <c r="F32" s="117">
        <f t="shared" si="12"/>
        <v>4.0000000000000008E-2</v>
      </c>
      <c r="G32" s="117">
        <f t="shared" si="12"/>
        <v>4.0000000000000008E-2</v>
      </c>
      <c r="H32" s="117">
        <f t="shared" si="12"/>
        <v>4.0000000000000008E-2</v>
      </c>
      <c r="I32" s="117">
        <f t="shared" si="12"/>
        <v>4.0000000000000008E-2</v>
      </c>
      <c r="J32" s="117">
        <f t="shared" si="12"/>
        <v>4.0000000000000008E-2</v>
      </c>
      <c r="K32" s="117">
        <f t="shared" si="12"/>
        <v>4.0000000000000008E-2</v>
      </c>
      <c r="L32" s="117">
        <f t="shared" si="12"/>
        <v>4.0000000000000008E-2</v>
      </c>
      <c r="O32" s="86" t="str">
        <f t="shared" si="5"/>
        <v>adair</v>
      </c>
      <c r="P32" t="str">
        <f t="shared" si="3"/>
        <v>nat</v>
      </c>
      <c r="Q32" s="9" t="str">
        <f t="shared" si="6"/>
        <v>eps</v>
      </c>
      <c r="R32" s="9" t="str">
        <f t="shared" si="4"/>
        <v>eps</v>
      </c>
      <c r="S32" s="9" t="str">
        <f t="shared" si="4"/>
        <v>eps</v>
      </c>
      <c r="T32" s="9" t="str">
        <f t="shared" si="4"/>
        <v>eps</v>
      </c>
      <c r="U32" s="9" t="str">
        <f t="shared" si="4"/>
        <v>eps</v>
      </c>
      <c r="V32" s="9" t="str">
        <f t="shared" si="4"/>
        <v>eps</v>
      </c>
      <c r="W32" s="9" t="str">
        <f t="shared" si="4"/>
        <v>eps</v>
      </c>
      <c r="X32" s="9" t="str">
        <f t="shared" si="4"/>
        <v>eps</v>
      </c>
      <c r="Y32" s="9" t="str">
        <f t="shared" si="4"/>
        <v>eps</v>
      </c>
      <c r="Z32" s="9" t="str">
        <f t="shared" si="4"/>
        <v>eps</v>
      </c>
      <c r="AF32" s="147" t="str">
        <f t="shared" si="14"/>
        <v>20 yrs</v>
      </c>
      <c r="AG32" s="25" t="s">
        <v>115</v>
      </c>
      <c r="AH32" s="25" t="s">
        <v>382</v>
      </c>
      <c r="AI32" s="145">
        <v>-0.9</v>
      </c>
      <c r="AJ32" s="25">
        <v>0.8</v>
      </c>
      <c r="AK32" s="25">
        <v>1.5</v>
      </c>
      <c r="AL32" s="25">
        <v>1.4</v>
      </c>
      <c r="AM32" s="151">
        <f t="shared" si="8"/>
        <v>0.13999999999999999</v>
      </c>
      <c r="AP32">
        <f t="shared" si="9"/>
        <v>1.4</v>
      </c>
      <c r="AQ32">
        <f t="shared" si="10"/>
        <v>1.4</v>
      </c>
    </row>
    <row r="33" spans="1:43" x14ac:dyDescent="0.25">
      <c r="A33" t="s">
        <v>355</v>
      </c>
      <c r="B33" t="s">
        <v>72</v>
      </c>
      <c r="C33" s="117">
        <f t="shared" si="13"/>
        <v>4.0000000000000008E-2</v>
      </c>
      <c r="D33" s="117">
        <f t="shared" si="12"/>
        <v>4.0000000000000008E-2</v>
      </c>
      <c r="E33" s="117">
        <f t="shared" si="12"/>
        <v>4.0000000000000008E-2</v>
      </c>
      <c r="F33" s="117">
        <f t="shared" si="12"/>
        <v>4.0000000000000008E-2</v>
      </c>
      <c r="G33" s="117">
        <f t="shared" si="12"/>
        <v>4.0000000000000008E-2</v>
      </c>
      <c r="H33" s="117">
        <f t="shared" si="12"/>
        <v>4.0000000000000008E-2</v>
      </c>
      <c r="I33" s="117">
        <f t="shared" si="12"/>
        <v>4.0000000000000008E-2</v>
      </c>
      <c r="J33" s="117">
        <f t="shared" si="12"/>
        <v>4.0000000000000008E-2</v>
      </c>
      <c r="K33" s="117">
        <f t="shared" si="12"/>
        <v>4.0000000000000008E-2</v>
      </c>
      <c r="L33" s="117">
        <f t="shared" si="12"/>
        <v>4.0000000000000008E-2</v>
      </c>
      <c r="O33" s="86" t="str">
        <f t="shared" si="5"/>
        <v>agrai</v>
      </c>
      <c r="P33" t="str">
        <f t="shared" si="3"/>
        <v>nat</v>
      </c>
      <c r="Q33" s="9" t="str">
        <f t="shared" si="6"/>
        <v>eps</v>
      </c>
      <c r="R33" s="9" t="str">
        <f t="shared" si="4"/>
        <v>eps</v>
      </c>
      <c r="S33" s="9" t="str">
        <f t="shared" si="4"/>
        <v>eps</v>
      </c>
      <c r="T33" s="9" t="str">
        <f t="shared" si="4"/>
        <v>eps</v>
      </c>
      <c r="U33" s="9" t="str">
        <f t="shared" si="4"/>
        <v>eps</v>
      </c>
      <c r="V33" s="9" t="str">
        <f t="shared" si="4"/>
        <v>eps</v>
      </c>
      <c r="W33" s="9" t="str">
        <f t="shared" si="4"/>
        <v>eps</v>
      </c>
      <c r="X33" s="9" t="str">
        <f t="shared" si="4"/>
        <v>eps</v>
      </c>
      <c r="Y33" s="9" t="str">
        <f t="shared" si="4"/>
        <v>eps</v>
      </c>
      <c r="Z33" s="9" t="str">
        <f t="shared" si="4"/>
        <v>eps</v>
      </c>
      <c r="AF33" s="143" t="s">
        <v>372</v>
      </c>
      <c r="AG33" s="25" t="s">
        <v>116</v>
      </c>
      <c r="AH33" s="25" t="s">
        <v>383</v>
      </c>
      <c r="AI33" s="145">
        <v>-0.9</v>
      </c>
      <c r="AJ33" s="25">
        <v>0.8</v>
      </c>
      <c r="AK33" s="25">
        <v>1.5</v>
      </c>
      <c r="AL33" s="25">
        <v>1.4</v>
      </c>
      <c r="AM33" s="151">
        <f t="shared" si="8"/>
        <v>0.13999999999999999</v>
      </c>
      <c r="AP33">
        <f t="shared" si="9"/>
        <v>1.4</v>
      </c>
      <c r="AQ33">
        <f t="shared" si="10"/>
        <v>1.4</v>
      </c>
    </row>
    <row r="34" spans="1:43" x14ac:dyDescent="0.25">
      <c r="A34" t="s">
        <v>356</v>
      </c>
      <c r="B34" t="s">
        <v>72</v>
      </c>
      <c r="C34" s="117">
        <f t="shared" si="13"/>
        <v>4.0000000000000008E-2</v>
      </c>
      <c r="D34" s="117">
        <f t="shared" si="12"/>
        <v>4.0000000000000008E-2</v>
      </c>
      <c r="E34" s="117">
        <f t="shared" si="12"/>
        <v>4.0000000000000008E-2</v>
      </c>
      <c r="F34" s="117">
        <f t="shared" si="12"/>
        <v>4.0000000000000008E-2</v>
      </c>
      <c r="G34" s="117">
        <f t="shared" si="12"/>
        <v>4.0000000000000008E-2</v>
      </c>
      <c r="H34" s="117">
        <f t="shared" si="12"/>
        <v>4.0000000000000008E-2</v>
      </c>
      <c r="I34" s="117">
        <f t="shared" si="12"/>
        <v>4.0000000000000008E-2</v>
      </c>
      <c r="J34" s="117">
        <f t="shared" si="12"/>
        <v>4.0000000000000008E-2</v>
      </c>
      <c r="K34" s="117">
        <f t="shared" si="12"/>
        <v>4.0000000000000008E-2</v>
      </c>
      <c r="L34" s="117">
        <f t="shared" si="12"/>
        <v>4.0000000000000008E-2</v>
      </c>
      <c r="O34" s="86" t="str">
        <f t="shared" si="5"/>
        <v>astar</v>
      </c>
      <c r="P34" t="str">
        <f t="shared" si="3"/>
        <v>nat</v>
      </c>
      <c r="Q34" s="9" t="str">
        <f t="shared" si="6"/>
        <v>eps</v>
      </c>
      <c r="R34" s="9" t="str">
        <f t="shared" si="4"/>
        <v>eps</v>
      </c>
      <c r="S34" s="9" t="str">
        <f t="shared" si="4"/>
        <v>eps</v>
      </c>
      <c r="T34" s="9" t="str">
        <f t="shared" si="4"/>
        <v>eps</v>
      </c>
      <c r="U34" s="9" t="str">
        <f t="shared" si="4"/>
        <v>eps</v>
      </c>
      <c r="V34" s="9" t="str">
        <f t="shared" si="4"/>
        <v>eps</v>
      </c>
      <c r="W34" s="9" t="str">
        <f t="shared" si="4"/>
        <v>eps</v>
      </c>
      <c r="X34" s="9" t="str">
        <f t="shared" si="4"/>
        <v>eps</v>
      </c>
      <c r="Y34" s="9" t="str">
        <f t="shared" si="4"/>
        <v>eps</v>
      </c>
      <c r="Z34" s="9" t="str">
        <f t="shared" si="4"/>
        <v>eps</v>
      </c>
      <c r="AF34" s="147" t="str">
        <f t="shared" si="14"/>
        <v>20 yrs</v>
      </c>
      <c r="AG34" s="25" t="s">
        <v>63</v>
      </c>
      <c r="AH34" s="25" t="s">
        <v>63</v>
      </c>
      <c r="AI34" s="145">
        <v>2.5</v>
      </c>
      <c r="AJ34" s="25">
        <v>3.7</v>
      </c>
      <c r="AK34" s="25">
        <v>1.5</v>
      </c>
      <c r="AL34" s="25">
        <v>1.3</v>
      </c>
      <c r="AM34" s="151">
        <f t="shared" si="8"/>
        <v>0.13</v>
      </c>
      <c r="AP34">
        <f t="shared" si="9"/>
        <v>1.3</v>
      </c>
      <c r="AQ34">
        <f t="shared" si="10"/>
        <v>1.3</v>
      </c>
    </row>
    <row r="35" spans="1:43" x14ac:dyDescent="0.25">
      <c r="A35" t="s">
        <v>357</v>
      </c>
      <c r="B35" t="s">
        <v>72</v>
      </c>
      <c r="C35" s="117">
        <f t="shared" si="13"/>
        <v>4.0000000000000008E-2</v>
      </c>
      <c r="D35" s="117">
        <f t="shared" si="12"/>
        <v>4.0000000000000008E-2</v>
      </c>
      <c r="E35" s="117">
        <f t="shared" si="12"/>
        <v>4.0000000000000008E-2</v>
      </c>
      <c r="F35" s="117">
        <f t="shared" si="12"/>
        <v>4.0000000000000008E-2</v>
      </c>
      <c r="G35" s="117">
        <f t="shared" si="12"/>
        <v>4.0000000000000008E-2</v>
      </c>
      <c r="H35" s="117">
        <f t="shared" si="12"/>
        <v>4.0000000000000008E-2</v>
      </c>
      <c r="I35" s="117">
        <f t="shared" si="12"/>
        <v>4.0000000000000008E-2</v>
      </c>
      <c r="J35" s="117">
        <f t="shared" si="12"/>
        <v>4.0000000000000008E-2</v>
      </c>
      <c r="K35" s="117">
        <f t="shared" si="12"/>
        <v>4.0000000000000008E-2</v>
      </c>
      <c r="L35" s="117">
        <f t="shared" si="12"/>
        <v>4.0000000000000008E-2</v>
      </c>
      <c r="O35" s="86" t="str">
        <f t="shared" si="5"/>
        <v>afeed</v>
      </c>
      <c r="P35" t="str">
        <f t="shared" si="3"/>
        <v>nat</v>
      </c>
      <c r="Q35" s="9" t="str">
        <f t="shared" si="6"/>
        <v>eps</v>
      </c>
      <c r="R35" s="9" t="str">
        <f t="shared" si="4"/>
        <v>eps</v>
      </c>
      <c r="S35" s="9" t="str">
        <f t="shared" si="4"/>
        <v>eps</v>
      </c>
      <c r="T35" s="9" t="str">
        <f t="shared" si="4"/>
        <v>eps</v>
      </c>
      <c r="U35" s="9" t="str">
        <f t="shared" si="4"/>
        <v>eps</v>
      </c>
      <c r="V35" s="9" t="str">
        <f t="shared" si="4"/>
        <v>eps</v>
      </c>
      <c r="W35" s="9" t="str">
        <f t="shared" si="4"/>
        <v>eps</v>
      </c>
      <c r="X35" s="9" t="str">
        <f t="shared" si="4"/>
        <v>eps</v>
      </c>
      <c r="Y35" s="9" t="str">
        <f t="shared" si="4"/>
        <v>eps</v>
      </c>
      <c r="Z35" s="9" t="str">
        <f t="shared" si="4"/>
        <v>eps</v>
      </c>
      <c r="AF35" s="147" t="str">
        <f t="shared" si="14"/>
        <v>20 yrs</v>
      </c>
      <c r="AG35" s="25" t="s">
        <v>117</v>
      </c>
      <c r="AH35" s="25" t="s">
        <v>117</v>
      </c>
      <c r="AI35" s="145">
        <v>2.5</v>
      </c>
      <c r="AJ35" s="25">
        <v>3.7</v>
      </c>
      <c r="AK35" s="25">
        <v>1.5</v>
      </c>
      <c r="AL35" s="25">
        <v>1.3</v>
      </c>
      <c r="AM35" s="151">
        <f t="shared" si="8"/>
        <v>0.13</v>
      </c>
      <c r="AP35">
        <f t="shared" si="9"/>
        <v>1.3</v>
      </c>
      <c r="AQ35">
        <f t="shared" si="10"/>
        <v>1.3</v>
      </c>
    </row>
    <row r="36" spans="1:43" x14ac:dyDescent="0.25">
      <c r="A36" t="s">
        <v>358</v>
      </c>
      <c r="B36" t="s">
        <v>72</v>
      </c>
      <c r="C36" s="117">
        <f t="shared" si="13"/>
        <v>4.0000000000000008E-2</v>
      </c>
      <c r="D36" s="117">
        <f t="shared" si="12"/>
        <v>4.0000000000000008E-2</v>
      </c>
      <c r="E36" s="117">
        <f t="shared" si="12"/>
        <v>4.0000000000000008E-2</v>
      </c>
      <c r="F36" s="117">
        <f t="shared" si="12"/>
        <v>4.0000000000000008E-2</v>
      </c>
      <c r="G36" s="117">
        <f t="shared" si="12"/>
        <v>4.0000000000000008E-2</v>
      </c>
      <c r="H36" s="117">
        <f t="shared" si="12"/>
        <v>4.0000000000000008E-2</v>
      </c>
      <c r="I36" s="117">
        <f t="shared" si="12"/>
        <v>4.0000000000000008E-2</v>
      </c>
      <c r="J36" s="117">
        <f t="shared" si="12"/>
        <v>4.0000000000000008E-2</v>
      </c>
      <c r="K36" s="117">
        <f t="shared" si="12"/>
        <v>4.0000000000000008E-2</v>
      </c>
      <c r="L36" s="117">
        <f t="shared" si="12"/>
        <v>4.0000000000000008E-2</v>
      </c>
      <c r="O36" s="86" t="str">
        <f t="shared" si="5"/>
        <v>abake</v>
      </c>
      <c r="P36" t="str">
        <f t="shared" si="3"/>
        <v>nat</v>
      </c>
      <c r="Q36" s="9" t="str">
        <f t="shared" si="6"/>
        <v>eps</v>
      </c>
      <c r="R36" s="9" t="str">
        <f t="shared" si="4"/>
        <v>eps</v>
      </c>
      <c r="S36" s="9" t="str">
        <f t="shared" si="4"/>
        <v>eps</v>
      </c>
      <c r="T36" s="9" t="str">
        <f t="shared" si="4"/>
        <v>eps</v>
      </c>
      <c r="U36" s="9" t="str">
        <f t="shared" ref="S36:Z50" si="15">T36</f>
        <v>eps</v>
      </c>
      <c r="V36" s="9" t="str">
        <f t="shared" si="15"/>
        <v>eps</v>
      </c>
      <c r="W36" s="9" t="str">
        <f t="shared" si="15"/>
        <v>eps</v>
      </c>
      <c r="X36" s="9" t="str">
        <f t="shared" si="15"/>
        <v>eps</v>
      </c>
      <c r="Y36" s="9" t="str">
        <f t="shared" si="15"/>
        <v>eps</v>
      </c>
      <c r="Z36" s="9" t="str">
        <f t="shared" si="15"/>
        <v>eps</v>
      </c>
      <c r="AF36" s="147" t="str">
        <f t="shared" si="14"/>
        <v>20 yrs</v>
      </c>
      <c r="AG36" s="25" t="s">
        <v>118</v>
      </c>
      <c r="AH36" s="25" t="s">
        <v>384</v>
      </c>
      <c r="AI36" s="145">
        <v>2.5</v>
      </c>
      <c r="AJ36" s="25">
        <v>3.7</v>
      </c>
      <c r="AK36" s="25">
        <v>1.5</v>
      </c>
      <c r="AL36" s="25">
        <v>1.3</v>
      </c>
      <c r="AM36" s="151">
        <f t="shared" si="8"/>
        <v>0.13</v>
      </c>
      <c r="AP36">
        <f t="shared" si="9"/>
        <v>1.3</v>
      </c>
      <c r="AQ36">
        <f t="shared" si="10"/>
        <v>1.3</v>
      </c>
    </row>
    <row r="37" spans="1:43" x14ac:dyDescent="0.25">
      <c r="A37" t="s">
        <v>359</v>
      </c>
      <c r="B37" t="s">
        <v>72</v>
      </c>
      <c r="C37" s="117">
        <f t="shared" si="13"/>
        <v>4.0000000000000008E-2</v>
      </c>
      <c r="D37" s="117">
        <f t="shared" si="12"/>
        <v>4.0000000000000008E-2</v>
      </c>
      <c r="E37" s="117">
        <f t="shared" si="12"/>
        <v>4.0000000000000008E-2</v>
      </c>
      <c r="F37" s="117">
        <f t="shared" si="12"/>
        <v>4.0000000000000008E-2</v>
      </c>
      <c r="G37" s="117">
        <f t="shared" si="12"/>
        <v>4.0000000000000008E-2</v>
      </c>
      <c r="H37" s="117">
        <f t="shared" si="12"/>
        <v>4.0000000000000008E-2</v>
      </c>
      <c r="I37" s="117">
        <f t="shared" si="12"/>
        <v>4.0000000000000008E-2</v>
      </c>
      <c r="J37" s="117">
        <f t="shared" si="12"/>
        <v>4.0000000000000008E-2</v>
      </c>
      <c r="K37" s="117">
        <f t="shared" si="12"/>
        <v>4.0000000000000008E-2</v>
      </c>
      <c r="L37" s="117">
        <f t="shared" si="12"/>
        <v>4.0000000000000008E-2</v>
      </c>
      <c r="O37" s="86" t="str">
        <f t="shared" si="5"/>
        <v>asuga</v>
      </c>
      <c r="P37" t="str">
        <f t="shared" si="3"/>
        <v>nat</v>
      </c>
      <c r="Q37" s="9" t="str">
        <f t="shared" si="6"/>
        <v>eps</v>
      </c>
      <c r="R37" s="9" t="str">
        <f t="shared" ref="R37:R50" si="16">Q37</f>
        <v>eps</v>
      </c>
      <c r="S37" s="9" t="str">
        <f t="shared" si="15"/>
        <v>eps</v>
      </c>
      <c r="T37" s="9" t="str">
        <f t="shared" si="15"/>
        <v>eps</v>
      </c>
      <c r="U37" s="9" t="str">
        <f t="shared" si="15"/>
        <v>eps</v>
      </c>
      <c r="V37" s="9" t="str">
        <f t="shared" si="15"/>
        <v>eps</v>
      </c>
      <c r="W37" s="9" t="str">
        <f t="shared" si="15"/>
        <v>eps</v>
      </c>
      <c r="X37" s="9" t="str">
        <f t="shared" si="15"/>
        <v>eps</v>
      </c>
      <c r="Y37" s="9" t="str">
        <f t="shared" si="15"/>
        <v>eps</v>
      </c>
      <c r="Z37" s="9" t="str">
        <f t="shared" si="15"/>
        <v>eps</v>
      </c>
      <c r="AF37" s="147" t="str">
        <f t="shared" si="14"/>
        <v>20 yrs</v>
      </c>
      <c r="AH37" s="25" t="s">
        <v>385</v>
      </c>
      <c r="AI37" s="145">
        <v>2.5</v>
      </c>
      <c r="AJ37" s="25">
        <v>3.7</v>
      </c>
      <c r="AK37" s="25">
        <v>1.5</v>
      </c>
      <c r="AL37" s="25">
        <v>1.3</v>
      </c>
      <c r="AM37" s="151">
        <f t="shared" si="8"/>
        <v>0.13</v>
      </c>
      <c r="AP37">
        <f t="shared" si="9"/>
        <v>1.3</v>
      </c>
      <c r="AQ37">
        <f t="shared" si="10"/>
        <v>1.3</v>
      </c>
    </row>
    <row r="38" spans="1:43" x14ac:dyDescent="0.25">
      <c r="A38" t="s">
        <v>360</v>
      </c>
      <c r="B38" t="s">
        <v>72</v>
      </c>
      <c r="C38" s="117">
        <f t="shared" si="13"/>
        <v>4.0000000000000008E-2</v>
      </c>
      <c r="D38" s="117">
        <f t="shared" si="12"/>
        <v>4.0000000000000008E-2</v>
      </c>
      <c r="E38" s="117">
        <f t="shared" si="12"/>
        <v>4.0000000000000008E-2</v>
      </c>
      <c r="F38" s="117">
        <f t="shared" si="12"/>
        <v>4.0000000000000008E-2</v>
      </c>
      <c r="G38" s="117">
        <f t="shared" si="12"/>
        <v>4.0000000000000008E-2</v>
      </c>
      <c r="H38" s="117">
        <f t="shared" si="12"/>
        <v>4.0000000000000008E-2</v>
      </c>
      <c r="I38" s="117">
        <f t="shared" si="12"/>
        <v>4.0000000000000008E-2</v>
      </c>
      <c r="J38" s="117">
        <f t="shared" si="12"/>
        <v>4.0000000000000008E-2</v>
      </c>
      <c r="K38" s="117">
        <f t="shared" si="12"/>
        <v>4.0000000000000008E-2</v>
      </c>
      <c r="L38" s="117">
        <f t="shared" si="12"/>
        <v>4.0000000000000008E-2</v>
      </c>
      <c r="O38" s="86" t="str">
        <f t="shared" si="5"/>
        <v>aconf</v>
      </c>
      <c r="P38" t="str">
        <f t="shared" si="3"/>
        <v>nat</v>
      </c>
      <c r="Q38" s="9" t="str">
        <f t="shared" si="6"/>
        <v>eps</v>
      </c>
      <c r="R38" s="9" t="str">
        <f t="shared" si="16"/>
        <v>eps</v>
      </c>
      <c r="S38" s="9" t="str">
        <f t="shared" si="15"/>
        <v>eps</v>
      </c>
      <c r="T38" s="9" t="str">
        <f t="shared" si="15"/>
        <v>eps</v>
      </c>
      <c r="U38" s="9" t="str">
        <f t="shared" si="15"/>
        <v>eps</v>
      </c>
      <c r="V38" s="9" t="str">
        <f t="shared" si="15"/>
        <v>eps</v>
      </c>
      <c r="W38" s="9" t="str">
        <f t="shared" si="15"/>
        <v>eps</v>
      </c>
      <c r="X38" s="9" t="str">
        <f t="shared" si="15"/>
        <v>eps</v>
      </c>
      <c r="Y38" s="9" t="str">
        <f t="shared" si="15"/>
        <v>eps</v>
      </c>
      <c r="Z38" s="9" t="str">
        <f t="shared" si="15"/>
        <v>eps</v>
      </c>
      <c r="AF38" s="147" t="str">
        <f t="shared" si="14"/>
        <v>20 yrs</v>
      </c>
      <c r="AG38" s="25" t="s">
        <v>64</v>
      </c>
      <c r="AH38" s="25" t="s">
        <v>386</v>
      </c>
      <c r="AI38" s="145">
        <v>3.1</v>
      </c>
      <c r="AJ38" s="25">
        <v>4.5999999999999996</v>
      </c>
      <c r="AK38" s="25">
        <v>4.2</v>
      </c>
      <c r="AL38" s="25">
        <v>3.3</v>
      </c>
      <c r="AM38" s="151">
        <f t="shared" si="8"/>
        <v>0.33</v>
      </c>
      <c r="AP38">
        <f t="shared" si="9"/>
        <v>3.3</v>
      </c>
      <c r="AQ38">
        <f t="shared" si="10"/>
        <v>3.3</v>
      </c>
    </row>
    <row r="39" spans="1:43" x14ac:dyDescent="0.25">
      <c r="A39" t="s">
        <v>361</v>
      </c>
      <c r="B39" t="s">
        <v>72</v>
      </c>
      <c r="C39" s="117">
        <f t="shared" si="13"/>
        <v>4.0000000000000008E-2</v>
      </c>
      <c r="D39" s="117">
        <f t="shared" si="12"/>
        <v>4.0000000000000008E-2</v>
      </c>
      <c r="E39" s="117">
        <f t="shared" si="12"/>
        <v>4.0000000000000008E-2</v>
      </c>
      <c r="F39" s="117">
        <f t="shared" si="12"/>
        <v>4.0000000000000008E-2</v>
      </c>
      <c r="G39" s="117">
        <f t="shared" si="12"/>
        <v>4.0000000000000008E-2</v>
      </c>
      <c r="H39" s="117">
        <f t="shared" si="12"/>
        <v>4.0000000000000008E-2</v>
      </c>
      <c r="I39" s="117">
        <f t="shared" si="12"/>
        <v>4.0000000000000008E-2</v>
      </c>
      <c r="J39" s="117">
        <f t="shared" si="12"/>
        <v>4.0000000000000008E-2</v>
      </c>
      <c r="K39" s="117">
        <f t="shared" si="12"/>
        <v>4.0000000000000008E-2</v>
      </c>
      <c r="L39" s="117">
        <f t="shared" si="12"/>
        <v>4.0000000000000008E-2</v>
      </c>
      <c r="O39" s="86" t="str">
        <f t="shared" si="5"/>
        <v>apast</v>
      </c>
      <c r="P39" t="str">
        <f t="shared" si="3"/>
        <v>nat</v>
      </c>
      <c r="Q39" s="9" t="str">
        <f t="shared" si="6"/>
        <v>eps</v>
      </c>
      <c r="R39" s="9" t="str">
        <f t="shared" si="16"/>
        <v>eps</v>
      </c>
      <c r="S39" s="9" t="str">
        <f t="shared" si="15"/>
        <v>eps</v>
      </c>
      <c r="T39" s="9" t="str">
        <f t="shared" si="15"/>
        <v>eps</v>
      </c>
      <c r="U39" s="9" t="str">
        <f t="shared" si="15"/>
        <v>eps</v>
      </c>
      <c r="V39" s="9" t="str">
        <f t="shared" si="15"/>
        <v>eps</v>
      </c>
      <c r="W39" s="9" t="str">
        <f t="shared" si="15"/>
        <v>eps</v>
      </c>
      <c r="X39" s="9" t="str">
        <f t="shared" si="15"/>
        <v>eps</v>
      </c>
      <c r="Y39" s="9" t="str">
        <f t="shared" si="15"/>
        <v>eps</v>
      </c>
      <c r="Z39" s="9" t="str">
        <f t="shared" si="15"/>
        <v>eps</v>
      </c>
      <c r="AF39" s="143" t="s">
        <v>372</v>
      </c>
      <c r="AG39" s="25" t="s">
        <v>119</v>
      </c>
      <c r="AH39" s="25" t="s">
        <v>387</v>
      </c>
      <c r="AI39" s="145">
        <v>3.1</v>
      </c>
      <c r="AJ39" s="25">
        <v>4.5999999999999996</v>
      </c>
      <c r="AK39" s="25">
        <v>4.2</v>
      </c>
      <c r="AL39" s="25">
        <v>3.3</v>
      </c>
      <c r="AM39" s="151">
        <f t="shared" si="8"/>
        <v>0.33</v>
      </c>
      <c r="AP39">
        <f t="shared" si="9"/>
        <v>3.3</v>
      </c>
      <c r="AQ39">
        <f t="shared" si="10"/>
        <v>3.3</v>
      </c>
    </row>
    <row r="40" spans="1:43" x14ac:dyDescent="0.25">
      <c r="A40" t="s">
        <v>362</v>
      </c>
      <c r="B40" t="s">
        <v>72</v>
      </c>
      <c r="C40" s="117">
        <f t="shared" si="13"/>
        <v>4.0000000000000008E-2</v>
      </c>
      <c r="D40" s="117">
        <f t="shared" si="12"/>
        <v>4.0000000000000008E-2</v>
      </c>
      <c r="E40" s="117">
        <f t="shared" si="12"/>
        <v>4.0000000000000008E-2</v>
      </c>
      <c r="F40" s="117">
        <f t="shared" si="12"/>
        <v>4.0000000000000008E-2</v>
      </c>
      <c r="G40" s="117">
        <f t="shared" si="12"/>
        <v>4.0000000000000008E-2</v>
      </c>
      <c r="H40" s="117">
        <f t="shared" si="12"/>
        <v>4.0000000000000008E-2</v>
      </c>
      <c r="I40" s="117">
        <f t="shared" si="12"/>
        <v>4.0000000000000008E-2</v>
      </c>
      <c r="J40" s="117">
        <f t="shared" si="12"/>
        <v>4.0000000000000008E-2</v>
      </c>
      <c r="K40" s="117">
        <f t="shared" si="12"/>
        <v>4.0000000000000008E-2</v>
      </c>
      <c r="L40" s="117">
        <f t="shared" si="12"/>
        <v>4.0000000000000008E-2</v>
      </c>
      <c r="O40" s="86" t="str">
        <f t="shared" si="5"/>
        <v>aofoo</v>
      </c>
      <c r="P40" t="str">
        <f t="shared" si="3"/>
        <v>nat</v>
      </c>
      <c r="Q40" s="9" t="str">
        <f t="shared" si="6"/>
        <v>eps</v>
      </c>
      <c r="R40" s="9" t="str">
        <f t="shared" si="16"/>
        <v>eps</v>
      </c>
      <c r="S40" s="9" t="str">
        <f t="shared" si="15"/>
        <v>eps</v>
      </c>
      <c r="T40" s="9" t="str">
        <f t="shared" si="15"/>
        <v>eps</v>
      </c>
      <c r="U40" s="9" t="str">
        <f t="shared" si="15"/>
        <v>eps</v>
      </c>
      <c r="V40" s="9" t="str">
        <f t="shared" si="15"/>
        <v>eps</v>
      </c>
      <c r="W40" s="9" t="str">
        <f t="shared" si="15"/>
        <v>eps</v>
      </c>
      <c r="X40" s="9" t="str">
        <f t="shared" si="15"/>
        <v>eps</v>
      </c>
      <c r="Y40" s="9" t="str">
        <f t="shared" si="15"/>
        <v>eps</v>
      </c>
      <c r="Z40" s="9" t="str">
        <f t="shared" si="15"/>
        <v>eps</v>
      </c>
      <c r="AF40" s="147" t="str">
        <f t="shared" si="14"/>
        <v>20 yrs</v>
      </c>
      <c r="AG40" s="25" t="s">
        <v>120</v>
      </c>
      <c r="AH40" s="25" t="s">
        <v>120</v>
      </c>
      <c r="AI40" s="145">
        <v>3.1</v>
      </c>
      <c r="AJ40" s="25">
        <v>4.5999999999999996</v>
      </c>
      <c r="AK40" s="25">
        <v>4.2</v>
      </c>
      <c r="AL40" s="25">
        <v>3.3</v>
      </c>
      <c r="AM40" s="151">
        <f t="shared" si="8"/>
        <v>0.33</v>
      </c>
      <c r="AP40">
        <f t="shared" si="9"/>
        <v>3.3</v>
      </c>
      <c r="AQ40">
        <f t="shared" si="10"/>
        <v>3.3</v>
      </c>
    </row>
    <row r="41" spans="1:43" x14ac:dyDescent="0.25">
      <c r="A41" t="s">
        <v>103</v>
      </c>
      <c r="B41" t="s">
        <v>72</v>
      </c>
      <c r="C41" s="117">
        <f t="shared" si="11"/>
        <v>4.0000000000000008E-2</v>
      </c>
      <c r="D41" s="117">
        <f t="shared" si="12"/>
        <v>4.0000000000000008E-2</v>
      </c>
      <c r="E41" s="117">
        <f t="shared" si="12"/>
        <v>4.0000000000000008E-2</v>
      </c>
      <c r="F41" s="117">
        <f t="shared" si="12"/>
        <v>4.0000000000000008E-2</v>
      </c>
      <c r="G41" s="117">
        <f t="shared" si="12"/>
        <v>4.0000000000000008E-2</v>
      </c>
      <c r="H41" s="117">
        <f t="shared" si="12"/>
        <v>4.0000000000000008E-2</v>
      </c>
      <c r="I41" s="117">
        <f t="shared" si="12"/>
        <v>4.0000000000000008E-2</v>
      </c>
      <c r="J41" s="117">
        <f t="shared" si="12"/>
        <v>4.0000000000000008E-2</v>
      </c>
      <c r="K41" s="117">
        <f t="shared" si="12"/>
        <v>4.0000000000000008E-2</v>
      </c>
      <c r="L41" s="117">
        <f t="shared" si="12"/>
        <v>4.0000000000000008E-2</v>
      </c>
      <c r="O41" s="86" t="str">
        <f t="shared" si="5"/>
        <v>abevt</v>
      </c>
      <c r="P41" t="str">
        <f t="shared" si="3"/>
        <v>nat</v>
      </c>
      <c r="Q41" s="9" t="str">
        <f t="shared" si="6"/>
        <v>eps</v>
      </c>
      <c r="R41" s="9" t="str">
        <f t="shared" si="16"/>
        <v>eps</v>
      </c>
      <c r="S41" s="9" t="str">
        <f t="shared" si="15"/>
        <v>eps</v>
      </c>
      <c r="T41" s="9" t="str">
        <f t="shared" si="15"/>
        <v>eps</v>
      </c>
      <c r="U41" s="9" t="str">
        <f t="shared" si="15"/>
        <v>eps</v>
      </c>
      <c r="V41" s="9" t="str">
        <f t="shared" si="15"/>
        <v>eps</v>
      </c>
      <c r="W41" s="9" t="str">
        <f t="shared" si="15"/>
        <v>eps</v>
      </c>
      <c r="X41" s="9" t="str">
        <f t="shared" si="15"/>
        <v>eps</v>
      </c>
      <c r="Y41" s="9" t="str">
        <f t="shared" si="15"/>
        <v>eps</v>
      </c>
      <c r="Z41" s="9" t="str">
        <f t="shared" si="15"/>
        <v>eps</v>
      </c>
      <c r="AF41" s="147" t="str">
        <f t="shared" si="14"/>
        <v>20 yrs</v>
      </c>
      <c r="AG41" s="25" t="s">
        <v>65</v>
      </c>
      <c r="AH41" s="25" t="s">
        <v>388</v>
      </c>
      <c r="AI41" s="145">
        <v>3.1</v>
      </c>
      <c r="AJ41" s="25">
        <v>4.5999999999999996</v>
      </c>
      <c r="AK41" s="25">
        <v>4.2</v>
      </c>
      <c r="AL41" s="25">
        <v>3.3</v>
      </c>
      <c r="AM41" s="151">
        <f t="shared" si="8"/>
        <v>0.33</v>
      </c>
      <c r="AP41">
        <f t="shared" si="9"/>
        <v>3.3</v>
      </c>
      <c r="AQ41">
        <f t="shared" si="10"/>
        <v>3.3</v>
      </c>
    </row>
    <row r="42" spans="1:43" x14ac:dyDescent="0.25">
      <c r="A42" t="s">
        <v>60</v>
      </c>
      <c r="B42" t="s">
        <v>72</v>
      </c>
      <c r="C42" s="117">
        <f t="shared" si="11"/>
        <v>0.06</v>
      </c>
      <c r="D42" s="117">
        <f t="shared" si="12"/>
        <v>0.06</v>
      </c>
      <c r="E42" s="117">
        <f t="shared" si="12"/>
        <v>0.06</v>
      </c>
      <c r="F42" s="117">
        <f t="shared" si="12"/>
        <v>0.06</v>
      </c>
      <c r="G42" s="117">
        <f t="shared" si="12"/>
        <v>0.06</v>
      </c>
      <c r="H42" s="117">
        <f t="shared" si="12"/>
        <v>0.06</v>
      </c>
      <c r="I42" s="117">
        <f t="shared" si="12"/>
        <v>0.06</v>
      </c>
      <c r="J42" s="117">
        <f t="shared" si="12"/>
        <v>0.06</v>
      </c>
      <c r="K42" s="117">
        <f t="shared" si="12"/>
        <v>0.06</v>
      </c>
      <c r="L42" s="117">
        <f t="shared" si="12"/>
        <v>0.06</v>
      </c>
      <c r="O42" s="86" t="str">
        <f t="shared" si="5"/>
        <v>atext</v>
      </c>
      <c r="P42" t="str">
        <f t="shared" si="3"/>
        <v>nat</v>
      </c>
      <c r="Q42" s="9" t="str">
        <f t="shared" si="6"/>
        <v>eps</v>
      </c>
      <c r="R42" s="9" t="str">
        <f t="shared" si="16"/>
        <v>eps</v>
      </c>
      <c r="S42" s="9" t="str">
        <f t="shared" si="15"/>
        <v>eps</v>
      </c>
      <c r="T42" s="9" t="str">
        <f t="shared" si="15"/>
        <v>eps</v>
      </c>
      <c r="U42" s="9" t="str">
        <f t="shared" si="15"/>
        <v>eps</v>
      </c>
      <c r="V42" s="9" t="str">
        <f t="shared" si="15"/>
        <v>eps</v>
      </c>
      <c r="W42" s="9" t="str">
        <f t="shared" si="15"/>
        <v>eps</v>
      </c>
      <c r="X42" s="9" t="str">
        <f t="shared" si="15"/>
        <v>eps</v>
      </c>
      <c r="Y42" s="9" t="str">
        <f t="shared" si="15"/>
        <v>eps</v>
      </c>
      <c r="Z42" s="9" t="str">
        <f t="shared" si="15"/>
        <v>eps</v>
      </c>
      <c r="AF42" s="147" t="str">
        <f t="shared" si="14"/>
        <v>20 yrs</v>
      </c>
      <c r="AG42" s="25" t="s">
        <v>66</v>
      </c>
      <c r="AH42" s="25" t="s">
        <v>389</v>
      </c>
      <c r="AI42" s="145">
        <v>-7.6</v>
      </c>
      <c r="AJ42" s="25">
        <v>-5.0999999999999996</v>
      </c>
      <c r="AK42" s="25">
        <v>-3.2</v>
      </c>
      <c r="AL42" s="25">
        <v>-1.8</v>
      </c>
      <c r="AM42" s="144">
        <f t="shared" si="8"/>
        <v>-0.18000000000000002</v>
      </c>
      <c r="AP42">
        <f t="shared" si="9"/>
        <v>-1.8</v>
      </c>
      <c r="AQ42" s="45">
        <f>AP42</f>
        <v>-1.8</v>
      </c>
    </row>
    <row r="43" spans="1:43" x14ac:dyDescent="0.25">
      <c r="A43" t="s">
        <v>104</v>
      </c>
      <c r="B43" t="s">
        <v>72</v>
      </c>
      <c r="C43" s="117">
        <f t="shared" si="11"/>
        <v>0.06</v>
      </c>
      <c r="D43" s="117">
        <f t="shared" si="12"/>
        <v>0.06</v>
      </c>
      <c r="E43" s="117">
        <f t="shared" si="12"/>
        <v>0.06</v>
      </c>
      <c r="F43" s="117">
        <f t="shared" si="12"/>
        <v>0.06</v>
      </c>
      <c r="G43" s="117">
        <f t="shared" si="12"/>
        <v>0.06</v>
      </c>
      <c r="H43" s="117">
        <f t="shared" si="12"/>
        <v>0.06</v>
      </c>
      <c r="I43" s="117">
        <f t="shared" si="12"/>
        <v>0.06</v>
      </c>
      <c r="J43" s="117">
        <f t="shared" si="12"/>
        <v>0.06</v>
      </c>
      <c r="K43" s="117">
        <f t="shared" si="12"/>
        <v>0.06</v>
      </c>
      <c r="L43" s="117">
        <f t="shared" si="12"/>
        <v>0.06</v>
      </c>
      <c r="O43" s="86" t="str">
        <f t="shared" si="5"/>
        <v>aclth</v>
      </c>
      <c r="P43" t="str">
        <f t="shared" si="3"/>
        <v>nat</v>
      </c>
      <c r="Q43" s="9" t="str">
        <f t="shared" si="6"/>
        <v>eps</v>
      </c>
      <c r="R43" s="9" t="str">
        <f t="shared" si="16"/>
        <v>eps</v>
      </c>
      <c r="S43" s="9" t="str">
        <f t="shared" si="15"/>
        <v>eps</v>
      </c>
      <c r="T43" s="9" t="str">
        <f t="shared" si="15"/>
        <v>eps</v>
      </c>
      <c r="U43" s="9" t="str">
        <f t="shared" si="15"/>
        <v>eps</v>
      </c>
      <c r="V43" s="9" t="str">
        <f t="shared" si="15"/>
        <v>eps</v>
      </c>
      <c r="W43" s="9" t="str">
        <f t="shared" si="15"/>
        <v>eps</v>
      </c>
      <c r="X43" s="9" t="str">
        <f t="shared" si="15"/>
        <v>eps</v>
      </c>
      <c r="Y43" s="9" t="str">
        <f t="shared" si="15"/>
        <v>eps</v>
      </c>
      <c r="Z43" s="9" t="str">
        <f t="shared" si="15"/>
        <v>eps</v>
      </c>
      <c r="AF43" s="147" t="str">
        <f t="shared" si="14"/>
        <v>20 yrs</v>
      </c>
      <c r="AG43" s="25" t="s">
        <v>24</v>
      </c>
      <c r="AH43" s="25" t="s">
        <v>390</v>
      </c>
      <c r="AI43" s="145">
        <v>-7.6</v>
      </c>
      <c r="AJ43" s="25">
        <v>-5.0999999999999996</v>
      </c>
      <c r="AK43" s="25">
        <v>-3.2</v>
      </c>
      <c r="AL43" s="25">
        <v>-1.8</v>
      </c>
      <c r="AM43" s="144">
        <f t="shared" si="8"/>
        <v>-0.18000000000000002</v>
      </c>
      <c r="AP43">
        <f t="shared" si="9"/>
        <v>-1.8</v>
      </c>
      <c r="AQ43" s="45">
        <f>AP43</f>
        <v>-1.8</v>
      </c>
    </row>
    <row r="44" spans="1:43" x14ac:dyDescent="0.25">
      <c r="A44" t="s">
        <v>105</v>
      </c>
      <c r="B44" t="s">
        <v>72</v>
      </c>
      <c r="C44" s="117">
        <f t="shared" si="11"/>
        <v>0.06</v>
      </c>
      <c r="D44" s="117">
        <f t="shared" si="12"/>
        <v>0.06</v>
      </c>
      <c r="E44" s="117">
        <f t="shared" si="12"/>
        <v>0.06</v>
      </c>
      <c r="F44" s="117">
        <f t="shared" si="12"/>
        <v>0.06</v>
      </c>
      <c r="G44" s="117">
        <f t="shared" si="12"/>
        <v>0.06</v>
      </c>
      <c r="H44" s="117">
        <f t="shared" si="12"/>
        <v>0.06</v>
      </c>
      <c r="I44" s="117">
        <f t="shared" si="12"/>
        <v>0.06</v>
      </c>
      <c r="J44" s="117">
        <f t="shared" si="12"/>
        <v>0.06</v>
      </c>
      <c r="K44" s="117">
        <f t="shared" si="12"/>
        <v>0.06</v>
      </c>
      <c r="L44" s="117">
        <f t="shared" si="12"/>
        <v>0.06</v>
      </c>
      <c r="O44" s="86" t="str">
        <f t="shared" si="5"/>
        <v>aleat</v>
      </c>
      <c r="P44" t="str">
        <f t="shared" si="3"/>
        <v>nat</v>
      </c>
      <c r="Q44" s="9" t="str">
        <f t="shared" si="6"/>
        <v>eps</v>
      </c>
      <c r="R44" s="9" t="str">
        <f t="shared" si="16"/>
        <v>eps</v>
      </c>
      <c r="S44" s="9" t="str">
        <f t="shared" si="15"/>
        <v>eps</v>
      </c>
      <c r="T44" s="9" t="str">
        <f t="shared" si="15"/>
        <v>eps</v>
      </c>
      <c r="U44" s="9" t="str">
        <f t="shared" si="15"/>
        <v>eps</v>
      </c>
      <c r="V44" s="9" t="str">
        <f t="shared" si="15"/>
        <v>eps</v>
      </c>
      <c r="W44" s="9" t="str">
        <f t="shared" si="15"/>
        <v>eps</v>
      </c>
      <c r="X44" s="9" t="str">
        <f t="shared" si="15"/>
        <v>eps</v>
      </c>
      <c r="Y44" s="9" t="str">
        <f t="shared" si="15"/>
        <v>eps</v>
      </c>
      <c r="Z44" s="9" t="str">
        <f t="shared" si="15"/>
        <v>eps</v>
      </c>
      <c r="AF44" s="147" t="str">
        <f t="shared" si="14"/>
        <v>20 yrs</v>
      </c>
      <c r="AG44" s="25" t="s">
        <v>67</v>
      </c>
      <c r="AH44" s="25" t="s">
        <v>391</v>
      </c>
      <c r="AI44" s="145">
        <v>-0.6</v>
      </c>
      <c r="AJ44" s="25">
        <v>0.3</v>
      </c>
      <c r="AK44" s="25">
        <v>0.6</v>
      </c>
      <c r="AL44" s="25">
        <v>0.8</v>
      </c>
      <c r="AM44" s="144">
        <f t="shared" si="8"/>
        <v>8.0000000000000016E-2</v>
      </c>
      <c r="AP44">
        <f t="shared" si="9"/>
        <v>0.8</v>
      </c>
      <c r="AQ44">
        <f t="shared" si="10"/>
        <v>0.8</v>
      </c>
    </row>
    <row r="45" spans="1:43" x14ac:dyDescent="0.25">
      <c r="A45" t="s">
        <v>106</v>
      </c>
      <c r="B45" t="s">
        <v>72</v>
      </c>
      <c r="C45" s="117">
        <f t="shared" si="11"/>
        <v>0.06</v>
      </c>
      <c r="D45" s="117">
        <f t="shared" si="12"/>
        <v>0.06</v>
      </c>
      <c r="E45" s="117">
        <f t="shared" si="12"/>
        <v>0.06</v>
      </c>
      <c r="F45" s="117">
        <f t="shared" si="12"/>
        <v>0.06</v>
      </c>
      <c r="G45" s="117">
        <f t="shared" si="12"/>
        <v>0.06</v>
      </c>
      <c r="H45" s="117">
        <f t="shared" si="12"/>
        <v>0.06</v>
      </c>
      <c r="I45" s="117">
        <f t="shared" si="12"/>
        <v>0.06</v>
      </c>
      <c r="J45" s="117">
        <f t="shared" si="12"/>
        <v>0.06</v>
      </c>
      <c r="K45" s="117">
        <f t="shared" si="12"/>
        <v>0.06</v>
      </c>
      <c r="L45" s="117">
        <f t="shared" si="12"/>
        <v>0.06</v>
      </c>
      <c r="O45" s="86" t="str">
        <f t="shared" si="5"/>
        <v>afoot</v>
      </c>
      <c r="P45" t="str">
        <f t="shared" si="3"/>
        <v>nat</v>
      </c>
      <c r="Q45" s="9" t="str">
        <f t="shared" si="6"/>
        <v>eps</v>
      </c>
      <c r="R45" s="9" t="str">
        <f t="shared" si="16"/>
        <v>eps</v>
      </c>
      <c r="S45" s="9" t="str">
        <f t="shared" si="15"/>
        <v>eps</v>
      </c>
      <c r="T45" s="9" t="str">
        <f t="shared" si="15"/>
        <v>eps</v>
      </c>
      <c r="U45" s="9" t="str">
        <f t="shared" si="15"/>
        <v>eps</v>
      </c>
      <c r="V45" s="9" t="str">
        <f t="shared" si="15"/>
        <v>eps</v>
      </c>
      <c r="W45" s="9" t="str">
        <f t="shared" si="15"/>
        <v>eps</v>
      </c>
      <c r="X45" s="9" t="str">
        <f t="shared" si="15"/>
        <v>eps</v>
      </c>
      <c r="Y45" s="9" t="str">
        <f t="shared" si="15"/>
        <v>eps</v>
      </c>
      <c r="Z45" s="9" t="str">
        <f t="shared" si="15"/>
        <v>eps</v>
      </c>
      <c r="AF45" s="143" t="s">
        <v>372</v>
      </c>
      <c r="AG45" s="25" t="s">
        <v>68</v>
      </c>
      <c r="AH45" s="25" t="s">
        <v>392</v>
      </c>
      <c r="AI45" s="145">
        <v>1.3</v>
      </c>
      <c r="AJ45" s="25">
        <v>-0.1</v>
      </c>
      <c r="AK45" s="25">
        <v>0.5</v>
      </c>
      <c r="AL45" s="25">
        <v>0.3</v>
      </c>
      <c r="AM45" s="144">
        <f t="shared" si="8"/>
        <v>0.03</v>
      </c>
      <c r="AP45">
        <f t="shared" si="9"/>
        <v>0.3</v>
      </c>
      <c r="AQ45">
        <f t="shared" si="10"/>
        <v>0.3</v>
      </c>
    </row>
    <row r="46" spans="1:43" x14ac:dyDescent="0.25">
      <c r="A46" t="s">
        <v>107</v>
      </c>
      <c r="B46" t="s">
        <v>72</v>
      </c>
      <c r="C46" s="117">
        <f t="shared" si="11"/>
        <v>0.06</v>
      </c>
      <c r="D46" s="117">
        <f t="shared" si="12"/>
        <v>0.06</v>
      </c>
      <c r="E46" s="117">
        <f t="shared" si="12"/>
        <v>0.06</v>
      </c>
      <c r="F46" s="117">
        <f t="shared" si="12"/>
        <v>0.06</v>
      </c>
      <c r="G46" s="117">
        <f t="shared" si="12"/>
        <v>0.06</v>
      </c>
      <c r="H46" s="117">
        <f t="shared" si="12"/>
        <v>0.06</v>
      </c>
      <c r="I46" s="117">
        <f t="shared" si="12"/>
        <v>0.06</v>
      </c>
      <c r="J46" s="117">
        <f t="shared" si="12"/>
        <v>0.06</v>
      </c>
      <c r="K46" s="117">
        <f t="shared" si="12"/>
        <v>0.06</v>
      </c>
      <c r="L46" s="117">
        <f t="shared" si="12"/>
        <v>0.06</v>
      </c>
      <c r="O46" s="86" t="str">
        <f t="shared" si="5"/>
        <v>awood</v>
      </c>
      <c r="P46" t="str">
        <f t="shared" si="3"/>
        <v>nat</v>
      </c>
      <c r="Q46" s="9" t="str">
        <f t="shared" si="6"/>
        <v>eps</v>
      </c>
      <c r="R46" s="9" t="str">
        <f t="shared" si="16"/>
        <v>eps</v>
      </c>
      <c r="S46" s="9" t="str">
        <f t="shared" si="15"/>
        <v>eps</v>
      </c>
      <c r="T46" s="9" t="str">
        <f t="shared" si="15"/>
        <v>eps</v>
      </c>
      <c r="U46" s="9" t="str">
        <f t="shared" si="15"/>
        <v>eps</v>
      </c>
      <c r="V46" s="9" t="str">
        <f t="shared" si="15"/>
        <v>eps</v>
      </c>
      <c r="W46" s="9" t="str">
        <f t="shared" si="15"/>
        <v>eps</v>
      </c>
      <c r="X46" s="9" t="str">
        <f t="shared" si="15"/>
        <v>eps</v>
      </c>
      <c r="Y46" s="9" t="str">
        <f t="shared" si="15"/>
        <v>eps</v>
      </c>
      <c r="Z46" s="9" t="str">
        <f t="shared" si="15"/>
        <v>eps</v>
      </c>
      <c r="AF46" s="147" t="str">
        <f t="shared" si="14"/>
        <v>20 yrs</v>
      </c>
      <c r="AH46" s="25" t="s">
        <v>393</v>
      </c>
      <c r="AI46" s="145">
        <v>1.3</v>
      </c>
      <c r="AJ46" s="25">
        <v>-0.1</v>
      </c>
      <c r="AK46" s="25">
        <v>0.5</v>
      </c>
      <c r="AL46" s="25">
        <v>0.3</v>
      </c>
      <c r="AM46" s="144">
        <f t="shared" si="8"/>
        <v>0.03</v>
      </c>
      <c r="AP46">
        <f t="shared" si="9"/>
        <v>0.3</v>
      </c>
      <c r="AQ46">
        <f t="shared" si="10"/>
        <v>0.3</v>
      </c>
    </row>
    <row r="47" spans="1:43" x14ac:dyDescent="0.25">
      <c r="A47" t="s">
        <v>108</v>
      </c>
      <c r="B47" t="s">
        <v>72</v>
      </c>
      <c r="C47" s="117">
        <f t="shared" si="11"/>
        <v>0.06</v>
      </c>
      <c r="D47" s="117">
        <f t="shared" si="12"/>
        <v>0.06</v>
      </c>
      <c r="E47" s="117">
        <f t="shared" si="12"/>
        <v>0.06</v>
      </c>
      <c r="F47" s="117">
        <f t="shared" si="12"/>
        <v>0.06</v>
      </c>
      <c r="G47" s="117">
        <f t="shared" si="12"/>
        <v>0.06</v>
      </c>
      <c r="H47" s="117">
        <f t="shared" si="12"/>
        <v>0.06</v>
      </c>
      <c r="I47" s="117">
        <f t="shared" si="12"/>
        <v>0.06</v>
      </c>
      <c r="J47" s="117">
        <f t="shared" si="12"/>
        <v>0.06</v>
      </c>
      <c r="K47" s="117">
        <f t="shared" si="12"/>
        <v>0.06</v>
      </c>
      <c r="L47" s="117">
        <f t="shared" si="12"/>
        <v>0.06</v>
      </c>
      <c r="O47" s="86" t="str">
        <f t="shared" si="5"/>
        <v>apapr</v>
      </c>
      <c r="P47" t="str">
        <f t="shared" si="3"/>
        <v>nat</v>
      </c>
      <c r="Q47" s="9" t="str">
        <f t="shared" si="6"/>
        <v>eps</v>
      </c>
      <c r="R47" s="9" t="str">
        <f t="shared" si="16"/>
        <v>eps</v>
      </c>
      <c r="S47" s="9" t="str">
        <f t="shared" si="15"/>
        <v>eps</v>
      </c>
      <c r="T47" s="9" t="str">
        <f t="shared" si="15"/>
        <v>eps</v>
      </c>
      <c r="U47" s="9" t="str">
        <f t="shared" si="15"/>
        <v>eps</v>
      </c>
      <c r="V47" s="9" t="str">
        <f t="shared" si="15"/>
        <v>eps</v>
      </c>
      <c r="W47" s="9" t="str">
        <f t="shared" si="15"/>
        <v>eps</v>
      </c>
      <c r="X47" s="9" t="str">
        <f t="shared" si="15"/>
        <v>eps</v>
      </c>
      <c r="Y47" s="9" t="str">
        <f t="shared" si="15"/>
        <v>eps</v>
      </c>
      <c r="Z47" s="9" t="str">
        <f t="shared" si="15"/>
        <v>eps</v>
      </c>
      <c r="AF47" s="143" t="s">
        <v>372</v>
      </c>
      <c r="AH47" s="25" t="s">
        <v>394</v>
      </c>
      <c r="AI47" s="145">
        <v>1.3</v>
      </c>
      <c r="AJ47" s="25">
        <v>-0.1</v>
      </c>
      <c r="AK47" s="25">
        <v>0.5</v>
      </c>
      <c r="AL47" s="25">
        <v>0.3</v>
      </c>
      <c r="AM47" s="144">
        <f t="shared" si="8"/>
        <v>0.03</v>
      </c>
      <c r="AP47">
        <f t="shared" si="9"/>
        <v>0.3</v>
      </c>
      <c r="AQ47">
        <f t="shared" si="10"/>
        <v>0.3</v>
      </c>
    </row>
    <row r="48" spans="1:43" x14ac:dyDescent="0.25">
      <c r="A48" t="s">
        <v>109</v>
      </c>
      <c r="B48" t="s">
        <v>72</v>
      </c>
      <c r="C48" s="117">
        <f t="shared" si="11"/>
        <v>0.06</v>
      </c>
      <c r="D48" s="117">
        <f t="shared" si="12"/>
        <v>0.06</v>
      </c>
      <c r="E48" s="117">
        <f t="shared" si="12"/>
        <v>0.06</v>
      </c>
      <c r="F48" s="117">
        <f t="shared" si="12"/>
        <v>0.06</v>
      </c>
      <c r="G48" s="117">
        <f t="shared" si="12"/>
        <v>0.06</v>
      </c>
      <c r="H48" s="117">
        <f t="shared" si="12"/>
        <v>0.06</v>
      </c>
      <c r="I48" s="117">
        <f t="shared" si="12"/>
        <v>0.06</v>
      </c>
      <c r="J48" s="117">
        <f t="shared" si="12"/>
        <v>0.06</v>
      </c>
      <c r="K48" s="117">
        <f t="shared" si="12"/>
        <v>0.06</v>
      </c>
      <c r="L48" s="117">
        <f t="shared" si="12"/>
        <v>0.06</v>
      </c>
      <c r="O48" t="str">
        <f t="shared" si="5"/>
        <v>aprnt</v>
      </c>
      <c r="P48" t="str">
        <f t="shared" si="3"/>
        <v>nat</v>
      </c>
      <c r="Q48" s="9" t="str">
        <f t="shared" si="6"/>
        <v>eps</v>
      </c>
      <c r="R48" s="9" t="str">
        <f t="shared" si="16"/>
        <v>eps</v>
      </c>
      <c r="S48" s="9" t="str">
        <f t="shared" si="15"/>
        <v>eps</v>
      </c>
      <c r="T48" s="9" t="str">
        <f t="shared" si="15"/>
        <v>eps</v>
      </c>
      <c r="U48" s="9" t="str">
        <f t="shared" si="15"/>
        <v>eps</v>
      </c>
      <c r="V48" s="9" t="str">
        <f t="shared" si="15"/>
        <v>eps</v>
      </c>
      <c r="W48" s="9" t="str">
        <f t="shared" si="15"/>
        <v>eps</v>
      </c>
      <c r="X48" s="9" t="str">
        <f t="shared" si="15"/>
        <v>eps</v>
      </c>
      <c r="Y48" s="9" t="str">
        <f t="shared" si="15"/>
        <v>eps</v>
      </c>
      <c r="Z48" s="9" t="str">
        <f t="shared" si="15"/>
        <v>eps</v>
      </c>
      <c r="AF48" s="147" t="str">
        <f t="shared" si="14"/>
        <v>20 yrs</v>
      </c>
      <c r="AG48" s="25" t="s">
        <v>121</v>
      </c>
      <c r="AH48" s="25" t="s">
        <v>395</v>
      </c>
      <c r="AI48" s="145">
        <v>1.3</v>
      </c>
      <c r="AJ48" s="25">
        <v>-0.1</v>
      </c>
      <c r="AK48" s="25">
        <v>0.5</v>
      </c>
      <c r="AL48" s="25">
        <v>0.3</v>
      </c>
      <c r="AM48" s="144">
        <f t="shared" si="8"/>
        <v>0.03</v>
      </c>
      <c r="AP48">
        <f t="shared" si="9"/>
        <v>0.3</v>
      </c>
      <c r="AQ48">
        <f t="shared" si="10"/>
        <v>0.3</v>
      </c>
    </row>
    <row r="49" spans="1:43" x14ac:dyDescent="0.25">
      <c r="A49" t="s">
        <v>61</v>
      </c>
      <c r="B49" t="s">
        <v>72</v>
      </c>
      <c r="C49" s="117">
        <f>VLOOKUP($A49,$AG$8:$AM$69,MATCH($AF$4,$AG$7:$AM$7,0),)*$F$3</f>
        <v>0.17</v>
      </c>
      <c r="D49" s="117">
        <f t="shared" si="12"/>
        <v>0.17</v>
      </c>
      <c r="E49" s="117">
        <f t="shared" si="12"/>
        <v>0.17</v>
      </c>
      <c r="F49" s="117">
        <f t="shared" si="12"/>
        <v>0.17</v>
      </c>
      <c r="G49" s="117">
        <f t="shared" si="12"/>
        <v>0.17</v>
      </c>
      <c r="H49" s="117">
        <f t="shared" si="12"/>
        <v>0.17</v>
      </c>
      <c r="I49" s="117">
        <f t="shared" si="12"/>
        <v>0.17</v>
      </c>
      <c r="J49" s="117">
        <f t="shared" si="12"/>
        <v>0.17</v>
      </c>
      <c r="K49" s="117">
        <f t="shared" si="12"/>
        <v>0.17</v>
      </c>
      <c r="L49" s="117">
        <f t="shared" si="12"/>
        <v>0.17</v>
      </c>
      <c r="O49" t="str">
        <f t="shared" si="5"/>
        <v>apetr</v>
      </c>
      <c r="P49" t="str">
        <f t="shared" si="3"/>
        <v>nat</v>
      </c>
      <c r="Q49" s="9" t="str">
        <f t="shared" si="6"/>
        <v>eps</v>
      </c>
      <c r="R49" s="9" t="str">
        <f t="shared" si="16"/>
        <v>eps</v>
      </c>
      <c r="S49" s="9" t="str">
        <f t="shared" si="15"/>
        <v>eps</v>
      </c>
      <c r="T49" s="9" t="str">
        <f t="shared" si="15"/>
        <v>eps</v>
      </c>
      <c r="U49" s="9" t="str">
        <f t="shared" si="15"/>
        <v>eps</v>
      </c>
      <c r="V49" s="9" t="str">
        <f t="shared" si="15"/>
        <v>eps</v>
      </c>
      <c r="W49" s="9" t="str">
        <f t="shared" si="15"/>
        <v>eps</v>
      </c>
      <c r="X49" s="9" t="str">
        <f t="shared" si="15"/>
        <v>eps</v>
      </c>
      <c r="Y49" s="9" t="str">
        <f t="shared" si="15"/>
        <v>eps</v>
      </c>
      <c r="Z49" s="9" t="str">
        <f t="shared" si="15"/>
        <v>eps</v>
      </c>
      <c r="AF49" s="143" t="s">
        <v>372</v>
      </c>
      <c r="AG49" t="s">
        <v>320</v>
      </c>
      <c r="AH49" s="25" t="s">
        <v>396</v>
      </c>
      <c r="AI49" s="145">
        <v>-1.6</v>
      </c>
      <c r="AJ49" s="25">
        <v>-1.3</v>
      </c>
      <c r="AK49" s="25">
        <v>0.5</v>
      </c>
      <c r="AL49" s="25">
        <v>1.8</v>
      </c>
      <c r="AM49" s="144">
        <f t="shared" si="8"/>
        <v>0.18000000000000002</v>
      </c>
      <c r="AP49">
        <f t="shared" si="9"/>
        <v>1.8</v>
      </c>
      <c r="AQ49">
        <f t="shared" si="10"/>
        <v>1.8</v>
      </c>
    </row>
    <row r="50" spans="1:43" x14ac:dyDescent="0.25">
      <c r="A50" t="s">
        <v>215</v>
      </c>
      <c r="B50" t="s">
        <v>72</v>
      </c>
      <c r="C50" s="117">
        <f>C49</f>
        <v>0.17</v>
      </c>
      <c r="D50" s="117">
        <f t="shared" si="12"/>
        <v>0.17</v>
      </c>
      <c r="E50" s="117">
        <f t="shared" si="12"/>
        <v>0.17</v>
      </c>
      <c r="F50" s="117">
        <f t="shared" si="12"/>
        <v>0.17</v>
      </c>
      <c r="G50" s="117">
        <f t="shared" si="12"/>
        <v>0.17</v>
      </c>
      <c r="H50" s="117">
        <f t="shared" si="12"/>
        <v>0.17</v>
      </c>
      <c r="I50" s="117">
        <f t="shared" si="12"/>
        <v>0.17</v>
      </c>
      <c r="J50" s="117">
        <f t="shared" si="12"/>
        <v>0.17</v>
      </c>
      <c r="K50" s="117">
        <f t="shared" si="12"/>
        <v>0.17</v>
      </c>
      <c r="L50" s="117">
        <f t="shared" si="12"/>
        <v>0.17</v>
      </c>
      <c r="O50" t="str">
        <f t="shared" si="5"/>
        <v>ahydr</v>
      </c>
      <c r="P50" t="str">
        <f t="shared" si="3"/>
        <v>nat</v>
      </c>
      <c r="Q50" s="9" t="str">
        <f t="shared" si="6"/>
        <v>eps</v>
      </c>
      <c r="R50" s="9" t="str">
        <f t="shared" si="16"/>
        <v>eps</v>
      </c>
      <c r="S50" s="9" t="str">
        <f t="shared" si="15"/>
        <v>eps</v>
      </c>
      <c r="T50" s="9" t="str">
        <f t="shared" si="15"/>
        <v>eps</v>
      </c>
      <c r="U50" s="9" t="str">
        <f t="shared" si="15"/>
        <v>eps</v>
      </c>
      <c r="V50" s="9" t="str">
        <f t="shared" si="15"/>
        <v>eps</v>
      </c>
      <c r="W50" s="9" t="str">
        <f t="shared" si="15"/>
        <v>eps</v>
      </c>
      <c r="X50" s="9" t="str">
        <f t="shared" si="15"/>
        <v>eps</v>
      </c>
      <c r="Y50" s="9" t="str">
        <f t="shared" si="15"/>
        <v>eps</v>
      </c>
      <c r="Z50" s="9" t="str">
        <f t="shared" si="15"/>
        <v>eps</v>
      </c>
      <c r="AF50" s="147" t="str">
        <f t="shared" si="14"/>
        <v>20 yrs</v>
      </c>
      <c r="AG50" s="25" t="s">
        <v>363</v>
      </c>
      <c r="AH50" s="25" t="s">
        <v>397</v>
      </c>
      <c r="AI50" s="145">
        <v>-1.6</v>
      </c>
      <c r="AJ50" s="25">
        <v>-1.3</v>
      </c>
      <c r="AK50" s="25">
        <v>0.5</v>
      </c>
      <c r="AL50" s="25">
        <v>1.8</v>
      </c>
      <c r="AM50" s="144">
        <f t="shared" si="8"/>
        <v>0.18000000000000002</v>
      </c>
      <c r="AP50">
        <f t="shared" si="9"/>
        <v>1.8</v>
      </c>
      <c r="AQ50">
        <f t="shared" si="10"/>
        <v>1.8</v>
      </c>
    </row>
    <row r="51" spans="1:43" x14ac:dyDescent="0.25">
      <c r="A51" t="s">
        <v>417</v>
      </c>
      <c r="B51" t="s">
        <v>72</v>
      </c>
      <c r="C51" s="117">
        <f>C49</f>
        <v>0.17</v>
      </c>
      <c r="D51" s="117">
        <f t="shared" ref="D51:F52" si="17">C51</f>
        <v>0.17</v>
      </c>
      <c r="E51" s="117">
        <f t="shared" si="17"/>
        <v>0.17</v>
      </c>
      <c r="F51" s="117">
        <f t="shared" si="17"/>
        <v>0.17</v>
      </c>
      <c r="G51" s="117">
        <f t="shared" si="12"/>
        <v>0.17</v>
      </c>
      <c r="H51" s="117">
        <f t="shared" si="12"/>
        <v>0.17</v>
      </c>
      <c r="I51" s="117">
        <f t="shared" si="12"/>
        <v>0.17</v>
      </c>
      <c r="J51" s="117">
        <f t="shared" ref="J51" si="18">I51</f>
        <v>0.17</v>
      </c>
      <c r="K51" s="117">
        <f t="shared" ref="K51" si="19">J51</f>
        <v>0.17</v>
      </c>
      <c r="L51" s="117">
        <f t="shared" ref="L51" si="20">K51</f>
        <v>0.17</v>
      </c>
      <c r="O51" t="str">
        <f t="shared" ref="O51:P54" si="21">A51</f>
        <v>aammo</v>
      </c>
      <c r="P51" t="str">
        <f t="shared" si="21"/>
        <v>nat</v>
      </c>
      <c r="Q51" s="9" t="str">
        <f>Q49</f>
        <v>eps</v>
      </c>
      <c r="R51" s="9" t="str">
        <f t="shared" ref="R51:Z51" si="22">Q51</f>
        <v>eps</v>
      </c>
      <c r="S51" s="9" t="str">
        <f t="shared" si="22"/>
        <v>eps</v>
      </c>
      <c r="T51" s="9" t="str">
        <f t="shared" si="22"/>
        <v>eps</v>
      </c>
      <c r="U51" s="9" t="str">
        <f t="shared" si="22"/>
        <v>eps</v>
      </c>
      <c r="V51" s="9" t="str">
        <f t="shared" si="22"/>
        <v>eps</v>
      </c>
      <c r="W51" s="9" t="str">
        <f t="shared" si="22"/>
        <v>eps</v>
      </c>
      <c r="X51" s="9" t="str">
        <f t="shared" si="22"/>
        <v>eps</v>
      </c>
      <c r="Y51" s="9" t="str">
        <f t="shared" si="22"/>
        <v>eps</v>
      </c>
      <c r="Z51" s="9" t="str">
        <f t="shared" si="22"/>
        <v>eps</v>
      </c>
      <c r="AF51" s="147" t="str">
        <f t="shared" si="14"/>
        <v>20 yrs</v>
      </c>
      <c r="AG51" s="25" t="s">
        <v>364</v>
      </c>
      <c r="AH51" s="25" t="s">
        <v>398</v>
      </c>
      <c r="AI51" s="145">
        <v>-1.6</v>
      </c>
      <c r="AJ51" s="25">
        <v>-1.3</v>
      </c>
      <c r="AK51" s="25">
        <v>0.5</v>
      </c>
      <c r="AL51" s="25">
        <v>1.8</v>
      </c>
      <c r="AM51" s="144">
        <f t="shared" si="8"/>
        <v>0.18000000000000002</v>
      </c>
      <c r="AP51">
        <f t="shared" si="9"/>
        <v>1.8</v>
      </c>
      <c r="AQ51">
        <f t="shared" si="10"/>
        <v>1.8</v>
      </c>
    </row>
    <row r="52" spans="1:43" x14ac:dyDescent="0.25">
      <c r="A52" t="s">
        <v>110</v>
      </c>
      <c r="B52" t="s">
        <v>72</v>
      </c>
      <c r="C52" s="117">
        <f>C50</f>
        <v>0.17</v>
      </c>
      <c r="D52" s="117">
        <f t="shared" si="17"/>
        <v>0.17</v>
      </c>
      <c r="E52" s="117">
        <f t="shared" si="17"/>
        <v>0.17</v>
      </c>
      <c r="F52" s="117">
        <f t="shared" si="17"/>
        <v>0.17</v>
      </c>
      <c r="G52" s="117">
        <f t="shared" ref="D52:L59" si="23">F52</f>
        <v>0.17</v>
      </c>
      <c r="H52" s="117">
        <f t="shared" si="23"/>
        <v>0.17</v>
      </c>
      <c r="I52" s="117">
        <f t="shared" si="23"/>
        <v>0.17</v>
      </c>
      <c r="J52" s="117">
        <f t="shared" si="23"/>
        <v>0.17</v>
      </c>
      <c r="K52" s="117">
        <f t="shared" si="23"/>
        <v>0.17</v>
      </c>
      <c r="L52" s="117">
        <f t="shared" si="23"/>
        <v>0.17</v>
      </c>
      <c r="O52" t="str">
        <f t="shared" si="21"/>
        <v>abchm</v>
      </c>
      <c r="P52" t="str">
        <f t="shared" si="21"/>
        <v>nat</v>
      </c>
      <c r="Q52" s="9" t="str">
        <f>Q50</f>
        <v>eps</v>
      </c>
      <c r="R52" s="9" t="str">
        <f t="shared" ref="R52:Z52" si="24">Q52</f>
        <v>eps</v>
      </c>
      <c r="S52" s="9" t="str">
        <f t="shared" si="24"/>
        <v>eps</v>
      </c>
      <c r="T52" s="9" t="str">
        <f t="shared" si="24"/>
        <v>eps</v>
      </c>
      <c r="U52" s="9" t="str">
        <f t="shared" si="24"/>
        <v>eps</v>
      </c>
      <c r="V52" s="9" t="str">
        <f t="shared" si="24"/>
        <v>eps</v>
      </c>
      <c r="W52" s="9" t="str">
        <f t="shared" si="24"/>
        <v>eps</v>
      </c>
      <c r="X52" s="9" t="str">
        <f t="shared" si="24"/>
        <v>eps</v>
      </c>
      <c r="Y52" s="9" t="str">
        <f t="shared" si="24"/>
        <v>eps</v>
      </c>
      <c r="Z52" s="9" t="str">
        <f t="shared" si="24"/>
        <v>eps</v>
      </c>
      <c r="AF52" s="147" t="str">
        <f t="shared" si="14"/>
        <v>20 yrs</v>
      </c>
      <c r="AG52" s="25" t="s">
        <v>217</v>
      </c>
      <c r="AH52" s="25" t="s">
        <v>217</v>
      </c>
      <c r="AI52" s="145">
        <v>-1.6</v>
      </c>
      <c r="AJ52" s="25">
        <v>-1.3</v>
      </c>
      <c r="AK52" s="25">
        <v>0.5</v>
      </c>
      <c r="AL52" s="25">
        <v>1.8</v>
      </c>
      <c r="AM52" s="144">
        <f t="shared" si="8"/>
        <v>0.18000000000000002</v>
      </c>
      <c r="AP52">
        <f t="shared" si="9"/>
        <v>1.8</v>
      </c>
      <c r="AQ52">
        <f t="shared" si="10"/>
        <v>1.8</v>
      </c>
    </row>
    <row r="53" spans="1:43" x14ac:dyDescent="0.25">
      <c r="A53" t="s">
        <v>111</v>
      </c>
      <c r="B53" t="s">
        <v>72</v>
      </c>
      <c r="C53" s="117">
        <f>C52</f>
        <v>0.17</v>
      </c>
      <c r="D53" s="117">
        <f t="shared" si="23"/>
        <v>0.17</v>
      </c>
      <c r="E53" s="117">
        <f t="shared" si="23"/>
        <v>0.17</v>
      </c>
      <c r="F53" s="117">
        <f t="shared" si="23"/>
        <v>0.17</v>
      </c>
      <c r="G53" s="117">
        <f t="shared" si="23"/>
        <v>0.17</v>
      </c>
      <c r="H53" s="117">
        <f t="shared" si="23"/>
        <v>0.17</v>
      </c>
      <c r="I53" s="117">
        <f t="shared" si="23"/>
        <v>0.17</v>
      </c>
      <c r="J53" s="117">
        <f t="shared" si="23"/>
        <v>0.17</v>
      </c>
      <c r="K53" s="117">
        <f t="shared" si="23"/>
        <v>0.17</v>
      </c>
      <c r="L53" s="117">
        <f t="shared" si="23"/>
        <v>0.17</v>
      </c>
      <c r="O53" t="str">
        <f t="shared" si="21"/>
        <v>aochm</v>
      </c>
      <c r="P53" t="str">
        <f t="shared" si="21"/>
        <v>nat</v>
      </c>
      <c r="Q53" s="9" t="str">
        <f t="shared" ref="Q53:Q60" si="25">Q52</f>
        <v>eps</v>
      </c>
      <c r="R53" s="9" t="str">
        <f t="shared" ref="R53:Z53" si="26">Q53</f>
        <v>eps</v>
      </c>
      <c r="S53" s="9" t="str">
        <f t="shared" si="26"/>
        <v>eps</v>
      </c>
      <c r="T53" s="9" t="str">
        <f t="shared" si="26"/>
        <v>eps</v>
      </c>
      <c r="U53" s="9" t="str">
        <f t="shared" si="26"/>
        <v>eps</v>
      </c>
      <c r="V53" s="9" t="str">
        <f t="shared" si="26"/>
        <v>eps</v>
      </c>
      <c r="W53" s="9" t="str">
        <f t="shared" si="26"/>
        <v>eps</v>
      </c>
      <c r="X53" s="9" t="str">
        <f t="shared" si="26"/>
        <v>eps</v>
      </c>
      <c r="Y53" s="9" t="str">
        <f t="shared" si="26"/>
        <v>eps</v>
      </c>
      <c r="Z53" s="9" t="str">
        <f t="shared" si="26"/>
        <v>eps</v>
      </c>
      <c r="AF53" s="147" t="str">
        <f t="shared" si="14"/>
        <v>20 yrs</v>
      </c>
      <c r="AG53" s="25" t="s">
        <v>69</v>
      </c>
      <c r="AH53" s="25" t="s">
        <v>399</v>
      </c>
      <c r="AI53" s="145">
        <v>1.4</v>
      </c>
      <c r="AJ53" s="25">
        <v>1.8</v>
      </c>
      <c r="AK53" s="25">
        <v>1.2</v>
      </c>
      <c r="AL53" s="25">
        <v>0.7</v>
      </c>
      <c r="AM53" s="144">
        <f t="shared" si="8"/>
        <v>6.9999999999999993E-2</v>
      </c>
      <c r="AP53">
        <f t="shared" si="9"/>
        <v>0.7</v>
      </c>
      <c r="AQ53">
        <f t="shared" si="10"/>
        <v>0.7</v>
      </c>
    </row>
    <row r="54" spans="1:43" x14ac:dyDescent="0.25">
      <c r="A54" t="s">
        <v>112</v>
      </c>
      <c r="B54" t="s">
        <v>72</v>
      </c>
      <c r="C54" s="117">
        <f>C53</f>
        <v>0.17</v>
      </c>
      <c r="D54" s="117">
        <f t="shared" si="23"/>
        <v>0.17</v>
      </c>
      <c r="E54" s="117">
        <f t="shared" si="23"/>
        <v>0.17</v>
      </c>
      <c r="F54" s="117">
        <f t="shared" si="23"/>
        <v>0.17</v>
      </c>
      <c r="G54" s="117">
        <f t="shared" si="23"/>
        <v>0.17</v>
      </c>
      <c r="H54" s="117">
        <f t="shared" si="23"/>
        <v>0.17</v>
      </c>
      <c r="I54" s="117">
        <f t="shared" si="23"/>
        <v>0.17</v>
      </c>
      <c r="J54" s="117">
        <f t="shared" si="23"/>
        <v>0.17</v>
      </c>
      <c r="K54" s="117">
        <f t="shared" si="23"/>
        <v>0.17</v>
      </c>
      <c r="L54" s="117">
        <f t="shared" si="23"/>
        <v>0.17</v>
      </c>
      <c r="O54" t="str">
        <f t="shared" si="21"/>
        <v>arubb</v>
      </c>
      <c r="P54" t="str">
        <f t="shared" si="21"/>
        <v>nat</v>
      </c>
      <c r="Q54" s="9" t="str">
        <f t="shared" si="25"/>
        <v>eps</v>
      </c>
      <c r="R54" s="9" t="str">
        <f t="shared" ref="R54:Z54" si="27">Q54</f>
        <v>eps</v>
      </c>
      <c r="S54" s="9" t="str">
        <f t="shared" si="27"/>
        <v>eps</v>
      </c>
      <c r="T54" s="9" t="str">
        <f t="shared" si="27"/>
        <v>eps</v>
      </c>
      <c r="U54" s="9" t="str">
        <f t="shared" si="27"/>
        <v>eps</v>
      </c>
      <c r="V54" s="9" t="str">
        <f t="shared" si="27"/>
        <v>eps</v>
      </c>
      <c r="W54" s="9" t="str">
        <f t="shared" si="27"/>
        <v>eps</v>
      </c>
      <c r="X54" s="9" t="str">
        <f t="shared" si="27"/>
        <v>eps</v>
      </c>
      <c r="Y54" s="9" t="str">
        <f t="shared" si="27"/>
        <v>eps</v>
      </c>
      <c r="Z54" s="9" t="str">
        <f t="shared" si="27"/>
        <v>eps</v>
      </c>
      <c r="AF54" s="147" t="str">
        <f t="shared" si="14"/>
        <v>20 yrs</v>
      </c>
      <c r="AG54" s="25" t="s">
        <v>70</v>
      </c>
      <c r="AH54" s="25" t="s">
        <v>400</v>
      </c>
      <c r="AI54" s="145">
        <v>1.4</v>
      </c>
      <c r="AJ54" s="25">
        <v>1.8</v>
      </c>
      <c r="AK54" s="25">
        <v>1.2</v>
      </c>
      <c r="AL54" s="25">
        <v>0.7</v>
      </c>
      <c r="AM54" s="144">
        <f t="shared" si="8"/>
        <v>6.9999999999999993E-2</v>
      </c>
      <c r="AP54">
        <f t="shared" si="9"/>
        <v>0.7</v>
      </c>
      <c r="AQ54">
        <f t="shared" si="10"/>
        <v>0.7</v>
      </c>
    </row>
    <row r="55" spans="1:43" x14ac:dyDescent="0.25">
      <c r="A55" t="s">
        <v>113</v>
      </c>
      <c r="B55" t="s">
        <v>72</v>
      </c>
      <c r="C55" s="117">
        <f t="shared" ref="C55:C60" si="28">VLOOKUP($A55,$AG$8:$AM$69,MATCH($AF$4,$AG$7:$AM$7,0),)*$F$3</f>
        <v>0.17</v>
      </c>
      <c r="D55" s="117">
        <f t="shared" si="23"/>
        <v>0.17</v>
      </c>
      <c r="E55" s="117">
        <f t="shared" si="23"/>
        <v>0.17</v>
      </c>
      <c r="F55" s="117">
        <f t="shared" si="23"/>
        <v>0.17</v>
      </c>
      <c r="G55" s="117">
        <f t="shared" si="23"/>
        <v>0.17</v>
      </c>
      <c r="H55" s="117">
        <f t="shared" si="23"/>
        <v>0.17</v>
      </c>
      <c r="I55" s="117">
        <f t="shared" si="23"/>
        <v>0.17</v>
      </c>
      <c r="J55" s="117">
        <f t="shared" si="23"/>
        <v>0.17</v>
      </c>
      <c r="K55" s="117">
        <f t="shared" si="23"/>
        <v>0.17</v>
      </c>
      <c r="L55" s="117">
        <f t="shared" si="23"/>
        <v>0.17</v>
      </c>
      <c r="O55" t="str">
        <f t="shared" ref="O55:P59" si="29">A55</f>
        <v>aplas</v>
      </c>
      <c r="P55" t="str">
        <f t="shared" si="29"/>
        <v>nat</v>
      </c>
      <c r="Q55" s="9" t="str">
        <f t="shared" si="25"/>
        <v>eps</v>
      </c>
      <c r="R55" s="9" t="str">
        <f t="shared" ref="R55:Z55" si="30">Q55</f>
        <v>eps</v>
      </c>
      <c r="S55" s="9" t="str">
        <f t="shared" si="30"/>
        <v>eps</v>
      </c>
      <c r="T55" s="9" t="str">
        <f t="shared" si="30"/>
        <v>eps</v>
      </c>
      <c r="U55" s="9" t="str">
        <f t="shared" si="30"/>
        <v>eps</v>
      </c>
      <c r="V55" s="9" t="str">
        <f t="shared" si="30"/>
        <v>eps</v>
      </c>
      <c r="W55" s="9" t="str">
        <f t="shared" si="30"/>
        <v>eps</v>
      </c>
      <c r="X55" s="9" t="str">
        <f t="shared" si="30"/>
        <v>eps</v>
      </c>
      <c r="Y55" s="9" t="str">
        <f t="shared" si="30"/>
        <v>eps</v>
      </c>
      <c r="Z55" s="9" t="str">
        <f t="shared" si="30"/>
        <v>eps</v>
      </c>
      <c r="AF55" s="147" t="str">
        <f t="shared" si="14"/>
        <v>20 yrs</v>
      </c>
      <c r="AH55" s="25" t="s">
        <v>401</v>
      </c>
      <c r="AI55" s="145">
        <v>1.4</v>
      </c>
      <c r="AJ55" s="25">
        <v>1.8</v>
      </c>
      <c r="AK55" s="25">
        <v>1.2</v>
      </c>
      <c r="AL55" s="25">
        <v>0.7</v>
      </c>
      <c r="AM55" s="144">
        <f t="shared" si="8"/>
        <v>6.9999999999999993E-2</v>
      </c>
      <c r="AP55">
        <f t="shared" si="9"/>
        <v>0.7</v>
      </c>
      <c r="AQ55">
        <f t="shared" si="10"/>
        <v>0.7</v>
      </c>
    </row>
    <row r="56" spans="1:43" x14ac:dyDescent="0.25">
      <c r="A56" t="s">
        <v>62</v>
      </c>
      <c r="B56" t="s">
        <v>72</v>
      </c>
      <c r="C56" s="117">
        <f t="shared" si="28"/>
        <v>0.13999999999999999</v>
      </c>
      <c r="D56" s="117">
        <f t="shared" si="23"/>
        <v>0.13999999999999999</v>
      </c>
      <c r="E56" s="117">
        <f t="shared" si="23"/>
        <v>0.13999999999999999</v>
      </c>
      <c r="F56" s="117">
        <f t="shared" si="23"/>
        <v>0.13999999999999999</v>
      </c>
      <c r="G56" s="117">
        <f t="shared" si="23"/>
        <v>0.13999999999999999</v>
      </c>
      <c r="H56" s="117">
        <f t="shared" si="23"/>
        <v>0.13999999999999999</v>
      </c>
      <c r="I56" s="117">
        <f t="shared" si="23"/>
        <v>0.13999999999999999</v>
      </c>
      <c r="J56" s="117">
        <f t="shared" si="23"/>
        <v>0.13999999999999999</v>
      </c>
      <c r="K56" s="117">
        <f t="shared" si="23"/>
        <v>0.13999999999999999</v>
      </c>
      <c r="L56" s="117">
        <f t="shared" si="23"/>
        <v>0.13999999999999999</v>
      </c>
      <c r="O56" t="str">
        <f t="shared" si="29"/>
        <v>anmet</v>
      </c>
      <c r="P56" t="str">
        <f t="shared" si="29"/>
        <v>nat</v>
      </c>
      <c r="Q56" s="9" t="str">
        <f t="shared" si="25"/>
        <v>eps</v>
      </c>
      <c r="R56" s="9" t="str">
        <f t="shared" ref="R56:Z56" si="31">Q56</f>
        <v>eps</v>
      </c>
      <c r="S56" s="9" t="str">
        <f t="shared" si="31"/>
        <v>eps</v>
      </c>
      <c r="T56" s="9" t="str">
        <f t="shared" si="31"/>
        <v>eps</v>
      </c>
      <c r="U56" s="9" t="str">
        <f t="shared" si="31"/>
        <v>eps</v>
      </c>
      <c r="V56" s="9" t="str">
        <f t="shared" si="31"/>
        <v>eps</v>
      </c>
      <c r="W56" s="9" t="str">
        <f t="shared" si="31"/>
        <v>eps</v>
      </c>
      <c r="X56" s="9" t="str">
        <f t="shared" si="31"/>
        <v>eps</v>
      </c>
      <c r="Y56" s="9" t="str">
        <f t="shared" si="31"/>
        <v>eps</v>
      </c>
      <c r="Z56" s="9" t="str">
        <f t="shared" si="31"/>
        <v>eps</v>
      </c>
      <c r="AF56" s="147" t="str">
        <f t="shared" si="14"/>
        <v>20 yrs</v>
      </c>
      <c r="AH56" s="25" t="s">
        <v>402</v>
      </c>
      <c r="AI56" s="145">
        <v>1.4</v>
      </c>
      <c r="AJ56" s="25">
        <v>1.8</v>
      </c>
      <c r="AK56" s="25">
        <v>1.2</v>
      </c>
      <c r="AL56" s="25">
        <v>0.7</v>
      </c>
      <c r="AM56" s="144">
        <f t="shared" si="8"/>
        <v>6.9999999999999993E-2</v>
      </c>
      <c r="AP56">
        <f t="shared" si="9"/>
        <v>0.7</v>
      </c>
      <c r="AQ56">
        <f t="shared" si="10"/>
        <v>0.7</v>
      </c>
    </row>
    <row r="57" spans="1:43" x14ac:dyDescent="0.25">
      <c r="A57" t="s">
        <v>114</v>
      </c>
      <c r="B57" t="s">
        <v>72</v>
      </c>
      <c r="C57" s="117">
        <f t="shared" si="28"/>
        <v>0.13999999999999999</v>
      </c>
      <c r="D57" s="117">
        <f t="shared" si="23"/>
        <v>0.13999999999999999</v>
      </c>
      <c r="E57" s="117">
        <f t="shared" si="23"/>
        <v>0.13999999999999999</v>
      </c>
      <c r="F57" s="117">
        <f t="shared" si="23"/>
        <v>0.13999999999999999</v>
      </c>
      <c r="G57" s="117">
        <f t="shared" si="23"/>
        <v>0.13999999999999999</v>
      </c>
      <c r="H57" s="117">
        <f t="shared" si="23"/>
        <v>0.13999999999999999</v>
      </c>
      <c r="I57" s="117">
        <f t="shared" si="23"/>
        <v>0.13999999999999999</v>
      </c>
      <c r="J57" s="117">
        <f t="shared" si="23"/>
        <v>0.13999999999999999</v>
      </c>
      <c r="K57" s="117">
        <f t="shared" si="23"/>
        <v>0.13999999999999999</v>
      </c>
      <c r="L57" s="117">
        <f t="shared" si="23"/>
        <v>0.13999999999999999</v>
      </c>
      <c r="O57" t="str">
        <f t="shared" si="29"/>
        <v>airon</v>
      </c>
      <c r="P57" t="str">
        <f t="shared" si="29"/>
        <v>nat</v>
      </c>
      <c r="Q57" s="9" t="str">
        <f t="shared" si="25"/>
        <v>eps</v>
      </c>
      <c r="R57" s="9" t="str">
        <f t="shared" ref="R57:Z57" si="32">Q57</f>
        <v>eps</v>
      </c>
      <c r="S57" s="9" t="str">
        <f t="shared" si="32"/>
        <v>eps</v>
      </c>
      <c r="T57" s="9" t="str">
        <f t="shared" si="32"/>
        <v>eps</v>
      </c>
      <c r="U57" s="9" t="str">
        <f t="shared" si="32"/>
        <v>eps</v>
      </c>
      <c r="V57" s="9" t="str">
        <f t="shared" si="32"/>
        <v>eps</v>
      </c>
      <c r="W57" s="9" t="str">
        <f t="shared" si="32"/>
        <v>eps</v>
      </c>
      <c r="X57" s="9" t="str">
        <f t="shared" si="32"/>
        <v>eps</v>
      </c>
      <c r="Y57" s="9" t="str">
        <f t="shared" si="32"/>
        <v>eps</v>
      </c>
      <c r="Z57" s="9" t="str">
        <f t="shared" si="32"/>
        <v>eps</v>
      </c>
      <c r="AF57" s="147" t="str">
        <f t="shared" si="14"/>
        <v>20 yrs</v>
      </c>
      <c r="AG57" s="25" t="s">
        <v>122</v>
      </c>
      <c r="AH57" s="25" t="s">
        <v>403</v>
      </c>
      <c r="AI57" s="145">
        <v>1.4</v>
      </c>
      <c r="AJ57" s="25">
        <v>1.8</v>
      </c>
      <c r="AK57" s="25">
        <v>1.2</v>
      </c>
      <c r="AL57" s="25">
        <v>0.7</v>
      </c>
      <c r="AM57" s="144">
        <f t="shared" si="8"/>
        <v>6.9999999999999993E-2</v>
      </c>
      <c r="AP57">
        <f t="shared" si="9"/>
        <v>0.7</v>
      </c>
      <c r="AQ57">
        <f t="shared" si="10"/>
        <v>0.7</v>
      </c>
    </row>
    <row r="58" spans="1:43" x14ac:dyDescent="0.25">
      <c r="A58" t="s">
        <v>115</v>
      </c>
      <c r="B58" t="s">
        <v>72</v>
      </c>
      <c r="C58" s="117">
        <f t="shared" si="28"/>
        <v>0.13999999999999999</v>
      </c>
      <c r="D58" s="117">
        <f>C58</f>
        <v>0.13999999999999999</v>
      </c>
      <c r="E58" s="117">
        <f t="shared" si="23"/>
        <v>0.13999999999999999</v>
      </c>
      <c r="F58" s="117">
        <f t="shared" si="23"/>
        <v>0.13999999999999999</v>
      </c>
      <c r="G58" s="117">
        <f t="shared" si="23"/>
        <v>0.13999999999999999</v>
      </c>
      <c r="H58" s="117">
        <f t="shared" si="23"/>
        <v>0.13999999999999999</v>
      </c>
      <c r="I58" s="117">
        <f t="shared" si="23"/>
        <v>0.13999999999999999</v>
      </c>
      <c r="J58" s="117">
        <f t="shared" si="23"/>
        <v>0.13999999999999999</v>
      </c>
      <c r="K58" s="117">
        <f t="shared" si="23"/>
        <v>0.13999999999999999</v>
      </c>
      <c r="L58" s="117">
        <f t="shared" si="23"/>
        <v>0.13999999999999999</v>
      </c>
      <c r="O58" t="str">
        <f t="shared" si="29"/>
        <v>anfrm</v>
      </c>
      <c r="P58" t="str">
        <f t="shared" si="29"/>
        <v>nat</v>
      </c>
      <c r="Q58" s="9" t="str">
        <f t="shared" si="25"/>
        <v>eps</v>
      </c>
      <c r="R58" s="9" t="str">
        <f t="shared" ref="R58:Z58" si="33">Q58</f>
        <v>eps</v>
      </c>
      <c r="S58" s="9" t="str">
        <f t="shared" si="33"/>
        <v>eps</v>
      </c>
      <c r="T58" s="9" t="str">
        <f t="shared" si="33"/>
        <v>eps</v>
      </c>
      <c r="U58" s="9" t="str">
        <f t="shared" si="33"/>
        <v>eps</v>
      </c>
      <c r="V58" s="9" t="str">
        <f t="shared" si="33"/>
        <v>eps</v>
      </c>
      <c r="W58" s="9" t="str">
        <f t="shared" si="33"/>
        <v>eps</v>
      </c>
      <c r="X58" s="9" t="str">
        <f t="shared" si="33"/>
        <v>eps</v>
      </c>
      <c r="Y58" s="9" t="str">
        <f t="shared" si="33"/>
        <v>eps</v>
      </c>
      <c r="Z58" s="9" t="str">
        <f t="shared" si="33"/>
        <v>eps</v>
      </c>
      <c r="AF58" s="147" t="str">
        <f t="shared" si="14"/>
        <v>20 yrs</v>
      </c>
      <c r="AH58" s="25" t="s">
        <v>404</v>
      </c>
      <c r="AI58" s="145">
        <v>1.4</v>
      </c>
      <c r="AJ58" s="25">
        <v>1.8</v>
      </c>
      <c r="AK58" s="25">
        <v>1.2</v>
      </c>
      <c r="AL58" s="25">
        <v>0.7</v>
      </c>
      <c r="AM58" s="144">
        <f t="shared" si="8"/>
        <v>6.9999999999999993E-2</v>
      </c>
      <c r="AP58">
        <f t="shared" si="9"/>
        <v>0.7</v>
      </c>
      <c r="AQ58">
        <f t="shared" si="10"/>
        <v>0.7</v>
      </c>
    </row>
    <row r="59" spans="1:43" x14ac:dyDescent="0.25">
      <c r="A59" t="s">
        <v>116</v>
      </c>
      <c r="B59" t="s">
        <v>72</v>
      </c>
      <c r="C59" s="117">
        <f t="shared" si="28"/>
        <v>0.13999999999999999</v>
      </c>
      <c r="D59" s="117">
        <f>C59</f>
        <v>0.13999999999999999</v>
      </c>
      <c r="E59" s="117">
        <f t="shared" si="23"/>
        <v>0.13999999999999999</v>
      </c>
      <c r="F59" s="117">
        <f t="shared" si="23"/>
        <v>0.13999999999999999</v>
      </c>
      <c r="G59" s="117">
        <f t="shared" si="23"/>
        <v>0.13999999999999999</v>
      </c>
      <c r="H59" s="117">
        <f t="shared" si="23"/>
        <v>0.13999999999999999</v>
      </c>
      <c r="I59" s="117">
        <f t="shared" si="23"/>
        <v>0.13999999999999999</v>
      </c>
      <c r="J59" s="117">
        <f t="shared" si="23"/>
        <v>0.13999999999999999</v>
      </c>
      <c r="K59" s="117">
        <f t="shared" si="23"/>
        <v>0.13999999999999999</v>
      </c>
      <c r="L59" s="117">
        <f t="shared" si="23"/>
        <v>0.13999999999999999</v>
      </c>
      <c r="O59" t="str">
        <f t="shared" si="29"/>
        <v>ametp</v>
      </c>
      <c r="P59" t="str">
        <f t="shared" si="29"/>
        <v>nat</v>
      </c>
      <c r="Q59" s="9" t="str">
        <f t="shared" si="25"/>
        <v>eps</v>
      </c>
      <c r="R59" s="9" t="str">
        <f t="shared" ref="R59:Z59" si="34">Q59</f>
        <v>eps</v>
      </c>
      <c r="S59" s="9" t="str">
        <f t="shared" si="34"/>
        <v>eps</v>
      </c>
      <c r="T59" s="9" t="str">
        <f t="shared" si="34"/>
        <v>eps</v>
      </c>
      <c r="U59" s="9" t="str">
        <f t="shared" si="34"/>
        <v>eps</v>
      </c>
      <c r="V59" s="9" t="str">
        <f t="shared" si="34"/>
        <v>eps</v>
      </c>
      <c r="W59" s="9" t="str">
        <f t="shared" si="34"/>
        <v>eps</v>
      </c>
      <c r="X59" s="9" t="str">
        <f t="shared" si="34"/>
        <v>eps</v>
      </c>
      <c r="Y59" s="9" t="str">
        <f t="shared" si="34"/>
        <v>eps</v>
      </c>
      <c r="Z59" s="9" t="str">
        <f t="shared" si="34"/>
        <v>eps</v>
      </c>
      <c r="AF59" s="147" t="str">
        <f t="shared" si="14"/>
        <v>20 yrs</v>
      </c>
      <c r="AH59" s="25" t="s">
        <v>405</v>
      </c>
      <c r="AI59" s="145">
        <v>1.4</v>
      </c>
      <c r="AJ59" s="25">
        <v>1.8</v>
      </c>
      <c r="AK59" s="25">
        <v>1.2</v>
      </c>
      <c r="AL59" s="25">
        <v>0.7</v>
      </c>
      <c r="AM59" s="144">
        <f t="shared" si="8"/>
        <v>6.9999999999999993E-2</v>
      </c>
      <c r="AP59">
        <f t="shared" si="9"/>
        <v>0.7</v>
      </c>
      <c r="AQ59">
        <f t="shared" si="10"/>
        <v>0.7</v>
      </c>
    </row>
    <row r="60" spans="1:43" x14ac:dyDescent="0.25">
      <c r="A60" t="s">
        <v>63</v>
      </c>
      <c r="B60" t="s">
        <v>72</v>
      </c>
      <c r="C60" s="117">
        <f t="shared" si="28"/>
        <v>0.13</v>
      </c>
      <c r="D60" s="117">
        <f t="shared" ref="D60:D62" si="35">C60</f>
        <v>0.13</v>
      </c>
      <c r="E60" s="117">
        <f t="shared" ref="E60:E62" si="36">D60</f>
        <v>0.13</v>
      </c>
      <c r="F60" s="117">
        <f t="shared" ref="F60:F62" si="37">E60</f>
        <v>0.13</v>
      </c>
      <c r="G60" s="117">
        <f t="shared" ref="G60:G62" si="38">F60</f>
        <v>0.13</v>
      </c>
      <c r="H60" s="117">
        <f t="shared" ref="H60:H62" si="39">G60</f>
        <v>0.13</v>
      </c>
      <c r="I60" s="117">
        <f t="shared" ref="I60:I62" si="40">H60</f>
        <v>0.13</v>
      </c>
      <c r="J60" s="117">
        <f t="shared" ref="J60:J62" si="41">I60</f>
        <v>0.13</v>
      </c>
      <c r="K60" s="117">
        <f t="shared" ref="K60:K62" si="42">J60</f>
        <v>0.13</v>
      </c>
      <c r="L60" s="117">
        <f t="shared" ref="L60:L62" si="43">K60</f>
        <v>0.13</v>
      </c>
      <c r="O60" t="str">
        <f t="shared" ref="O60:O62" si="44">A60</f>
        <v>amach</v>
      </c>
      <c r="P60" t="str">
        <f t="shared" ref="P60:P62" si="45">B60</f>
        <v>nat</v>
      </c>
      <c r="Q60" s="9" t="str">
        <f t="shared" si="25"/>
        <v>eps</v>
      </c>
      <c r="R60" s="9" t="str">
        <f t="shared" ref="R60:R62" si="46">Q60</f>
        <v>eps</v>
      </c>
      <c r="S60" s="9" t="str">
        <f t="shared" ref="S60:S62" si="47">R60</f>
        <v>eps</v>
      </c>
      <c r="T60" s="9" t="str">
        <f t="shared" ref="T60:T62" si="48">S60</f>
        <v>eps</v>
      </c>
      <c r="U60" s="9" t="str">
        <f t="shared" ref="U60:U62" si="49">T60</f>
        <v>eps</v>
      </c>
      <c r="V60" s="9" t="str">
        <f t="shared" ref="V60:V62" si="50">U60</f>
        <v>eps</v>
      </c>
      <c r="W60" s="9" t="str">
        <f t="shared" ref="W60:W62" si="51">V60</f>
        <v>eps</v>
      </c>
      <c r="X60" s="9" t="str">
        <f t="shared" ref="X60:X62" si="52">W60</f>
        <v>eps</v>
      </c>
      <c r="Y60" s="9" t="str">
        <f t="shared" ref="Y60:Y62" si="53">X60</f>
        <v>eps</v>
      </c>
      <c r="Z60" s="9" t="str">
        <f t="shared" ref="Z60:Z62" si="54">Y60</f>
        <v>eps</v>
      </c>
      <c r="AF60" s="147" t="str">
        <f t="shared" si="14"/>
        <v>20 yrs</v>
      </c>
      <c r="AH60" s="25" t="s">
        <v>406</v>
      </c>
      <c r="AI60" s="145">
        <v>1.4</v>
      </c>
      <c r="AJ60" s="25">
        <v>1.8</v>
      </c>
      <c r="AK60" s="25">
        <v>1.2</v>
      </c>
      <c r="AL60" s="25">
        <v>0.7</v>
      </c>
      <c r="AM60" s="144">
        <f t="shared" si="8"/>
        <v>6.9999999999999993E-2</v>
      </c>
      <c r="AP60">
        <f t="shared" si="9"/>
        <v>0.7</v>
      </c>
      <c r="AQ60">
        <f t="shared" si="10"/>
        <v>0.7</v>
      </c>
    </row>
    <row r="61" spans="1:43" x14ac:dyDescent="0.25">
      <c r="A61" t="s">
        <v>418</v>
      </c>
      <c r="B61" t="s">
        <v>72</v>
      </c>
      <c r="C61" s="117">
        <f>C63</f>
        <v>0.13</v>
      </c>
      <c r="D61" s="117">
        <f t="shared" si="35"/>
        <v>0.13</v>
      </c>
      <c r="E61" s="117">
        <f t="shared" si="36"/>
        <v>0.13</v>
      </c>
      <c r="F61" s="117">
        <f t="shared" si="37"/>
        <v>0.13</v>
      </c>
      <c r="G61" s="117">
        <f t="shared" si="38"/>
        <v>0.13</v>
      </c>
      <c r="H61" s="117">
        <f t="shared" si="39"/>
        <v>0.13</v>
      </c>
      <c r="I61" s="117">
        <f t="shared" si="40"/>
        <v>0.13</v>
      </c>
      <c r="J61" s="117">
        <f t="shared" si="41"/>
        <v>0.13</v>
      </c>
      <c r="K61" s="117">
        <f t="shared" si="42"/>
        <v>0.13</v>
      </c>
      <c r="L61" s="117">
        <f t="shared" si="43"/>
        <v>0.13</v>
      </c>
      <c r="O61" t="str">
        <f t="shared" si="44"/>
        <v>afcel</v>
      </c>
      <c r="P61" t="str">
        <f t="shared" si="45"/>
        <v>nat</v>
      </c>
      <c r="Q61" s="9" t="str">
        <f t="shared" ref="Q61:Q62" si="55">Q58</f>
        <v>eps</v>
      </c>
      <c r="R61" s="9" t="str">
        <f t="shared" si="46"/>
        <v>eps</v>
      </c>
      <c r="S61" s="9" t="str">
        <f t="shared" si="47"/>
        <v>eps</v>
      </c>
      <c r="T61" s="9" t="str">
        <f t="shared" si="48"/>
        <v>eps</v>
      </c>
      <c r="U61" s="9" t="str">
        <f t="shared" si="49"/>
        <v>eps</v>
      </c>
      <c r="V61" s="9" t="str">
        <f t="shared" si="50"/>
        <v>eps</v>
      </c>
      <c r="W61" s="9" t="str">
        <f t="shared" si="51"/>
        <v>eps</v>
      </c>
      <c r="X61" s="9" t="str">
        <f t="shared" si="52"/>
        <v>eps</v>
      </c>
      <c r="Y61" s="9" t="str">
        <f t="shared" si="53"/>
        <v>eps</v>
      </c>
      <c r="Z61" s="9" t="str">
        <f t="shared" si="54"/>
        <v>eps</v>
      </c>
      <c r="AF61" s="147" t="str">
        <f t="shared" si="14"/>
        <v>20 yrs</v>
      </c>
      <c r="AH61" s="25" t="s">
        <v>407</v>
      </c>
      <c r="AI61" s="145">
        <v>1.4</v>
      </c>
      <c r="AJ61" s="25">
        <v>1.8</v>
      </c>
      <c r="AK61" s="25">
        <v>1.2</v>
      </c>
      <c r="AL61" s="25">
        <v>0.7</v>
      </c>
      <c r="AM61" s="144">
        <f t="shared" si="8"/>
        <v>6.9999999999999993E-2</v>
      </c>
      <c r="AP61">
        <f t="shared" si="9"/>
        <v>0.7</v>
      </c>
      <c r="AQ61">
        <f t="shared" si="10"/>
        <v>0.7</v>
      </c>
    </row>
    <row r="62" spans="1:43" x14ac:dyDescent="0.25">
      <c r="A62" t="s">
        <v>419</v>
      </c>
      <c r="B62" t="s">
        <v>72</v>
      </c>
      <c r="C62" s="117">
        <f>C64</f>
        <v>0.13</v>
      </c>
      <c r="D62" s="117">
        <f t="shared" si="35"/>
        <v>0.13</v>
      </c>
      <c r="E62" s="117">
        <f t="shared" si="36"/>
        <v>0.13</v>
      </c>
      <c r="F62" s="117">
        <f t="shared" si="37"/>
        <v>0.13</v>
      </c>
      <c r="G62" s="117">
        <f t="shared" si="38"/>
        <v>0.13</v>
      </c>
      <c r="H62" s="117">
        <f t="shared" si="39"/>
        <v>0.13</v>
      </c>
      <c r="I62" s="117">
        <f t="shared" si="40"/>
        <v>0.13</v>
      </c>
      <c r="J62" s="117">
        <f t="shared" si="41"/>
        <v>0.13</v>
      </c>
      <c r="K62" s="117">
        <f t="shared" si="42"/>
        <v>0.13</v>
      </c>
      <c r="L62" s="117">
        <f t="shared" si="43"/>
        <v>0.13</v>
      </c>
      <c r="O62" t="str">
        <f t="shared" si="44"/>
        <v>aelct</v>
      </c>
      <c r="P62" t="str">
        <f t="shared" si="45"/>
        <v>nat</v>
      </c>
      <c r="Q62" s="9" t="str">
        <f t="shared" si="55"/>
        <v>eps</v>
      </c>
      <c r="R62" s="9" t="str">
        <f t="shared" si="46"/>
        <v>eps</v>
      </c>
      <c r="S62" s="9" t="str">
        <f t="shared" si="47"/>
        <v>eps</v>
      </c>
      <c r="T62" s="9" t="str">
        <f t="shared" si="48"/>
        <v>eps</v>
      </c>
      <c r="U62" s="9" t="str">
        <f t="shared" si="49"/>
        <v>eps</v>
      </c>
      <c r="V62" s="9" t="str">
        <f t="shared" si="50"/>
        <v>eps</v>
      </c>
      <c r="W62" s="9" t="str">
        <f t="shared" si="51"/>
        <v>eps</v>
      </c>
      <c r="X62" s="9" t="str">
        <f t="shared" si="52"/>
        <v>eps</v>
      </c>
      <c r="Y62" s="9" t="str">
        <f t="shared" si="53"/>
        <v>eps</v>
      </c>
      <c r="Z62" s="9" t="str">
        <f t="shared" si="54"/>
        <v>eps</v>
      </c>
      <c r="AF62" s="143" t="s">
        <v>372</v>
      </c>
      <c r="AG62" s="25" t="s">
        <v>71</v>
      </c>
      <c r="AH62" s="25" t="s">
        <v>408</v>
      </c>
      <c r="AI62" s="145">
        <v>0.4</v>
      </c>
      <c r="AJ62" s="25">
        <v>0</v>
      </c>
      <c r="AK62" s="25">
        <v>-0.4</v>
      </c>
      <c r="AL62" s="25">
        <v>-0.4</v>
      </c>
      <c r="AM62" s="144">
        <f t="shared" si="8"/>
        <v>-4.0000000000000008E-2</v>
      </c>
      <c r="AP62">
        <f t="shared" si="9"/>
        <v>-0.4</v>
      </c>
      <c r="AQ62" s="45">
        <f>AP62</f>
        <v>-0.4</v>
      </c>
    </row>
    <row r="63" spans="1:43" x14ac:dyDescent="0.25">
      <c r="A63" t="s">
        <v>117</v>
      </c>
      <c r="B63" t="s">
        <v>72</v>
      </c>
      <c r="C63" s="117">
        <f t="shared" ref="C63:C74" si="56">VLOOKUP($A63,$AG$8:$AM$69,MATCH($AF$4,$AG$7:$AM$7,0),)*$F$3</f>
        <v>0.13</v>
      </c>
      <c r="D63" s="117">
        <f t="shared" ref="D63:L63" si="57">C63</f>
        <v>0.13</v>
      </c>
      <c r="E63" s="117">
        <f t="shared" si="57"/>
        <v>0.13</v>
      </c>
      <c r="F63" s="117">
        <f t="shared" si="57"/>
        <v>0.13</v>
      </c>
      <c r="G63" s="117">
        <f t="shared" si="57"/>
        <v>0.13</v>
      </c>
      <c r="H63" s="117">
        <f t="shared" si="57"/>
        <v>0.13</v>
      </c>
      <c r="I63" s="117">
        <f t="shared" si="57"/>
        <v>0.13</v>
      </c>
      <c r="J63" s="117">
        <f t="shared" si="57"/>
        <v>0.13</v>
      </c>
      <c r="K63" s="117">
        <f t="shared" si="57"/>
        <v>0.13</v>
      </c>
      <c r="L63" s="117">
        <f t="shared" si="57"/>
        <v>0.13</v>
      </c>
      <c r="O63" t="str">
        <f t="shared" ref="O63:O84" si="58">A63</f>
        <v>aemch</v>
      </c>
      <c r="P63" t="str">
        <f t="shared" ref="P63:P84" si="59">B63</f>
        <v>nat</v>
      </c>
      <c r="Q63" s="9" t="str">
        <f>Q60</f>
        <v>eps</v>
      </c>
      <c r="R63" s="9" t="str">
        <f t="shared" ref="R63:Z63" si="60">Q63</f>
        <v>eps</v>
      </c>
      <c r="S63" s="9" t="str">
        <f t="shared" si="60"/>
        <v>eps</v>
      </c>
      <c r="T63" s="9" t="str">
        <f t="shared" si="60"/>
        <v>eps</v>
      </c>
      <c r="U63" s="9" t="str">
        <f t="shared" si="60"/>
        <v>eps</v>
      </c>
      <c r="V63" s="9" t="str">
        <f t="shared" si="60"/>
        <v>eps</v>
      </c>
      <c r="W63" s="9" t="str">
        <f t="shared" si="60"/>
        <v>eps</v>
      </c>
      <c r="X63" s="9" t="str">
        <f t="shared" si="60"/>
        <v>eps</v>
      </c>
      <c r="Y63" s="9" t="str">
        <f t="shared" si="60"/>
        <v>eps</v>
      </c>
      <c r="Z63" s="9" t="str">
        <f t="shared" si="60"/>
        <v>eps</v>
      </c>
      <c r="AF63" s="143" t="s">
        <v>372</v>
      </c>
      <c r="AG63" s="25" t="s">
        <v>123</v>
      </c>
      <c r="AH63" s="25" t="s">
        <v>409</v>
      </c>
      <c r="AI63" s="145">
        <v>-0.6</v>
      </c>
      <c r="AJ63" s="25">
        <v>-0.5</v>
      </c>
      <c r="AK63" s="25">
        <v>-1.3</v>
      </c>
      <c r="AL63" s="25">
        <v>-1.5</v>
      </c>
      <c r="AM63" s="144">
        <f t="shared" si="8"/>
        <v>-0.15000000000000002</v>
      </c>
      <c r="AP63">
        <f t="shared" si="9"/>
        <v>-1.5</v>
      </c>
      <c r="AQ63" s="45">
        <f t="shared" ref="AQ63:AQ69" si="61">AP63</f>
        <v>-1.5</v>
      </c>
    </row>
    <row r="64" spans="1:43" x14ac:dyDescent="0.25">
      <c r="A64" t="s">
        <v>118</v>
      </c>
      <c r="B64" t="s">
        <v>72</v>
      </c>
      <c r="C64" s="117">
        <f t="shared" si="56"/>
        <v>0.13</v>
      </c>
      <c r="D64" s="117">
        <f t="shared" ref="D64:L64" si="62">C64</f>
        <v>0.13</v>
      </c>
      <c r="E64" s="117">
        <f t="shared" si="62"/>
        <v>0.13</v>
      </c>
      <c r="F64" s="117">
        <f t="shared" si="62"/>
        <v>0.13</v>
      </c>
      <c r="G64" s="117">
        <f t="shared" si="62"/>
        <v>0.13</v>
      </c>
      <c r="H64" s="117">
        <f t="shared" si="62"/>
        <v>0.13</v>
      </c>
      <c r="I64" s="117">
        <f t="shared" si="62"/>
        <v>0.13</v>
      </c>
      <c r="J64" s="117">
        <f t="shared" si="62"/>
        <v>0.13</v>
      </c>
      <c r="K64" s="117">
        <f t="shared" si="62"/>
        <v>0.13</v>
      </c>
      <c r="L64" s="117">
        <f t="shared" si="62"/>
        <v>0.13</v>
      </c>
      <c r="O64" t="str">
        <f t="shared" si="58"/>
        <v>asequ</v>
      </c>
      <c r="P64" t="str">
        <f t="shared" si="59"/>
        <v>nat</v>
      </c>
      <c r="Q64" s="9" t="str">
        <f t="shared" ref="Q64:Q75" si="63">Q63</f>
        <v>eps</v>
      </c>
      <c r="R64" s="9" t="str">
        <f t="shared" ref="R64:Z64" si="64">Q64</f>
        <v>eps</v>
      </c>
      <c r="S64" s="9" t="str">
        <f t="shared" si="64"/>
        <v>eps</v>
      </c>
      <c r="T64" s="9" t="str">
        <f t="shared" si="64"/>
        <v>eps</v>
      </c>
      <c r="U64" s="9" t="str">
        <f t="shared" si="64"/>
        <v>eps</v>
      </c>
      <c r="V64" s="9" t="str">
        <f t="shared" si="64"/>
        <v>eps</v>
      </c>
      <c r="W64" s="9" t="str">
        <f t="shared" si="64"/>
        <v>eps</v>
      </c>
      <c r="X64" s="9" t="str">
        <f t="shared" si="64"/>
        <v>eps</v>
      </c>
      <c r="Y64" s="9" t="str">
        <f t="shared" si="64"/>
        <v>eps</v>
      </c>
      <c r="Z64" s="9" t="str">
        <f t="shared" si="64"/>
        <v>eps</v>
      </c>
      <c r="AF64" s="147" t="str">
        <f t="shared" ref="AF64:AF75" si="65">AF63</f>
        <v>20 yrs</v>
      </c>
      <c r="AH64" s="25" t="s">
        <v>410</v>
      </c>
      <c r="AI64" s="145">
        <v>-0.6</v>
      </c>
      <c r="AJ64" s="25">
        <v>-0.5</v>
      </c>
      <c r="AK64" s="25">
        <v>-1.3</v>
      </c>
      <c r="AL64" s="25">
        <v>-1.5</v>
      </c>
      <c r="AM64" s="144">
        <f t="shared" si="8"/>
        <v>-0.15000000000000002</v>
      </c>
      <c r="AP64">
        <f t="shared" si="9"/>
        <v>-1.5</v>
      </c>
      <c r="AQ64" s="45">
        <f t="shared" si="61"/>
        <v>-1.5</v>
      </c>
    </row>
    <row r="65" spans="1:43" x14ac:dyDescent="0.25">
      <c r="A65" t="s">
        <v>64</v>
      </c>
      <c r="B65" t="s">
        <v>72</v>
      </c>
      <c r="C65" s="117">
        <f t="shared" si="56"/>
        <v>0.33</v>
      </c>
      <c r="D65" s="117">
        <f t="shared" ref="D65:L65" si="66">C65</f>
        <v>0.33</v>
      </c>
      <c r="E65" s="117">
        <f t="shared" si="66"/>
        <v>0.33</v>
      </c>
      <c r="F65" s="117">
        <f t="shared" si="66"/>
        <v>0.33</v>
      </c>
      <c r="G65" s="117">
        <f t="shared" si="66"/>
        <v>0.33</v>
      </c>
      <c r="H65" s="117">
        <f t="shared" si="66"/>
        <v>0.33</v>
      </c>
      <c r="I65" s="117">
        <f t="shared" si="66"/>
        <v>0.33</v>
      </c>
      <c r="J65" s="117">
        <f t="shared" si="66"/>
        <v>0.33</v>
      </c>
      <c r="K65" s="117">
        <f t="shared" si="66"/>
        <v>0.33</v>
      </c>
      <c r="L65" s="117">
        <f t="shared" si="66"/>
        <v>0.33</v>
      </c>
      <c r="O65" t="str">
        <f t="shared" si="58"/>
        <v>avehi</v>
      </c>
      <c r="P65" t="str">
        <f t="shared" si="59"/>
        <v>nat</v>
      </c>
      <c r="Q65" s="9" t="str">
        <f t="shared" si="63"/>
        <v>eps</v>
      </c>
      <c r="R65" s="9" t="str">
        <f t="shared" ref="R65:Z65" si="67">Q65</f>
        <v>eps</v>
      </c>
      <c r="S65" s="9" t="str">
        <f t="shared" si="67"/>
        <v>eps</v>
      </c>
      <c r="T65" s="9" t="str">
        <f t="shared" si="67"/>
        <v>eps</v>
      </c>
      <c r="U65" s="9" t="str">
        <f t="shared" si="67"/>
        <v>eps</v>
      </c>
      <c r="V65" s="9" t="str">
        <f t="shared" si="67"/>
        <v>eps</v>
      </c>
      <c r="W65" s="9" t="str">
        <f t="shared" si="67"/>
        <v>eps</v>
      </c>
      <c r="X65" s="9" t="str">
        <f t="shared" si="67"/>
        <v>eps</v>
      </c>
      <c r="Y65" s="9" t="str">
        <f t="shared" si="67"/>
        <v>eps</v>
      </c>
      <c r="Z65" s="9" t="str">
        <f t="shared" si="67"/>
        <v>eps</v>
      </c>
      <c r="AF65" s="143" t="s">
        <v>372</v>
      </c>
      <c r="AH65" s="25" t="s">
        <v>411</v>
      </c>
      <c r="AI65" s="145">
        <v>-0.6</v>
      </c>
      <c r="AJ65" s="25">
        <v>-0.5</v>
      </c>
      <c r="AK65" s="25">
        <v>-1.3</v>
      </c>
      <c r="AL65" s="25">
        <v>-1.5</v>
      </c>
      <c r="AM65" s="144">
        <f t="shared" si="8"/>
        <v>-0.15000000000000002</v>
      </c>
      <c r="AP65">
        <f t="shared" si="9"/>
        <v>-1.5</v>
      </c>
      <c r="AQ65" s="45">
        <f t="shared" si="61"/>
        <v>-1.5</v>
      </c>
    </row>
    <row r="66" spans="1:43" x14ac:dyDescent="0.25">
      <c r="A66" t="s">
        <v>119</v>
      </c>
      <c r="B66" t="s">
        <v>72</v>
      </c>
      <c r="C66" s="117">
        <f t="shared" si="56"/>
        <v>0.33</v>
      </c>
      <c r="D66" s="117">
        <f t="shared" ref="D66:L66" si="68">C66</f>
        <v>0.33</v>
      </c>
      <c r="E66" s="117">
        <f t="shared" si="68"/>
        <v>0.33</v>
      </c>
      <c r="F66" s="117">
        <f t="shared" si="68"/>
        <v>0.33</v>
      </c>
      <c r="G66" s="117">
        <f t="shared" si="68"/>
        <v>0.33</v>
      </c>
      <c r="H66" s="117">
        <f t="shared" si="68"/>
        <v>0.33</v>
      </c>
      <c r="I66" s="117">
        <f t="shared" si="68"/>
        <v>0.33</v>
      </c>
      <c r="J66" s="117">
        <f t="shared" si="68"/>
        <v>0.33</v>
      </c>
      <c r="K66" s="117">
        <f t="shared" si="68"/>
        <v>0.33</v>
      </c>
      <c r="L66" s="117">
        <f t="shared" si="68"/>
        <v>0.33</v>
      </c>
      <c r="O66" t="str">
        <f t="shared" si="58"/>
        <v>atequ</v>
      </c>
      <c r="P66" t="str">
        <f t="shared" si="59"/>
        <v>nat</v>
      </c>
      <c r="Q66" s="9" t="str">
        <f t="shared" si="63"/>
        <v>eps</v>
      </c>
      <c r="R66" s="9" t="str">
        <f t="shared" ref="R66:Z66" si="69">Q66</f>
        <v>eps</v>
      </c>
      <c r="S66" s="9" t="str">
        <f t="shared" si="69"/>
        <v>eps</v>
      </c>
      <c r="T66" s="9" t="str">
        <f t="shared" si="69"/>
        <v>eps</v>
      </c>
      <c r="U66" s="9" t="str">
        <f t="shared" si="69"/>
        <v>eps</v>
      </c>
      <c r="V66" s="9" t="str">
        <f t="shared" si="69"/>
        <v>eps</v>
      </c>
      <c r="W66" s="9" t="str">
        <f t="shared" si="69"/>
        <v>eps</v>
      </c>
      <c r="X66" s="9" t="str">
        <f t="shared" si="69"/>
        <v>eps</v>
      </c>
      <c r="Y66" s="9" t="str">
        <f t="shared" si="69"/>
        <v>eps</v>
      </c>
      <c r="Z66" s="9" t="str">
        <f t="shared" si="69"/>
        <v>eps</v>
      </c>
      <c r="AF66" s="147" t="str">
        <f t="shared" si="65"/>
        <v>20 yrs</v>
      </c>
      <c r="AH66" s="25" t="s">
        <v>412</v>
      </c>
      <c r="AI66" s="145">
        <v>-0.6</v>
      </c>
      <c r="AJ66" s="25">
        <v>-0.5</v>
      </c>
      <c r="AK66" s="25">
        <v>-1.3</v>
      </c>
      <c r="AL66" s="25">
        <v>-1.5</v>
      </c>
      <c r="AM66" s="144">
        <f t="shared" si="8"/>
        <v>-0.15000000000000002</v>
      </c>
      <c r="AP66">
        <f t="shared" si="9"/>
        <v>-1.5</v>
      </c>
      <c r="AQ66" s="45">
        <f t="shared" si="61"/>
        <v>-1.5</v>
      </c>
    </row>
    <row r="67" spans="1:43" x14ac:dyDescent="0.25">
      <c r="A67" t="s">
        <v>120</v>
      </c>
      <c r="B67" t="s">
        <v>72</v>
      </c>
      <c r="C67" s="117">
        <f t="shared" si="56"/>
        <v>0.33</v>
      </c>
      <c r="D67" s="117">
        <f t="shared" ref="D67:L67" si="70">C67</f>
        <v>0.33</v>
      </c>
      <c r="E67" s="117">
        <f t="shared" si="70"/>
        <v>0.33</v>
      </c>
      <c r="F67" s="117">
        <f t="shared" si="70"/>
        <v>0.33</v>
      </c>
      <c r="G67" s="117">
        <f t="shared" si="70"/>
        <v>0.33</v>
      </c>
      <c r="H67" s="117">
        <f t="shared" si="70"/>
        <v>0.33</v>
      </c>
      <c r="I67" s="117">
        <f t="shared" si="70"/>
        <v>0.33</v>
      </c>
      <c r="J67" s="117">
        <f t="shared" si="70"/>
        <v>0.33</v>
      </c>
      <c r="K67" s="117">
        <f t="shared" si="70"/>
        <v>0.33</v>
      </c>
      <c r="L67" s="117">
        <f t="shared" si="70"/>
        <v>0.33</v>
      </c>
      <c r="O67" t="str">
        <f t="shared" si="58"/>
        <v>afurn</v>
      </c>
      <c r="P67" t="str">
        <f t="shared" si="59"/>
        <v>nat</v>
      </c>
      <c r="Q67" s="9" t="str">
        <f t="shared" si="63"/>
        <v>eps</v>
      </c>
      <c r="R67" s="9" t="str">
        <f t="shared" ref="R67:Z67" si="71">Q67</f>
        <v>eps</v>
      </c>
      <c r="S67" s="9" t="str">
        <f t="shared" si="71"/>
        <v>eps</v>
      </c>
      <c r="T67" s="9" t="str">
        <f t="shared" si="71"/>
        <v>eps</v>
      </c>
      <c r="U67" s="9" t="str">
        <f t="shared" si="71"/>
        <v>eps</v>
      </c>
      <c r="V67" s="9" t="str">
        <f t="shared" si="71"/>
        <v>eps</v>
      </c>
      <c r="W67" s="9" t="str">
        <f t="shared" si="71"/>
        <v>eps</v>
      </c>
      <c r="X67" s="9" t="str">
        <f t="shared" si="71"/>
        <v>eps</v>
      </c>
      <c r="Y67" s="9" t="str">
        <f t="shared" si="71"/>
        <v>eps</v>
      </c>
      <c r="Z67" s="9" t="str">
        <f t="shared" si="71"/>
        <v>eps</v>
      </c>
      <c r="AF67" s="147" t="str">
        <f t="shared" si="65"/>
        <v>20 yrs</v>
      </c>
      <c r="AH67" s="25" t="s">
        <v>413</v>
      </c>
      <c r="AI67" s="145">
        <v>-0.6</v>
      </c>
      <c r="AJ67" s="25">
        <v>-0.5</v>
      </c>
      <c r="AK67" s="25">
        <v>-1.3</v>
      </c>
      <c r="AL67" s="25">
        <v>-1.5</v>
      </c>
      <c r="AM67" s="144">
        <f t="shared" si="8"/>
        <v>-0.15000000000000002</v>
      </c>
      <c r="AP67">
        <f t="shared" si="9"/>
        <v>-1.5</v>
      </c>
      <c r="AQ67" s="45">
        <f t="shared" si="61"/>
        <v>-1.5</v>
      </c>
    </row>
    <row r="68" spans="1:43" x14ac:dyDescent="0.25">
      <c r="A68" t="s">
        <v>65</v>
      </c>
      <c r="B68" t="s">
        <v>72</v>
      </c>
      <c r="C68" s="117">
        <f t="shared" si="56"/>
        <v>0.33</v>
      </c>
      <c r="D68" s="117">
        <f t="shared" ref="D68:L68" si="72">C68</f>
        <v>0.33</v>
      </c>
      <c r="E68" s="117">
        <f t="shared" si="72"/>
        <v>0.33</v>
      </c>
      <c r="F68" s="117">
        <f t="shared" si="72"/>
        <v>0.33</v>
      </c>
      <c r="G68" s="117">
        <f t="shared" si="72"/>
        <v>0.33</v>
      </c>
      <c r="H68" s="117">
        <f t="shared" si="72"/>
        <v>0.33</v>
      </c>
      <c r="I68" s="117">
        <f t="shared" si="72"/>
        <v>0.33</v>
      </c>
      <c r="J68" s="117">
        <f t="shared" si="72"/>
        <v>0.33</v>
      </c>
      <c r="K68" s="117">
        <f t="shared" si="72"/>
        <v>0.33</v>
      </c>
      <c r="L68" s="117">
        <f t="shared" si="72"/>
        <v>0.33</v>
      </c>
      <c r="O68" t="str">
        <f t="shared" si="58"/>
        <v>aoman</v>
      </c>
      <c r="P68" t="str">
        <f t="shared" si="59"/>
        <v>nat</v>
      </c>
      <c r="Q68" s="9" t="str">
        <f t="shared" si="63"/>
        <v>eps</v>
      </c>
      <c r="R68" s="9" t="str">
        <f t="shared" ref="R68:Z68" si="73">Q68</f>
        <v>eps</v>
      </c>
      <c r="S68" s="9" t="str">
        <f t="shared" si="73"/>
        <v>eps</v>
      </c>
      <c r="T68" s="9" t="str">
        <f t="shared" si="73"/>
        <v>eps</v>
      </c>
      <c r="U68" s="9" t="str">
        <f t="shared" si="73"/>
        <v>eps</v>
      </c>
      <c r="V68" s="9" t="str">
        <f t="shared" si="73"/>
        <v>eps</v>
      </c>
      <c r="W68" s="9" t="str">
        <f t="shared" si="73"/>
        <v>eps</v>
      </c>
      <c r="X68" s="9" t="str">
        <f t="shared" si="73"/>
        <v>eps</v>
      </c>
      <c r="Y68" s="9" t="str">
        <f t="shared" si="73"/>
        <v>eps</v>
      </c>
      <c r="Z68" s="9" t="str">
        <f t="shared" si="73"/>
        <v>eps</v>
      </c>
      <c r="AF68" s="147" t="str">
        <f t="shared" si="65"/>
        <v>20 yrs</v>
      </c>
      <c r="AH68" s="25" t="s">
        <v>414</v>
      </c>
      <c r="AI68" s="145">
        <v>-0.6</v>
      </c>
      <c r="AJ68" s="25">
        <v>-0.5</v>
      </c>
      <c r="AK68" s="25">
        <v>-1.3</v>
      </c>
      <c r="AL68" s="25">
        <v>-1.5</v>
      </c>
      <c r="AM68" s="144">
        <f t="shared" si="8"/>
        <v>-0.15000000000000002</v>
      </c>
      <c r="AP68">
        <f t="shared" si="9"/>
        <v>-1.5</v>
      </c>
      <c r="AQ68" s="45">
        <f t="shared" si="61"/>
        <v>-1.5</v>
      </c>
    </row>
    <row r="69" spans="1:43" x14ac:dyDescent="0.25">
      <c r="A69" t="s">
        <v>66</v>
      </c>
      <c r="B69" t="s">
        <v>72</v>
      </c>
      <c r="C69" s="117">
        <f t="shared" si="56"/>
        <v>-0.18000000000000002</v>
      </c>
      <c r="D69" s="117">
        <f t="shared" ref="D69:L69" si="74">C69</f>
        <v>-0.18000000000000002</v>
      </c>
      <c r="E69" s="117">
        <f t="shared" si="74"/>
        <v>-0.18000000000000002</v>
      </c>
      <c r="F69" s="117">
        <f t="shared" si="74"/>
        <v>-0.18000000000000002</v>
      </c>
      <c r="G69" s="117">
        <f t="shared" si="74"/>
        <v>-0.18000000000000002</v>
      </c>
      <c r="H69" s="117">
        <f t="shared" si="74"/>
        <v>-0.18000000000000002</v>
      </c>
      <c r="I69" s="117">
        <f t="shared" si="74"/>
        <v>-0.18000000000000002</v>
      </c>
      <c r="J69" s="117">
        <f t="shared" si="74"/>
        <v>-0.18000000000000002</v>
      </c>
      <c r="K69" s="117">
        <f t="shared" si="74"/>
        <v>-0.18000000000000002</v>
      </c>
      <c r="L69" s="117">
        <f t="shared" si="74"/>
        <v>-0.18000000000000002</v>
      </c>
      <c r="O69" t="str">
        <f t="shared" si="58"/>
        <v>aelec</v>
      </c>
      <c r="P69" t="str">
        <f t="shared" si="59"/>
        <v>nat</v>
      </c>
      <c r="Q69" s="9" t="str">
        <f t="shared" si="63"/>
        <v>eps</v>
      </c>
      <c r="R69" s="9" t="str">
        <f t="shared" ref="R69:Z69" si="75">Q69</f>
        <v>eps</v>
      </c>
      <c r="S69" s="9" t="str">
        <f t="shared" si="75"/>
        <v>eps</v>
      </c>
      <c r="T69" s="9" t="str">
        <f t="shared" si="75"/>
        <v>eps</v>
      </c>
      <c r="U69" s="9" t="str">
        <f t="shared" si="75"/>
        <v>eps</v>
      </c>
      <c r="V69" s="9" t="str">
        <f t="shared" si="75"/>
        <v>eps</v>
      </c>
      <c r="W69" s="9" t="str">
        <f t="shared" si="75"/>
        <v>eps</v>
      </c>
      <c r="X69" s="9" t="str">
        <f t="shared" si="75"/>
        <v>eps</v>
      </c>
      <c r="Y69" s="9" t="str">
        <f t="shared" si="75"/>
        <v>eps</v>
      </c>
      <c r="Z69" s="9" t="str">
        <f t="shared" si="75"/>
        <v>eps</v>
      </c>
      <c r="AF69" s="147" t="str">
        <f t="shared" si="65"/>
        <v>20 yrs</v>
      </c>
      <c r="AH69" s="25" t="s">
        <v>415</v>
      </c>
      <c r="AI69" s="145">
        <v>-0.6</v>
      </c>
      <c r="AJ69" s="25">
        <v>-0.5</v>
      </c>
      <c r="AK69" s="25">
        <v>-1.3</v>
      </c>
      <c r="AL69" s="25">
        <v>-1.5</v>
      </c>
      <c r="AM69" s="144">
        <f t="shared" si="8"/>
        <v>-0.15000000000000002</v>
      </c>
      <c r="AP69">
        <f t="shared" si="9"/>
        <v>-1.5</v>
      </c>
      <c r="AQ69" s="45">
        <f t="shared" si="61"/>
        <v>-1.5</v>
      </c>
    </row>
    <row r="70" spans="1:43" x14ac:dyDescent="0.25">
      <c r="A70" t="s">
        <v>24</v>
      </c>
      <c r="B70" t="s">
        <v>72</v>
      </c>
      <c r="C70" s="117">
        <f t="shared" si="56"/>
        <v>-0.18000000000000002</v>
      </c>
      <c r="D70" s="117">
        <f t="shared" ref="D70:L70" si="76">C70</f>
        <v>-0.18000000000000002</v>
      </c>
      <c r="E70" s="117">
        <f t="shared" si="76"/>
        <v>-0.18000000000000002</v>
      </c>
      <c r="F70" s="117">
        <f t="shared" si="76"/>
        <v>-0.18000000000000002</v>
      </c>
      <c r="G70" s="117">
        <f t="shared" si="76"/>
        <v>-0.18000000000000002</v>
      </c>
      <c r="H70" s="117">
        <f t="shared" si="76"/>
        <v>-0.18000000000000002</v>
      </c>
      <c r="I70" s="117">
        <f t="shared" si="76"/>
        <v>-0.18000000000000002</v>
      </c>
      <c r="J70" s="117">
        <f t="shared" si="76"/>
        <v>-0.18000000000000002</v>
      </c>
      <c r="K70" s="117">
        <f t="shared" si="76"/>
        <v>-0.18000000000000002</v>
      </c>
      <c r="L70" s="117">
        <f t="shared" si="76"/>
        <v>-0.18000000000000002</v>
      </c>
      <c r="O70" t="str">
        <f t="shared" si="58"/>
        <v>awatr</v>
      </c>
      <c r="P70" t="str">
        <f t="shared" si="59"/>
        <v>nat</v>
      </c>
      <c r="Q70" s="9" t="str">
        <f t="shared" si="63"/>
        <v>eps</v>
      </c>
      <c r="R70" s="9" t="str">
        <f t="shared" ref="R70:Z70" si="77">Q70</f>
        <v>eps</v>
      </c>
      <c r="S70" s="9" t="str">
        <f t="shared" si="77"/>
        <v>eps</v>
      </c>
      <c r="T70" s="9" t="str">
        <f t="shared" si="77"/>
        <v>eps</v>
      </c>
      <c r="U70" s="9" t="str">
        <f t="shared" si="77"/>
        <v>eps</v>
      </c>
      <c r="V70" s="9" t="str">
        <f t="shared" si="77"/>
        <v>eps</v>
      </c>
      <c r="W70" s="9" t="str">
        <f t="shared" si="77"/>
        <v>eps</v>
      </c>
      <c r="X70" s="9" t="str">
        <f t="shared" si="77"/>
        <v>eps</v>
      </c>
      <c r="Y70" s="9" t="str">
        <f t="shared" si="77"/>
        <v>eps</v>
      </c>
      <c r="Z70" s="9" t="str">
        <f t="shared" si="77"/>
        <v>eps</v>
      </c>
      <c r="AF70" s="147" t="str">
        <f t="shared" si="65"/>
        <v>20 yrs</v>
      </c>
    </row>
    <row r="71" spans="1:43" x14ac:dyDescent="0.25">
      <c r="A71" t="s">
        <v>67</v>
      </c>
      <c r="B71" t="s">
        <v>72</v>
      </c>
      <c r="C71" s="117">
        <f t="shared" si="56"/>
        <v>8.0000000000000016E-2</v>
      </c>
      <c r="D71" s="117">
        <f t="shared" ref="D71:L71" si="78">C71</f>
        <v>8.0000000000000016E-2</v>
      </c>
      <c r="E71" s="117">
        <f t="shared" si="78"/>
        <v>8.0000000000000016E-2</v>
      </c>
      <c r="F71" s="117">
        <f t="shared" si="78"/>
        <v>8.0000000000000016E-2</v>
      </c>
      <c r="G71" s="117">
        <f t="shared" si="78"/>
        <v>8.0000000000000016E-2</v>
      </c>
      <c r="H71" s="117">
        <f t="shared" si="78"/>
        <v>8.0000000000000016E-2</v>
      </c>
      <c r="I71" s="117">
        <f t="shared" si="78"/>
        <v>8.0000000000000016E-2</v>
      </c>
      <c r="J71" s="117">
        <f t="shared" si="78"/>
        <v>8.0000000000000016E-2</v>
      </c>
      <c r="K71" s="117">
        <f t="shared" si="78"/>
        <v>8.0000000000000016E-2</v>
      </c>
      <c r="L71" s="117">
        <f t="shared" si="78"/>
        <v>8.0000000000000016E-2</v>
      </c>
      <c r="O71" t="str">
        <f t="shared" si="58"/>
        <v>acons</v>
      </c>
      <c r="P71" t="str">
        <f t="shared" si="59"/>
        <v>nat</v>
      </c>
      <c r="Q71" s="9" t="str">
        <f t="shared" si="63"/>
        <v>eps</v>
      </c>
      <c r="R71" s="9" t="str">
        <f t="shared" ref="R71:Z71" si="79">Q71</f>
        <v>eps</v>
      </c>
      <c r="S71" s="9" t="str">
        <f t="shared" si="79"/>
        <v>eps</v>
      </c>
      <c r="T71" s="9" t="str">
        <f t="shared" si="79"/>
        <v>eps</v>
      </c>
      <c r="U71" s="9" t="str">
        <f t="shared" si="79"/>
        <v>eps</v>
      </c>
      <c r="V71" s="9" t="str">
        <f t="shared" si="79"/>
        <v>eps</v>
      </c>
      <c r="W71" s="9" t="str">
        <f t="shared" si="79"/>
        <v>eps</v>
      </c>
      <c r="X71" s="9" t="str">
        <f t="shared" si="79"/>
        <v>eps</v>
      </c>
      <c r="Y71" s="9" t="str">
        <f t="shared" si="79"/>
        <v>eps</v>
      </c>
      <c r="Z71" s="9" t="str">
        <f t="shared" si="79"/>
        <v>eps</v>
      </c>
      <c r="AF71" s="147" t="str">
        <f t="shared" si="65"/>
        <v>20 yrs</v>
      </c>
    </row>
    <row r="72" spans="1:43" x14ac:dyDescent="0.25">
      <c r="A72" t="s">
        <v>68</v>
      </c>
      <c r="B72" t="s">
        <v>72</v>
      </c>
      <c r="C72" s="117">
        <f t="shared" si="56"/>
        <v>0.03</v>
      </c>
      <c r="D72" s="117">
        <f t="shared" ref="D72:L72" si="80">C72</f>
        <v>0.03</v>
      </c>
      <c r="E72" s="117">
        <f t="shared" si="80"/>
        <v>0.03</v>
      </c>
      <c r="F72" s="117">
        <f t="shared" si="80"/>
        <v>0.03</v>
      </c>
      <c r="G72" s="117">
        <f t="shared" si="80"/>
        <v>0.03</v>
      </c>
      <c r="H72" s="117">
        <f t="shared" si="80"/>
        <v>0.03</v>
      </c>
      <c r="I72" s="117">
        <f t="shared" si="80"/>
        <v>0.03</v>
      </c>
      <c r="J72" s="117">
        <f t="shared" si="80"/>
        <v>0.03</v>
      </c>
      <c r="K72" s="117">
        <f t="shared" si="80"/>
        <v>0.03</v>
      </c>
      <c r="L72" s="117">
        <f t="shared" si="80"/>
        <v>0.03</v>
      </c>
      <c r="O72" t="str">
        <f t="shared" si="58"/>
        <v>atrad</v>
      </c>
      <c r="P72" t="str">
        <f t="shared" si="59"/>
        <v>nat</v>
      </c>
      <c r="Q72" s="9" t="str">
        <f t="shared" si="63"/>
        <v>eps</v>
      </c>
      <c r="R72" s="9" t="str">
        <f t="shared" ref="R72:Z72" si="81">Q72</f>
        <v>eps</v>
      </c>
      <c r="S72" s="9" t="str">
        <f t="shared" si="81"/>
        <v>eps</v>
      </c>
      <c r="T72" s="9" t="str">
        <f t="shared" si="81"/>
        <v>eps</v>
      </c>
      <c r="U72" s="9" t="str">
        <f t="shared" si="81"/>
        <v>eps</v>
      </c>
      <c r="V72" s="9" t="str">
        <f t="shared" si="81"/>
        <v>eps</v>
      </c>
      <c r="W72" s="9" t="str">
        <f t="shared" si="81"/>
        <v>eps</v>
      </c>
      <c r="X72" s="9" t="str">
        <f t="shared" si="81"/>
        <v>eps</v>
      </c>
      <c r="Y72" s="9" t="str">
        <f t="shared" si="81"/>
        <v>eps</v>
      </c>
      <c r="Z72" s="9" t="str">
        <f t="shared" si="81"/>
        <v>eps</v>
      </c>
      <c r="AF72" s="147" t="str">
        <f t="shared" si="65"/>
        <v>20 yrs</v>
      </c>
    </row>
    <row r="73" spans="1:43" x14ac:dyDescent="0.25">
      <c r="A73" t="s">
        <v>121</v>
      </c>
      <c r="B73" t="s">
        <v>72</v>
      </c>
      <c r="C73" s="117">
        <f t="shared" si="56"/>
        <v>0.03</v>
      </c>
      <c r="D73" s="117">
        <f t="shared" ref="D73:L73" si="82">C73</f>
        <v>0.03</v>
      </c>
      <c r="E73" s="117">
        <f t="shared" si="82"/>
        <v>0.03</v>
      </c>
      <c r="F73" s="117">
        <f t="shared" si="82"/>
        <v>0.03</v>
      </c>
      <c r="G73" s="117">
        <f t="shared" si="82"/>
        <v>0.03</v>
      </c>
      <c r="H73" s="117">
        <f t="shared" si="82"/>
        <v>0.03</v>
      </c>
      <c r="I73" s="117">
        <f t="shared" si="82"/>
        <v>0.03</v>
      </c>
      <c r="J73" s="117">
        <f t="shared" si="82"/>
        <v>0.03</v>
      </c>
      <c r="K73" s="117">
        <f t="shared" si="82"/>
        <v>0.03</v>
      </c>
      <c r="L73" s="117">
        <f t="shared" si="82"/>
        <v>0.03</v>
      </c>
      <c r="O73" t="str">
        <f t="shared" si="58"/>
        <v>ahotl</v>
      </c>
      <c r="P73" t="str">
        <f t="shared" si="59"/>
        <v>nat</v>
      </c>
      <c r="Q73" s="9" t="str">
        <f t="shared" si="63"/>
        <v>eps</v>
      </c>
      <c r="R73" s="9" t="str">
        <f t="shared" ref="R73:Z73" si="83">Q73</f>
        <v>eps</v>
      </c>
      <c r="S73" s="9" t="str">
        <f t="shared" si="83"/>
        <v>eps</v>
      </c>
      <c r="T73" s="9" t="str">
        <f t="shared" si="83"/>
        <v>eps</v>
      </c>
      <c r="U73" s="9" t="str">
        <f t="shared" si="83"/>
        <v>eps</v>
      </c>
      <c r="V73" s="9" t="str">
        <f t="shared" si="83"/>
        <v>eps</v>
      </c>
      <c r="W73" s="9" t="str">
        <f t="shared" si="83"/>
        <v>eps</v>
      </c>
      <c r="X73" s="9" t="str">
        <f t="shared" si="83"/>
        <v>eps</v>
      </c>
      <c r="Y73" s="9" t="str">
        <f t="shared" si="83"/>
        <v>eps</v>
      </c>
      <c r="Z73" s="9" t="str">
        <f t="shared" si="83"/>
        <v>eps</v>
      </c>
      <c r="AF73" s="147" t="str">
        <f t="shared" si="65"/>
        <v>20 yrs</v>
      </c>
    </row>
    <row r="74" spans="1:43" x14ac:dyDescent="0.25">
      <c r="A74" t="s">
        <v>320</v>
      </c>
      <c r="B74" t="s">
        <v>72</v>
      </c>
      <c r="C74" s="117">
        <f t="shared" si="56"/>
        <v>0.18000000000000002</v>
      </c>
      <c r="D74" s="117">
        <f t="shared" ref="D74:L74" si="84">C74</f>
        <v>0.18000000000000002</v>
      </c>
      <c r="E74" s="117">
        <f t="shared" si="84"/>
        <v>0.18000000000000002</v>
      </c>
      <c r="F74" s="117">
        <f t="shared" si="84"/>
        <v>0.18000000000000002</v>
      </c>
      <c r="G74" s="117">
        <f t="shared" si="84"/>
        <v>0.18000000000000002</v>
      </c>
      <c r="H74" s="117">
        <f t="shared" si="84"/>
        <v>0.18000000000000002</v>
      </c>
      <c r="I74" s="117">
        <f t="shared" si="84"/>
        <v>0.18000000000000002</v>
      </c>
      <c r="J74" s="117">
        <f t="shared" si="84"/>
        <v>0.18000000000000002</v>
      </c>
      <c r="K74" s="117">
        <f t="shared" si="84"/>
        <v>0.18000000000000002</v>
      </c>
      <c r="L74" s="117">
        <f t="shared" si="84"/>
        <v>0.18000000000000002</v>
      </c>
      <c r="O74" t="str">
        <f t="shared" si="58"/>
        <v>altrp-p</v>
      </c>
      <c r="P74" t="str">
        <f t="shared" si="59"/>
        <v>nat</v>
      </c>
      <c r="Q74" s="9" t="str">
        <f t="shared" si="63"/>
        <v>eps</v>
      </c>
      <c r="R74" s="9" t="str">
        <f t="shared" ref="R74:Z74" si="85">Q74</f>
        <v>eps</v>
      </c>
      <c r="S74" s="9" t="str">
        <f t="shared" si="85"/>
        <v>eps</v>
      </c>
      <c r="T74" s="9" t="str">
        <f t="shared" si="85"/>
        <v>eps</v>
      </c>
      <c r="U74" s="9" t="str">
        <f t="shared" si="85"/>
        <v>eps</v>
      </c>
      <c r="V74" s="9" t="str">
        <f t="shared" si="85"/>
        <v>eps</v>
      </c>
      <c r="W74" s="9" t="str">
        <f t="shared" si="85"/>
        <v>eps</v>
      </c>
      <c r="X74" s="9" t="str">
        <f t="shared" si="85"/>
        <v>eps</v>
      </c>
      <c r="Y74" s="9" t="str">
        <f t="shared" si="85"/>
        <v>eps</v>
      </c>
      <c r="Z74" s="9" t="str">
        <f t="shared" si="85"/>
        <v>eps</v>
      </c>
      <c r="AF74" s="147" t="str">
        <f t="shared" si="65"/>
        <v>20 yrs</v>
      </c>
    </row>
    <row r="75" spans="1:43" x14ac:dyDescent="0.25">
      <c r="A75" t="s">
        <v>321</v>
      </c>
      <c r="B75" t="s">
        <v>72</v>
      </c>
      <c r="C75" s="117">
        <f>C74</f>
        <v>0.18000000000000002</v>
      </c>
      <c r="D75" s="117">
        <f t="shared" ref="D75:L75" si="86">C75</f>
        <v>0.18000000000000002</v>
      </c>
      <c r="E75" s="117">
        <f t="shared" si="86"/>
        <v>0.18000000000000002</v>
      </c>
      <c r="F75" s="117">
        <f t="shared" si="86"/>
        <v>0.18000000000000002</v>
      </c>
      <c r="G75" s="117">
        <f t="shared" si="86"/>
        <v>0.18000000000000002</v>
      </c>
      <c r="H75" s="117">
        <f t="shared" si="86"/>
        <v>0.18000000000000002</v>
      </c>
      <c r="I75" s="117">
        <f t="shared" si="86"/>
        <v>0.18000000000000002</v>
      </c>
      <c r="J75" s="117">
        <f t="shared" si="86"/>
        <v>0.18000000000000002</v>
      </c>
      <c r="K75" s="117">
        <f t="shared" si="86"/>
        <v>0.18000000000000002</v>
      </c>
      <c r="L75" s="117">
        <f t="shared" si="86"/>
        <v>0.18000000000000002</v>
      </c>
      <c r="O75" t="str">
        <f t="shared" si="58"/>
        <v>altrp-f</v>
      </c>
      <c r="P75" t="str">
        <f t="shared" si="59"/>
        <v>nat</v>
      </c>
      <c r="Q75" s="9" t="str">
        <f t="shared" si="63"/>
        <v>eps</v>
      </c>
      <c r="R75" s="9" t="str">
        <f t="shared" ref="R75:Z75" si="87">Q75</f>
        <v>eps</v>
      </c>
      <c r="S75" s="9" t="str">
        <f t="shared" si="87"/>
        <v>eps</v>
      </c>
      <c r="T75" s="9" t="str">
        <f t="shared" si="87"/>
        <v>eps</v>
      </c>
      <c r="U75" s="9" t="str">
        <f t="shared" si="87"/>
        <v>eps</v>
      </c>
      <c r="V75" s="9" t="str">
        <f t="shared" si="87"/>
        <v>eps</v>
      </c>
      <c r="W75" s="9" t="str">
        <f t="shared" si="87"/>
        <v>eps</v>
      </c>
      <c r="X75" s="9" t="str">
        <f t="shared" si="87"/>
        <v>eps</v>
      </c>
      <c r="Y75" s="9" t="str">
        <f t="shared" si="87"/>
        <v>eps</v>
      </c>
      <c r="Z75" s="9" t="str">
        <f t="shared" si="87"/>
        <v>eps</v>
      </c>
      <c r="AF75" s="147" t="str">
        <f t="shared" si="65"/>
        <v>20 yrs</v>
      </c>
    </row>
    <row r="76" spans="1:43" x14ac:dyDescent="0.25">
      <c r="A76" t="s">
        <v>363</v>
      </c>
      <c r="B76" t="s">
        <v>72</v>
      </c>
      <c r="C76" s="117">
        <f>VLOOKUP($A76,$AG$8:$AM$69,MATCH($AF$4,$AG$7:$AM$7,0),)*$F$3</f>
        <v>0.18000000000000002</v>
      </c>
      <c r="D76" s="117">
        <f t="shared" ref="D76:L76" si="88">C76</f>
        <v>0.18000000000000002</v>
      </c>
      <c r="E76" s="117">
        <f t="shared" si="88"/>
        <v>0.18000000000000002</v>
      </c>
      <c r="F76" s="117">
        <f t="shared" si="88"/>
        <v>0.18000000000000002</v>
      </c>
      <c r="G76" s="117">
        <f t="shared" si="88"/>
        <v>0.18000000000000002</v>
      </c>
      <c r="H76" s="117">
        <f t="shared" si="88"/>
        <v>0.18000000000000002</v>
      </c>
      <c r="I76" s="117">
        <f t="shared" si="88"/>
        <v>0.18000000000000002</v>
      </c>
      <c r="J76" s="117">
        <f t="shared" si="88"/>
        <v>0.18000000000000002</v>
      </c>
      <c r="K76" s="117">
        <f t="shared" si="88"/>
        <v>0.18000000000000002</v>
      </c>
      <c r="L76" s="117">
        <f t="shared" si="88"/>
        <v>0.18000000000000002</v>
      </c>
      <c r="O76" t="str">
        <f t="shared" si="58"/>
        <v>aotrp-p</v>
      </c>
      <c r="P76" t="str">
        <f t="shared" si="59"/>
        <v>nat</v>
      </c>
      <c r="Q76" s="9" t="str">
        <f t="shared" ref="Q76:Q84" si="89">Q75</f>
        <v>eps</v>
      </c>
      <c r="R76" s="9" t="str">
        <f t="shared" ref="R76:Z76" si="90">Q76</f>
        <v>eps</v>
      </c>
      <c r="S76" s="9" t="str">
        <f t="shared" si="90"/>
        <v>eps</v>
      </c>
      <c r="T76" s="9" t="str">
        <f t="shared" si="90"/>
        <v>eps</v>
      </c>
      <c r="U76" s="9" t="str">
        <f t="shared" si="90"/>
        <v>eps</v>
      </c>
      <c r="V76" s="9" t="str">
        <f t="shared" si="90"/>
        <v>eps</v>
      </c>
      <c r="W76" s="9" t="str">
        <f t="shared" si="90"/>
        <v>eps</v>
      </c>
      <c r="X76" s="9" t="str">
        <f t="shared" si="90"/>
        <v>eps</v>
      </c>
      <c r="Y76" s="9" t="str">
        <f t="shared" si="90"/>
        <v>eps</v>
      </c>
      <c r="Z76" s="9" t="str">
        <f t="shared" si="90"/>
        <v>eps</v>
      </c>
      <c r="AF76" s="143" t="s">
        <v>372</v>
      </c>
    </row>
    <row r="77" spans="1:43" x14ac:dyDescent="0.25">
      <c r="A77" t="s">
        <v>364</v>
      </c>
      <c r="B77" t="s">
        <v>72</v>
      </c>
      <c r="C77" s="117">
        <f>VLOOKUP($A77,$AG$8:$AM$69,MATCH($AF$4,$AG$7:$AM$7,0),)*$F$3</f>
        <v>0.18000000000000002</v>
      </c>
      <c r="D77" s="117">
        <f t="shared" ref="D77:L77" si="91">C77</f>
        <v>0.18000000000000002</v>
      </c>
      <c r="E77" s="117">
        <f t="shared" si="91"/>
        <v>0.18000000000000002</v>
      </c>
      <c r="F77" s="117">
        <f t="shared" si="91"/>
        <v>0.18000000000000002</v>
      </c>
      <c r="G77" s="117">
        <f t="shared" si="91"/>
        <v>0.18000000000000002</v>
      </c>
      <c r="H77" s="117">
        <f t="shared" si="91"/>
        <v>0.18000000000000002</v>
      </c>
      <c r="I77" s="117">
        <f t="shared" si="91"/>
        <v>0.18000000000000002</v>
      </c>
      <c r="J77" s="117">
        <f t="shared" si="91"/>
        <v>0.18000000000000002</v>
      </c>
      <c r="K77" s="117">
        <f t="shared" si="91"/>
        <v>0.18000000000000002</v>
      </c>
      <c r="L77" s="117">
        <f t="shared" si="91"/>
        <v>0.18000000000000002</v>
      </c>
      <c r="O77" t="str">
        <f t="shared" si="58"/>
        <v>aotrp-f</v>
      </c>
      <c r="P77" t="str">
        <f t="shared" si="59"/>
        <v>nat</v>
      </c>
      <c r="Q77" s="9" t="str">
        <f t="shared" si="89"/>
        <v>eps</v>
      </c>
      <c r="R77" s="9" t="str">
        <f t="shared" ref="R77:Z77" si="92">Q77</f>
        <v>eps</v>
      </c>
      <c r="S77" s="9" t="str">
        <f t="shared" si="92"/>
        <v>eps</v>
      </c>
      <c r="T77" s="9" t="str">
        <f t="shared" si="92"/>
        <v>eps</v>
      </c>
      <c r="U77" s="9" t="str">
        <f t="shared" si="92"/>
        <v>eps</v>
      </c>
      <c r="V77" s="9" t="str">
        <f t="shared" si="92"/>
        <v>eps</v>
      </c>
      <c r="W77" s="9" t="str">
        <f t="shared" si="92"/>
        <v>eps</v>
      </c>
      <c r="X77" s="9" t="str">
        <f t="shared" si="92"/>
        <v>eps</v>
      </c>
      <c r="Y77" s="9" t="str">
        <f t="shared" si="92"/>
        <v>eps</v>
      </c>
      <c r="Z77" s="9" t="str">
        <f t="shared" si="92"/>
        <v>eps</v>
      </c>
      <c r="AF77" s="147" t="str">
        <f>AF76</f>
        <v>20 yrs</v>
      </c>
    </row>
    <row r="78" spans="1:43" x14ac:dyDescent="0.25">
      <c r="A78" t="s">
        <v>325</v>
      </c>
      <c r="B78" t="s">
        <v>72</v>
      </c>
      <c r="C78" s="117">
        <f>C77</f>
        <v>0.18000000000000002</v>
      </c>
      <c r="D78" s="117">
        <f t="shared" ref="D78:L78" si="93">C78</f>
        <v>0.18000000000000002</v>
      </c>
      <c r="E78" s="117">
        <f t="shared" si="93"/>
        <v>0.18000000000000002</v>
      </c>
      <c r="F78" s="117">
        <f t="shared" si="93"/>
        <v>0.18000000000000002</v>
      </c>
      <c r="G78" s="117">
        <f t="shared" si="93"/>
        <v>0.18000000000000002</v>
      </c>
      <c r="H78" s="117">
        <f t="shared" si="93"/>
        <v>0.18000000000000002</v>
      </c>
      <c r="I78" s="117">
        <f t="shared" si="93"/>
        <v>0.18000000000000002</v>
      </c>
      <c r="J78" s="117">
        <f t="shared" si="93"/>
        <v>0.18000000000000002</v>
      </c>
      <c r="K78" s="117">
        <f t="shared" si="93"/>
        <v>0.18000000000000002</v>
      </c>
      <c r="L78" s="117">
        <f t="shared" si="93"/>
        <v>0.18000000000000002</v>
      </c>
      <c r="O78" t="str">
        <f t="shared" si="58"/>
        <v>aprtr</v>
      </c>
      <c r="P78" t="str">
        <f t="shared" si="59"/>
        <v>nat</v>
      </c>
      <c r="Q78" s="9" t="str">
        <f t="shared" si="89"/>
        <v>eps</v>
      </c>
      <c r="R78" s="9" t="str">
        <f t="shared" ref="R78:Z78" si="94">Q78</f>
        <v>eps</v>
      </c>
      <c r="S78" s="9" t="str">
        <f t="shared" si="94"/>
        <v>eps</v>
      </c>
      <c r="T78" s="9" t="str">
        <f t="shared" si="94"/>
        <v>eps</v>
      </c>
      <c r="U78" s="9" t="str">
        <f t="shared" si="94"/>
        <v>eps</v>
      </c>
      <c r="V78" s="9" t="str">
        <f t="shared" si="94"/>
        <v>eps</v>
      </c>
      <c r="W78" s="9" t="str">
        <f t="shared" si="94"/>
        <v>eps</v>
      </c>
      <c r="X78" s="9" t="str">
        <f t="shared" si="94"/>
        <v>eps</v>
      </c>
      <c r="Y78" s="9" t="str">
        <f t="shared" si="94"/>
        <v>eps</v>
      </c>
      <c r="Z78" s="9" t="str">
        <f t="shared" si="94"/>
        <v>eps</v>
      </c>
      <c r="AF78" s="147" t="str">
        <f>AF77</f>
        <v>20 yrs</v>
      </c>
    </row>
    <row r="79" spans="1:43" x14ac:dyDescent="0.25">
      <c r="A79" t="s">
        <v>217</v>
      </c>
      <c r="B79" t="s">
        <v>72</v>
      </c>
      <c r="C79" s="117">
        <f t="shared" ref="C79:C84" si="95">VLOOKUP($A79,$AG$8:$AM$69,MATCH($AF$4,$AG$7:$AM$7,0),)*$F$3</f>
        <v>0.18000000000000002</v>
      </c>
      <c r="D79" s="117">
        <f t="shared" ref="D79:L79" si="96">C79</f>
        <v>0.18000000000000002</v>
      </c>
      <c r="E79" s="117">
        <f t="shared" si="96"/>
        <v>0.18000000000000002</v>
      </c>
      <c r="F79" s="117">
        <f t="shared" si="96"/>
        <v>0.18000000000000002</v>
      </c>
      <c r="G79" s="117">
        <f t="shared" si="96"/>
        <v>0.18000000000000002</v>
      </c>
      <c r="H79" s="117">
        <f t="shared" si="96"/>
        <v>0.18000000000000002</v>
      </c>
      <c r="I79" s="117">
        <f t="shared" si="96"/>
        <v>0.18000000000000002</v>
      </c>
      <c r="J79" s="117">
        <f t="shared" si="96"/>
        <v>0.18000000000000002</v>
      </c>
      <c r="K79" s="117">
        <f t="shared" si="96"/>
        <v>0.18000000000000002</v>
      </c>
      <c r="L79" s="117">
        <f t="shared" si="96"/>
        <v>0.18000000000000002</v>
      </c>
      <c r="O79" t="str">
        <f t="shared" si="58"/>
        <v>atrps</v>
      </c>
      <c r="P79" t="str">
        <f t="shared" si="59"/>
        <v>nat</v>
      </c>
      <c r="Q79" s="9" t="str">
        <f t="shared" si="89"/>
        <v>eps</v>
      </c>
      <c r="R79" s="9" t="str">
        <f t="shared" ref="R79:Z79" si="97">Q79</f>
        <v>eps</v>
      </c>
      <c r="S79" s="9" t="str">
        <f t="shared" si="97"/>
        <v>eps</v>
      </c>
      <c r="T79" s="9" t="str">
        <f t="shared" si="97"/>
        <v>eps</v>
      </c>
      <c r="U79" s="9" t="str">
        <f t="shared" si="97"/>
        <v>eps</v>
      </c>
      <c r="V79" s="9" t="str">
        <f t="shared" si="97"/>
        <v>eps</v>
      </c>
      <c r="W79" s="9" t="str">
        <f t="shared" si="97"/>
        <v>eps</v>
      </c>
      <c r="X79" s="9" t="str">
        <f t="shared" si="97"/>
        <v>eps</v>
      </c>
      <c r="Y79" s="9" t="str">
        <f t="shared" si="97"/>
        <v>eps</v>
      </c>
      <c r="Z79" s="9" t="str">
        <f t="shared" si="97"/>
        <v>eps</v>
      </c>
      <c r="AF79" s="147" t="str">
        <f>AF78</f>
        <v>20 yrs</v>
      </c>
    </row>
    <row r="80" spans="1:43" x14ac:dyDescent="0.25">
      <c r="A80" t="s">
        <v>69</v>
      </c>
      <c r="B80" t="s">
        <v>72</v>
      </c>
      <c r="C80" s="117">
        <f t="shared" si="95"/>
        <v>6.9999999999999993E-2</v>
      </c>
      <c r="D80" s="117">
        <f t="shared" ref="D80:L80" si="98">C80</f>
        <v>6.9999999999999993E-2</v>
      </c>
      <c r="E80" s="117">
        <f t="shared" si="98"/>
        <v>6.9999999999999993E-2</v>
      </c>
      <c r="F80" s="117">
        <f t="shared" si="98"/>
        <v>6.9999999999999993E-2</v>
      </c>
      <c r="G80" s="117">
        <f t="shared" si="98"/>
        <v>6.9999999999999993E-2</v>
      </c>
      <c r="H80" s="117">
        <f t="shared" si="98"/>
        <v>6.9999999999999993E-2</v>
      </c>
      <c r="I80" s="117">
        <f t="shared" si="98"/>
        <v>6.9999999999999993E-2</v>
      </c>
      <c r="J80" s="117">
        <f t="shared" si="98"/>
        <v>6.9999999999999993E-2</v>
      </c>
      <c r="K80" s="117">
        <f t="shared" si="98"/>
        <v>6.9999999999999993E-2</v>
      </c>
      <c r="L80" s="117">
        <f t="shared" si="98"/>
        <v>6.9999999999999993E-2</v>
      </c>
      <c r="O80" t="str">
        <f t="shared" si="58"/>
        <v>acomm</v>
      </c>
      <c r="P80" t="str">
        <f t="shared" si="59"/>
        <v>nat</v>
      </c>
      <c r="Q80" s="9" t="str">
        <f t="shared" si="89"/>
        <v>eps</v>
      </c>
      <c r="R80" s="9" t="str">
        <f t="shared" ref="R80:Z80" si="99">Q80</f>
        <v>eps</v>
      </c>
      <c r="S80" s="9" t="str">
        <f t="shared" si="99"/>
        <v>eps</v>
      </c>
      <c r="T80" s="9" t="str">
        <f t="shared" si="99"/>
        <v>eps</v>
      </c>
      <c r="U80" s="9" t="str">
        <f t="shared" si="99"/>
        <v>eps</v>
      </c>
      <c r="V80" s="9" t="str">
        <f t="shared" si="99"/>
        <v>eps</v>
      </c>
      <c r="W80" s="9" t="str">
        <f t="shared" si="99"/>
        <v>eps</v>
      </c>
      <c r="X80" s="9" t="str">
        <f t="shared" si="99"/>
        <v>eps</v>
      </c>
      <c r="Y80" s="9" t="str">
        <f t="shared" si="99"/>
        <v>eps</v>
      </c>
      <c r="Z80" s="9" t="str">
        <f t="shared" si="99"/>
        <v>eps</v>
      </c>
      <c r="AF80" s="147" t="str">
        <f>AF43</f>
        <v>20 yrs</v>
      </c>
    </row>
    <row r="81" spans="1:26" x14ac:dyDescent="0.25">
      <c r="A81" t="s">
        <v>70</v>
      </c>
      <c r="B81" t="s">
        <v>72</v>
      </c>
      <c r="C81" s="117">
        <f t="shared" si="95"/>
        <v>6.9999999999999993E-2</v>
      </c>
      <c r="D81" s="117">
        <f t="shared" ref="D81:L81" si="100">C81</f>
        <v>6.9999999999999993E-2</v>
      </c>
      <c r="E81" s="117">
        <f t="shared" si="100"/>
        <v>6.9999999999999993E-2</v>
      </c>
      <c r="F81" s="117">
        <f t="shared" si="100"/>
        <v>6.9999999999999993E-2</v>
      </c>
      <c r="G81" s="117">
        <f t="shared" si="100"/>
        <v>6.9999999999999993E-2</v>
      </c>
      <c r="H81" s="117">
        <f t="shared" si="100"/>
        <v>6.9999999999999993E-2</v>
      </c>
      <c r="I81" s="117">
        <f t="shared" si="100"/>
        <v>6.9999999999999993E-2</v>
      </c>
      <c r="J81" s="117">
        <f t="shared" si="100"/>
        <v>6.9999999999999993E-2</v>
      </c>
      <c r="K81" s="117">
        <f t="shared" si="100"/>
        <v>6.9999999999999993E-2</v>
      </c>
      <c r="L81" s="117">
        <f t="shared" si="100"/>
        <v>6.9999999999999993E-2</v>
      </c>
      <c r="O81" t="str">
        <f t="shared" si="58"/>
        <v>afsrv</v>
      </c>
      <c r="P81" t="str">
        <f t="shared" si="59"/>
        <v>nat</v>
      </c>
      <c r="Q81" s="9" t="str">
        <f t="shared" si="89"/>
        <v>eps</v>
      </c>
      <c r="R81" s="9" t="str">
        <f t="shared" ref="R81:Z81" si="101">Q81</f>
        <v>eps</v>
      </c>
      <c r="S81" s="9" t="str">
        <f t="shared" si="101"/>
        <v>eps</v>
      </c>
      <c r="T81" s="9" t="str">
        <f t="shared" si="101"/>
        <v>eps</v>
      </c>
      <c r="U81" s="9" t="str">
        <f t="shared" si="101"/>
        <v>eps</v>
      </c>
      <c r="V81" s="9" t="str">
        <f t="shared" si="101"/>
        <v>eps</v>
      </c>
      <c r="W81" s="9" t="str">
        <f t="shared" si="101"/>
        <v>eps</v>
      </c>
      <c r="X81" s="9" t="str">
        <f t="shared" si="101"/>
        <v>eps</v>
      </c>
      <c r="Y81" s="9" t="str">
        <f t="shared" si="101"/>
        <v>eps</v>
      </c>
      <c r="Z81" s="9" t="str">
        <f t="shared" si="101"/>
        <v>eps</v>
      </c>
    </row>
    <row r="82" spans="1:26" x14ac:dyDescent="0.25">
      <c r="A82" t="s">
        <v>122</v>
      </c>
      <c r="B82" t="s">
        <v>72</v>
      </c>
      <c r="C82" s="117">
        <f t="shared" si="95"/>
        <v>6.9999999999999993E-2</v>
      </c>
      <c r="D82" s="117">
        <f t="shared" ref="D82:L82" si="102">C82</f>
        <v>6.9999999999999993E-2</v>
      </c>
      <c r="E82" s="117">
        <f t="shared" si="102"/>
        <v>6.9999999999999993E-2</v>
      </c>
      <c r="F82" s="117">
        <f t="shared" si="102"/>
        <v>6.9999999999999993E-2</v>
      </c>
      <c r="G82" s="117">
        <f t="shared" si="102"/>
        <v>6.9999999999999993E-2</v>
      </c>
      <c r="H82" s="117">
        <f t="shared" si="102"/>
        <v>6.9999999999999993E-2</v>
      </c>
      <c r="I82" s="117">
        <f t="shared" si="102"/>
        <v>6.9999999999999993E-2</v>
      </c>
      <c r="J82" s="117">
        <f t="shared" si="102"/>
        <v>6.9999999999999993E-2</v>
      </c>
      <c r="K82" s="117">
        <f t="shared" si="102"/>
        <v>6.9999999999999993E-2</v>
      </c>
      <c r="L82" s="117">
        <f t="shared" si="102"/>
        <v>6.9999999999999993E-2</v>
      </c>
      <c r="O82" t="str">
        <f t="shared" si="58"/>
        <v>absrv</v>
      </c>
      <c r="P82" t="str">
        <f t="shared" si="59"/>
        <v>nat</v>
      </c>
      <c r="Q82" s="9" t="str">
        <f t="shared" si="89"/>
        <v>eps</v>
      </c>
      <c r="R82" s="9" t="str">
        <f t="shared" ref="R82:Z82" si="103">Q82</f>
        <v>eps</v>
      </c>
      <c r="S82" s="9" t="str">
        <f t="shared" si="103"/>
        <v>eps</v>
      </c>
      <c r="T82" s="9" t="str">
        <f t="shared" si="103"/>
        <v>eps</v>
      </c>
      <c r="U82" s="9" t="str">
        <f t="shared" si="103"/>
        <v>eps</v>
      </c>
      <c r="V82" s="9" t="str">
        <f t="shared" si="103"/>
        <v>eps</v>
      </c>
      <c r="W82" s="9" t="str">
        <f t="shared" si="103"/>
        <v>eps</v>
      </c>
      <c r="X82" s="9" t="str">
        <f t="shared" si="103"/>
        <v>eps</v>
      </c>
      <c r="Y82" s="9" t="str">
        <f t="shared" si="103"/>
        <v>eps</v>
      </c>
      <c r="Z82" s="9" t="str">
        <f t="shared" si="103"/>
        <v>eps</v>
      </c>
    </row>
    <row r="83" spans="1:26" x14ac:dyDescent="0.25">
      <c r="A83" t="s">
        <v>71</v>
      </c>
      <c r="B83" t="s">
        <v>72</v>
      </c>
      <c r="C83" s="117">
        <f t="shared" si="95"/>
        <v>-4.0000000000000008E-2</v>
      </c>
      <c r="D83" s="117">
        <f t="shared" ref="D83:L83" si="104">C83</f>
        <v>-4.0000000000000008E-2</v>
      </c>
      <c r="E83" s="117">
        <f t="shared" si="104"/>
        <v>-4.0000000000000008E-2</v>
      </c>
      <c r="F83" s="117">
        <f t="shared" si="104"/>
        <v>-4.0000000000000008E-2</v>
      </c>
      <c r="G83" s="117">
        <f t="shared" si="104"/>
        <v>-4.0000000000000008E-2</v>
      </c>
      <c r="H83" s="117">
        <f t="shared" si="104"/>
        <v>-4.0000000000000008E-2</v>
      </c>
      <c r="I83" s="117">
        <f t="shared" si="104"/>
        <v>-4.0000000000000008E-2</v>
      </c>
      <c r="J83" s="117">
        <f t="shared" si="104"/>
        <v>-4.0000000000000008E-2</v>
      </c>
      <c r="K83" s="117">
        <f t="shared" si="104"/>
        <v>-4.0000000000000008E-2</v>
      </c>
      <c r="L83" s="117">
        <f t="shared" si="104"/>
        <v>-4.0000000000000008E-2</v>
      </c>
      <c r="O83" t="str">
        <f t="shared" si="58"/>
        <v>agsrv</v>
      </c>
      <c r="P83" t="str">
        <f t="shared" si="59"/>
        <v>nat</v>
      </c>
      <c r="Q83" s="9" t="str">
        <f t="shared" si="89"/>
        <v>eps</v>
      </c>
      <c r="R83" s="9" t="str">
        <f t="shared" ref="R83:Z83" si="105">Q83</f>
        <v>eps</v>
      </c>
      <c r="S83" s="9" t="str">
        <f t="shared" si="105"/>
        <v>eps</v>
      </c>
      <c r="T83" s="9" t="str">
        <f t="shared" si="105"/>
        <v>eps</v>
      </c>
      <c r="U83" s="9" t="str">
        <f t="shared" si="105"/>
        <v>eps</v>
      </c>
      <c r="V83" s="9" t="str">
        <f t="shared" si="105"/>
        <v>eps</v>
      </c>
      <c r="W83" s="9" t="str">
        <f t="shared" si="105"/>
        <v>eps</v>
      </c>
      <c r="X83" s="9" t="str">
        <f t="shared" si="105"/>
        <v>eps</v>
      </c>
      <c r="Y83" s="9" t="str">
        <f t="shared" si="105"/>
        <v>eps</v>
      </c>
      <c r="Z83" s="9" t="str">
        <f t="shared" si="105"/>
        <v>eps</v>
      </c>
    </row>
    <row r="84" spans="1:26" x14ac:dyDescent="0.25">
      <c r="A84" t="s">
        <v>123</v>
      </c>
      <c r="B84" t="s">
        <v>72</v>
      </c>
      <c r="C84" s="117">
        <f t="shared" si="95"/>
        <v>-0.15000000000000002</v>
      </c>
      <c r="D84" s="117">
        <f t="shared" ref="D84:L84" si="106">C84</f>
        <v>-0.15000000000000002</v>
      </c>
      <c r="E84" s="117">
        <f t="shared" si="106"/>
        <v>-0.15000000000000002</v>
      </c>
      <c r="F84" s="117">
        <f t="shared" si="106"/>
        <v>-0.15000000000000002</v>
      </c>
      <c r="G84" s="117">
        <f t="shared" si="106"/>
        <v>-0.15000000000000002</v>
      </c>
      <c r="H84" s="117">
        <f t="shared" si="106"/>
        <v>-0.15000000000000002</v>
      </c>
      <c r="I84" s="117">
        <f t="shared" si="106"/>
        <v>-0.15000000000000002</v>
      </c>
      <c r="J84" s="117">
        <f t="shared" si="106"/>
        <v>-0.15000000000000002</v>
      </c>
      <c r="K84" s="117">
        <f t="shared" si="106"/>
        <v>-0.15000000000000002</v>
      </c>
      <c r="L84" s="117">
        <f t="shared" si="106"/>
        <v>-0.15000000000000002</v>
      </c>
      <c r="O84" t="str">
        <f t="shared" si="58"/>
        <v>aosrv</v>
      </c>
      <c r="P84" t="str">
        <f t="shared" si="59"/>
        <v>nat</v>
      </c>
      <c r="Q84" s="9" t="str">
        <f t="shared" si="89"/>
        <v>eps</v>
      </c>
      <c r="R84" s="9" t="str">
        <f t="shared" ref="R84:Z84" si="107">Q84</f>
        <v>eps</v>
      </c>
      <c r="S84" s="9" t="str">
        <f t="shared" si="107"/>
        <v>eps</v>
      </c>
      <c r="T84" s="9" t="str">
        <f t="shared" si="107"/>
        <v>eps</v>
      </c>
      <c r="U84" s="9" t="str">
        <f t="shared" si="107"/>
        <v>eps</v>
      </c>
      <c r="V84" s="9" t="str">
        <f t="shared" si="107"/>
        <v>eps</v>
      </c>
      <c r="W84" s="9" t="str">
        <f t="shared" si="107"/>
        <v>eps</v>
      </c>
      <c r="X84" s="9" t="str">
        <f t="shared" si="107"/>
        <v>eps</v>
      </c>
      <c r="Y84" s="9" t="str">
        <f t="shared" si="107"/>
        <v>eps</v>
      </c>
      <c r="Z84" s="9" t="str">
        <f t="shared" si="107"/>
        <v>eps</v>
      </c>
    </row>
    <row r="85" spans="1:26" x14ac:dyDescent="0.25"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25"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25"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25"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25"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25"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25"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25"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25"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25"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25"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25"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x14ac:dyDescent="0.25"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x14ac:dyDescent="0.25"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x14ac:dyDescent="0.25"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x14ac:dyDescent="0.25"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x14ac:dyDescent="0.25">
      <c r="C101" s="117"/>
      <c r="D101" s="117"/>
      <c r="E101" s="117"/>
      <c r="F101" s="117"/>
      <c r="G101" s="117"/>
      <c r="H101" s="117"/>
      <c r="I101" s="117"/>
      <c r="J101" s="117"/>
      <c r="K101" s="117"/>
      <c r="L101" s="117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x14ac:dyDescent="0.25"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x14ac:dyDescent="0.25"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x14ac:dyDescent="0.25"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x14ac:dyDescent="0.25"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x14ac:dyDescent="0.25"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3:26" x14ac:dyDescent="0.25"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x14ac:dyDescent="0.25"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x14ac:dyDescent="0.25"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x14ac:dyDescent="0.25">
      <c r="C110" s="117"/>
      <c r="D110" s="117"/>
      <c r="E110" s="117"/>
      <c r="F110" s="117"/>
      <c r="G110" s="117"/>
      <c r="H110" s="117"/>
      <c r="I110" s="117"/>
      <c r="J110" s="117"/>
      <c r="K110" s="117"/>
      <c r="L110" s="117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x14ac:dyDescent="0.25"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x14ac:dyDescent="0.25"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3:26" x14ac:dyDescent="0.25">
      <c r="C113" s="117"/>
      <c r="D113" s="117"/>
      <c r="E113" s="117"/>
      <c r="F113" s="117"/>
      <c r="G113" s="117"/>
      <c r="H113" s="117"/>
      <c r="I113" s="117"/>
      <c r="J113" s="117"/>
      <c r="K113" s="117"/>
      <c r="L113" s="117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3:26" x14ac:dyDescent="0.25">
      <c r="C114" s="117"/>
      <c r="D114" s="117"/>
      <c r="E114" s="117"/>
      <c r="F114" s="117"/>
      <c r="G114" s="117"/>
      <c r="H114" s="117"/>
      <c r="I114" s="117"/>
      <c r="J114" s="117"/>
      <c r="K114" s="117"/>
      <c r="L114" s="117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3:26" x14ac:dyDescent="0.25">
      <c r="C115" s="117"/>
      <c r="D115" s="117"/>
      <c r="E115" s="117"/>
      <c r="F115" s="117"/>
      <c r="G115" s="117"/>
      <c r="H115" s="117"/>
      <c r="I115" s="117"/>
      <c r="J115" s="117"/>
      <c r="K115" s="117"/>
      <c r="L115" s="117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3:26" x14ac:dyDescent="0.25">
      <c r="C116" s="117"/>
      <c r="D116" s="117"/>
      <c r="E116" s="117"/>
      <c r="F116" s="117"/>
      <c r="G116" s="117"/>
      <c r="H116" s="117"/>
      <c r="I116" s="117"/>
      <c r="J116" s="117"/>
      <c r="K116" s="117"/>
      <c r="L116" s="117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3:26" x14ac:dyDescent="0.25">
      <c r="C117" s="117"/>
      <c r="D117" s="117"/>
      <c r="E117" s="117"/>
      <c r="F117" s="117"/>
      <c r="G117" s="117"/>
      <c r="H117" s="117"/>
      <c r="I117" s="117"/>
      <c r="J117" s="117"/>
      <c r="K117" s="117"/>
      <c r="L117" s="117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3:26" x14ac:dyDescent="0.25">
      <c r="C118" s="117"/>
      <c r="D118" s="117"/>
      <c r="E118" s="117"/>
      <c r="F118" s="117"/>
      <c r="G118" s="117"/>
      <c r="H118" s="117"/>
      <c r="I118" s="117"/>
      <c r="J118" s="117"/>
      <c r="K118" s="117"/>
      <c r="L118" s="117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3:26" x14ac:dyDescent="0.25">
      <c r="C119" s="117"/>
      <c r="D119" s="117"/>
      <c r="E119" s="117"/>
      <c r="F119" s="117"/>
      <c r="G119" s="117"/>
      <c r="H119" s="117"/>
      <c r="I119" s="117"/>
      <c r="J119" s="117"/>
      <c r="K119" s="117"/>
      <c r="L119" s="117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3:26" x14ac:dyDescent="0.25">
      <c r="C120" s="117"/>
      <c r="D120" s="117"/>
      <c r="E120" s="117"/>
      <c r="F120" s="117"/>
      <c r="G120" s="117"/>
      <c r="H120" s="117"/>
      <c r="I120" s="117"/>
      <c r="J120" s="117"/>
      <c r="K120" s="117"/>
      <c r="L120" s="117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3:26" x14ac:dyDescent="0.25">
      <c r="C121" s="117"/>
      <c r="D121" s="117"/>
      <c r="E121" s="117"/>
      <c r="F121" s="117"/>
      <c r="G121" s="117"/>
      <c r="H121" s="117"/>
      <c r="I121" s="117"/>
      <c r="J121" s="117"/>
      <c r="K121" s="117"/>
      <c r="L121" s="117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3:26" x14ac:dyDescent="0.25">
      <c r="C122" s="117"/>
      <c r="D122" s="117"/>
      <c r="E122" s="117"/>
      <c r="F122" s="117"/>
      <c r="G122" s="117"/>
      <c r="H122" s="117"/>
      <c r="I122" s="117"/>
      <c r="J122" s="117"/>
      <c r="K122" s="117"/>
      <c r="L122" s="117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3:26" x14ac:dyDescent="0.25">
      <c r="C123" s="117"/>
      <c r="D123" s="117"/>
      <c r="E123" s="117"/>
      <c r="F123" s="117"/>
      <c r="G123" s="117"/>
      <c r="H123" s="117"/>
      <c r="I123" s="117"/>
      <c r="J123" s="117"/>
      <c r="K123" s="117"/>
      <c r="L123" s="117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3:26" x14ac:dyDescent="0.25">
      <c r="C124" s="117"/>
      <c r="D124" s="117"/>
      <c r="E124" s="117"/>
      <c r="F124" s="117"/>
      <c r="G124" s="117"/>
      <c r="H124" s="117"/>
      <c r="I124" s="117"/>
      <c r="J124" s="117"/>
      <c r="K124" s="117"/>
      <c r="L124" s="117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3:26" x14ac:dyDescent="0.25">
      <c r="C125" s="117"/>
      <c r="D125" s="117"/>
      <c r="E125" s="117"/>
      <c r="F125" s="117"/>
      <c r="G125" s="117"/>
      <c r="H125" s="117"/>
      <c r="I125" s="117"/>
      <c r="J125" s="117"/>
      <c r="K125" s="117"/>
      <c r="L125" s="117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3:26" x14ac:dyDescent="0.25">
      <c r="C126" s="117"/>
      <c r="D126" s="117"/>
      <c r="E126" s="117"/>
      <c r="F126" s="117"/>
      <c r="G126" s="117"/>
      <c r="H126" s="117"/>
      <c r="I126" s="117"/>
      <c r="J126" s="117"/>
      <c r="K126" s="117"/>
      <c r="L126" s="117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3:26" x14ac:dyDescent="0.25">
      <c r="C127" s="117"/>
      <c r="D127" s="117"/>
      <c r="E127" s="117"/>
      <c r="F127" s="117"/>
      <c r="G127" s="117"/>
      <c r="H127" s="117"/>
      <c r="I127" s="117"/>
      <c r="J127" s="117"/>
      <c r="K127" s="117"/>
      <c r="L127" s="117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3:26" x14ac:dyDescent="0.25">
      <c r="C128" s="117"/>
      <c r="D128" s="117"/>
      <c r="E128" s="117"/>
      <c r="F128" s="117"/>
      <c r="G128" s="117"/>
      <c r="H128" s="117"/>
      <c r="I128" s="117"/>
      <c r="J128" s="117"/>
      <c r="K128" s="117"/>
      <c r="L128" s="117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3:26" x14ac:dyDescent="0.25">
      <c r="C129" s="117"/>
      <c r="D129" s="117"/>
      <c r="E129" s="117"/>
      <c r="F129" s="117"/>
      <c r="G129" s="117"/>
      <c r="H129" s="117"/>
      <c r="I129" s="117"/>
      <c r="J129" s="117"/>
      <c r="K129" s="117"/>
      <c r="L129" s="117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3:26" x14ac:dyDescent="0.25">
      <c r="C130" s="117"/>
      <c r="D130" s="117"/>
      <c r="E130" s="117"/>
      <c r="F130" s="117"/>
      <c r="G130" s="117"/>
      <c r="H130" s="117"/>
      <c r="I130" s="117"/>
      <c r="J130" s="117"/>
      <c r="K130" s="117"/>
      <c r="L130" s="117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3:26" x14ac:dyDescent="0.25">
      <c r="C131" s="117"/>
      <c r="D131" s="117"/>
      <c r="E131" s="117"/>
      <c r="F131" s="117"/>
      <c r="G131" s="117"/>
      <c r="H131" s="117"/>
      <c r="I131" s="117"/>
      <c r="J131" s="117"/>
      <c r="K131" s="117"/>
      <c r="L131" s="117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3:26" x14ac:dyDescent="0.25">
      <c r="C132" s="117"/>
      <c r="D132" s="117"/>
      <c r="E132" s="117"/>
      <c r="F132" s="117"/>
      <c r="G132" s="117"/>
      <c r="H132" s="117"/>
      <c r="I132" s="117"/>
      <c r="J132" s="117"/>
      <c r="K132" s="117"/>
      <c r="L132" s="117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3:26" x14ac:dyDescent="0.25">
      <c r="C133" s="117"/>
      <c r="D133" s="117"/>
      <c r="E133" s="117"/>
      <c r="F133" s="117"/>
      <c r="G133" s="117"/>
      <c r="H133" s="117"/>
      <c r="I133" s="117"/>
      <c r="J133" s="117"/>
      <c r="K133" s="117"/>
      <c r="L133" s="117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3:26" x14ac:dyDescent="0.25">
      <c r="C134" s="117"/>
      <c r="D134" s="117"/>
      <c r="E134" s="117"/>
      <c r="F134" s="117"/>
      <c r="G134" s="117"/>
      <c r="H134" s="117"/>
      <c r="I134" s="117"/>
      <c r="J134" s="117"/>
      <c r="K134" s="117"/>
      <c r="L134" s="117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3:26" x14ac:dyDescent="0.25">
      <c r="C135" s="117"/>
      <c r="D135" s="117"/>
      <c r="E135" s="117"/>
      <c r="F135" s="117"/>
      <c r="G135" s="117"/>
      <c r="H135" s="117"/>
      <c r="I135" s="117"/>
      <c r="J135" s="117"/>
      <c r="K135" s="117"/>
      <c r="L135" s="117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3:26" x14ac:dyDescent="0.25">
      <c r="C136" s="117"/>
      <c r="D136" s="117"/>
      <c r="E136" s="117"/>
      <c r="F136" s="117"/>
      <c r="G136" s="117"/>
      <c r="H136" s="117"/>
      <c r="I136" s="117"/>
      <c r="J136" s="117"/>
      <c r="K136" s="117"/>
      <c r="L136" s="117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3:26" x14ac:dyDescent="0.25">
      <c r="C137" s="117"/>
      <c r="D137" s="117"/>
      <c r="E137" s="117"/>
      <c r="F137" s="117"/>
      <c r="G137" s="117"/>
      <c r="H137" s="117"/>
      <c r="I137" s="117"/>
      <c r="J137" s="117"/>
      <c r="K137" s="117"/>
      <c r="L137" s="117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3:26" x14ac:dyDescent="0.25">
      <c r="C138" s="117"/>
      <c r="D138" s="117"/>
      <c r="E138" s="117"/>
      <c r="F138" s="117"/>
      <c r="G138" s="117"/>
      <c r="H138" s="117"/>
      <c r="I138" s="117"/>
      <c r="J138" s="117"/>
      <c r="K138" s="117"/>
      <c r="L138" s="117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3:26" x14ac:dyDescent="0.25">
      <c r="C139" s="117"/>
      <c r="D139" s="117"/>
      <c r="E139" s="117"/>
      <c r="F139" s="117"/>
      <c r="G139" s="117"/>
      <c r="H139" s="117"/>
      <c r="I139" s="117"/>
      <c r="J139" s="117"/>
      <c r="K139" s="117"/>
      <c r="L139" s="117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3:26" x14ac:dyDescent="0.25">
      <c r="C140" s="117"/>
      <c r="D140" s="117"/>
      <c r="E140" s="117"/>
      <c r="F140" s="117"/>
      <c r="G140" s="117"/>
      <c r="H140" s="117"/>
      <c r="I140" s="117"/>
      <c r="J140" s="117"/>
      <c r="K140" s="117"/>
      <c r="L140" s="117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3:26" x14ac:dyDescent="0.25">
      <c r="C141" s="117"/>
      <c r="D141" s="117"/>
      <c r="E141" s="117"/>
      <c r="F141" s="117"/>
      <c r="G141" s="117"/>
      <c r="H141" s="117"/>
      <c r="I141" s="117"/>
      <c r="J141" s="117"/>
      <c r="K141" s="117"/>
      <c r="L141" s="117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3:26" x14ac:dyDescent="0.25">
      <c r="C142" s="117"/>
      <c r="D142" s="117"/>
      <c r="E142" s="117"/>
      <c r="F142" s="117"/>
      <c r="G142" s="117"/>
      <c r="H142" s="117"/>
      <c r="I142" s="117"/>
      <c r="J142" s="117"/>
      <c r="K142" s="117"/>
      <c r="L142" s="117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3:26" x14ac:dyDescent="0.25">
      <c r="C143" s="117"/>
      <c r="D143" s="117"/>
      <c r="E143" s="117"/>
      <c r="F143" s="117"/>
      <c r="G143" s="117"/>
      <c r="H143" s="117"/>
      <c r="I143" s="117"/>
      <c r="J143" s="117"/>
      <c r="K143" s="117"/>
      <c r="L143" s="117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3:26" x14ac:dyDescent="0.25">
      <c r="C144" s="117"/>
      <c r="D144" s="117"/>
      <c r="E144" s="117"/>
      <c r="F144" s="117"/>
      <c r="G144" s="117"/>
      <c r="H144" s="117"/>
      <c r="I144" s="117"/>
      <c r="J144" s="117"/>
      <c r="K144" s="117"/>
      <c r="L144" s="117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3:26" x14ac:dyDescent="0.25">
      <c r="C145" s="117"/>
      <c r="D145" s="117"/>
      <c r="E145" s="117"/>
      <c r="F145" s="117"/>
      <c r="G145" s="117"/>
      <c r="H145" s="117"/>
      <c r="I145" s="117"/>
      <c r="J145" s="117"/>
      <c r="K145" s="117"/>
      <c r="L145" s="117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3:26" x14ac:dyDescent="0.25">
      <c r="C146" s="117"/>
      <c r="D146" s="117"/>
      <c r="E146" s="117"/>
      <c r="F146" s="117"/>
      <c r="G146" s="117"/>
      <c r="H146" s="117"/>
      <c r="I146" s="117"/>
      <c r="J146" s="117"/>
      <c r="K146" s="117"/>
      <c r="L146" s="117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3:26" x14ac:dyDescent="0.25">
      <c r="C147" s="117"/>
      <c r="D147" s="117"/>
      <c r="E147" s="117"/>
      <c r="F147" s="117"/>
      <c r="G147" s="117"/>
      <c r="H147" s="117"/>
      <c r="I147" s="117"/>
      <c r="J147" s="117"/>
      <c r="K147" s="117"/>
      <c r="L147" s="117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3:26" x14ac:dyDescent="0.25">
      <c r="C148" s="117"/>
      <c r="D148" s="117"/>
      <c r="E148" s="117"/>
      <c r="F148" s="117"/>
      <c r="G148" s="117"/>
      <c r="H148" s="117"/>
      <c r="I148" s="117"/>
      <c r="J148" s="117"/>
      <c r="K148" s="117"/>
      <c r="L148" s="117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3:26" x14ac:dyDescent="0.25">
      <c r="C149" s="117"/>
      <c r="D149" s="117"/>
      <c r="E149" s="117"/>
      <c r="F149" s="117"/>
      <c r="G149" s="117"/>
      <c r="H149" s="117"/>
      <c r="I149" s="117"/>
      <c r="J149" s="117"/>
      <c r="K149" s="117"/>
      <c r="L149" s="117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3:26" x14ac:dyDescent="0.25">
      <c r="C150" s="117"/>
      <c r="D150" s="117"/>
      <c r="E150" s="117"/>
      <c r="F150" s="117"/>
      <c r="G150" s="117"/>
      <c r="H150" s="117"/>
      <c r="I150" s="117"/>
      <c r="J150" s="117"/>
      <c r="K150" s="117"/>
      <c r="L150" s="117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3:26" x14ac:dyDescent="0.25">
      <c r="C151" s="117"/>
      <c r="D151" s="117"/>
      <c r="E151" s="117"/>
      <c r="F151" s="117"/>
      <c r="G151" s="117"/>
      <c r="H151" s="117"/>
      <c r="I151" s="117"/>
      <c r="J151" s="117"/>
      <c r="K151" s="117"/>
      <c r="L151" s="117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3:26" x14ac:dyDescent="0.25">
      <c r="C152" s="117"/>
      <c r="D152" s="117"/>
      <c r="E152" s="117"/>
      <c r="F152" s="117"/>
      <c r="G152" s="117"/>
      <c r="H152" s="117"/>
      <c r="I152" s="117"/>
      <c r="J152" s="117"/>
      <c r="K152" s="117"/>
      <c r="L152" s="117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3:26" x14ac:dyDescent="0.25">
      <c r="C153" s="117"/>
      <c r="D153" s="117"/>
      <c r="E153" s="117"/>
      <c r="F153" s="117"/>
      <c r="G153" s="117"/>
      <c r="H153" s="117"/>
      <c r="I153" s="117"/>
      <c r="J153" s="117"/>
      <c r="K153" s="117"/>
      <c r="L153" s="117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3:26" x14ac:dyDescent="0.25">
      <c r="C154" s="117"/>
      <c r="D154" s="117"/>
      <c r="E154" s="117"/>
      <c r="F154" s="117"/>
      <c r="G154" s="117"/>
      <c r="H154" s="117"/>
      <c r="I154" s="117"/>
      <c r="J154" s="117"/>
      <c r="K154" s="117"/>
      <c r="L154" s="117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3:26" x14ac:dyDescent="0.25">
      <c r="C155" s="117"/>
      <c r="D155" s="117"/>
      <c r="E155" s="117"/>
      <c r="F155" s="117"/>
      <c r="G155" s="117"/>
      <c r="H155" s="117"/>
      <c r="I155" s="117"/>
      <c r="J155" s="117"/>
      <c r="K155" s="117"/>
      <c r="L155" s="117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3:26" x14ac:dyDescent="0.25">
      <c r="C156" s="117"/>
      <c r="D156" s="117"/>
      <c r="E156" s="117"/>
      <c r="F156" s="117"/>
      <c r="G156" s="117"/>
      <c r="H156" s="117"/>
      <c r="I156" s="117"/>
      <c r="J156" s="117"/>
      <c r="K156" s="117"/>
      <c r="L156" s="117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3:26" x14ac:dyDescent="0.25">
      <c r="C157" s="117"/>
      <c r="D157" s="117"/>
      <c r="E157" s="117"/>
      <c r="F157" s="117"/>
      <c r="G157" s="117"/>
      <c r="H157" s="117"/>
      <c r="I157" s="117"/>
      <c r="J157" s="117"/>
      <c r="K157" s="117"/>
      <c r="L157" s="117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3:26" x14ac:dyDescent="0.25">
      <c r="C158" s="117"/>
      <c r="D158" s="117"/>
      <c r="E158" s="117"/>
      <c r="F158" s="117"/>
      <c r="G158" s="117"/>
      <c r="H158" s="117"/>
      <c r="I158" s="117"/>
      <c r="J158" s="117"/>
      <c r="K158" s="117"/>
      <c r="L158" s="117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3:26" x14ac:dyDescent="0.25">
      <c r="C159" s="117"/>
      <c r="D159" s="117"/>
      <c r="E159" s="117"/>
      <c r="F159" s="117"/>
      <c r="G159" s="117"/>
      <c r="H159" s="117"/>
      <c r="I159" s="117"/>
      <c r="J159" s="117"/>
      <c r="K159" s="117"/>
      <c r="L159" s="117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3:26" x14ac:dyDescent="0.25">
      <c r="C160" s="117"/>
      <c r="D160" s="117"/>
      <c r="E160" s="117"/>
      <c r="F160" s="117"/>
      <c r="G160" s="117"/>
      <c r="H160" s="117"/>
      <c r="I160" s="117"/>
      <c r="J160" s="117"/>
      <c r="K160" s="117"/>
      <c r="L160" s="117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3:26" x14ac:dyDescent="0.25">
      <c r="C161" s="117"/>
      <c r="D161" s="117"/>
      <c r="E161" s="117"/>
      <c r="F161" s="117"/>
      <c r="G161" s="117"/>
      <c r="H161" s="117"/>
      <c r="I161" s="117"/>
      <c r="J161" s="117"/>
      <c r="K161" s="117"/>
      <c r="L161" s="117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3:26" x14ac:dyDescent="0.25">
      <c r="C162" s="117"/>
      <c r="D162" s="117"/>
      <c r="E162" s="117"/>
      <c r="F162" s="117"/>
      <c r="G162" s="117"/>
      <c r="H162" s="117"/>
      <c r="I162" s="117"/>
      <c r="J162" s="117"/>
      <c r="K162" s="117"/>
      <c r="L162" s="117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3:26" x14ac:dyDescent="0.25">
      <c r="C163" s="117"/>
      <c r="D163" s="117"/>
      <c r="E163" s="117"/>
      <c r="F163" s="117"/>
      <c r="G163" s="117"/>
      <c r="H163" s="117"/>
      <c r="I163" s="117"/>
      <c r="J163" s="117"/>
      <c r="K163" s="117"/>
      <c r="L163" s="117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3:26" x14ac:dyDescent="0.25">
      <c r="C164" s="117"/>
      <c r="D164" s="117"/>
      <c r="E164" s="117"/>
      <c r="F164" s="117"/>
      <c r="G164" s="117"/>
      <c r="H164" s="117"/>
      <c r="I164" s="117"/>
      <c r="J164" s="117"/>
      <c r="K164" s="117"/>
      <c r="L164" s="117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3:26" x14ac:dyDescent="0.25">
      <c r="C165" s="117"/>
      <c r="D165" s="117"/>
      <c r="E165" s="117"/>
      <c r="F165" s="117"/>
      <c r="G165" s="117"/>
      <c r="H165" s="117"/>
      <c r="I165" s="117"/>
      <c r="J165" s="117"/>
      <c r="K165" s="117"/>
      <c r="L165" s="117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3:26" x14ac:dyDescent="0.25">
      <c r="C166" s="117"/>
      <c r="D166" s="117"/>
      <c r="E166" s="117"/>
      <c r="F166" s="117"/>
      <c r="G166" s="117"/>
      <c r="H166" s="117"/>
      <c r="I166" s="117"/>
      <c r="J166" s="117"/>
      <c r="K166" s="117"/>
      <c r="L166" s="117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3:26" x14ac:dyDescent="0.25">
      <c r="C167" s="117"/>
      <c r="D167" s="117"/>
      <c r="E167" s="117"/>
      <c r="F167" s="117"/>
      <c r="G167" s="117"/>
      <c r="H167" s="117"/>
      <c r="I167" s="117"/>
      <c r="J167" s="117"/>
      <c r="K167" s="117"/>
      <c r="L167" s="117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3:26" x14ac:dyDescent="0.25">
      <c r="C168" s="117"/>
      <c r="D168" s="117"/>
      <c r="E168" s="117"/>
      <c r="F168" s="117"/>
      <c r="G168" s="117"/>
      <c r="H168" s="117"/>
      <c r="I168" s="117"/>
      <c r="J168" s="117"/>
      <c r="K168" s="117"/>
      <c r="L168" s="117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3:26" x14ac:dyDescent="0.25">
      <c r="C169" s="117"/>
      <c r="D169" s="117"/>
      <c r="E169" s="117"/>
      <c r="F169" s="117"/>
      <c r="G169" s="117"/>
      <c r="H169" s="117"/>
      <c r="I169" s="117"/>
      <c r="J169" s="117"/>
      <c r="K169" s="117"/>
      <c r="L169" s="117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3:26" x14ac:dyDescent="0.25">
      <c r="C170" s="117"/>
      <c r="D170" s="117"/>
      <c r="E170" s="117"/>
      <c r="F170" s="117"/>
      <c r="G170" s="117"/>
      <c r="H170" s="117"/>
      <c r="I170" s="117"/>
      <c r="J170" s="117"/>
      <c r="K170" s="117"/>
      <c r="L170" s="117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3:26" x14ac:dyDescent="0.25">
      <c r="C171" s="117"/>
      <c r="D171" s="117"/>
      <c r="E171" s="117"/>
      <c r="F171" s="117"/>
      <c r="G171" s="117"/>
      <c r="H171" s="117"/>
      <c r="I171" s="117"/>
      <c r="J171" s="117"/>
      <c r="K171" s="117"/>
      <c r="L171" s="117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3:26" x14ac:dyDescent="0.25">
      <c r="C172" s="117"/>
      <c r="D172" s="117"/>
      <c r="E172" s="117"/>
      <c r="F172" s="117"/>
      <c r="G172" s="117"/>
      <c r="H172" s="117"/>
      <c r="I172" s="117"/>
      <c r="J172" s="117"/>
      <c r="K172" s="117"/>
      <c r="L172" s="117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3:26" x14ac:dyDescent="0.25">
      <c r="C173" s="117"/>
      <c r="D173" s="117"/>
      <c r="E173" s="117"/>
      <c r="F173" s="117"/>
      <c r="G173" s="117"/>
      <c r="H173" s="117"/>
      <c r="I173" s="117"/>
      <c r="J173" s="117"/>
      <c r="K173" s="117"/>
      <c r="L173" s="117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3:26" x14ac:dyDescent="0.25">
      <c r="C174" s="117"/>
      <c r="D174" s="117"/>
      <c r="E174" s="117"/>
      <c r="F174" s="117"/>
      <c r="G174" s="117"/>
      <c r="H174" s="117"/>
      <c r="I174" s="117"/>
      <c r="J174" s="117"/>
      <c r="K174" s="117"/>
      <c r="L174" s="117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3:26" x14ac:dyDescent="0.25">
      <c r="C175" s="117"/>
      <c r="D175" s="117"/>
      <c r="E175" s="117"/>
      <c r="F175" s="117"/>
      <c r="G175" s="117"/>
      <c r="H175" s="117"/>
      <c r="I175" s="117"/>
      <c r="J175" s="117"/>
      <c r="K175" s="117"/>
      <c r="L175" s="117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3:26" x14ac:dyDescent="0.25">
      <c r="C176" s="117"/>
      <c r="D176" s="117"/>
      <c r="E176" s="117"/>
      <c r="F176" s="117"/>
      <c r="G176" s="117"/>
      <c r="H176" s="117"/>
      <c r="I176" s="117"/>
      <c r="J176" s="117"/>
      <c r="K176" s="117"/>
      <c r="L176" s="117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3:26" x14ac:dyDescent="0.25">
      <c r="C177" s="117"/>
      <c r="D177" s="117"/>
      <c r="E177" s="117"/>
      <c r="F177" s="117"/>
      <c r="G177" s="117"/>
      <c r="H177" s="117"/>
      <c r="I177" s="117"/>
      <c r="J177" s="117"/>
      <c r="K177" s="117"/>
      <c r="L177" s="117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3:26" x14ac:dyDescent="0.25">
      <c r="C178" s="117"/>
      <c r="D178" s="117"/>
      <c r="E178" s="117"/>
      <c r="F178" s="117"/>
      <c r="G178" s="117"/>
      <c r="H178" s="117"/>
      <c r="I178" s="117"/>
      <c r="J178" s="117"/>
      <c r="K178" s="117"/>
      <c r="L178" s="117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3:26" x14ac:dyDescent="0.25">
      <c r="C179" s="117"/>
      <c r="D179" s="117"/>
      <c r="E179" s="117"/>
      <c r="F179" s="117"/>
      <c r="G179" s="117"/>
      <c r="H179" s="117"/>
      <c r="I179" s="117"/>
      <c r="J179" s="117"/>
      <c r="K179" s="117"/>
      <c r="L179" s="117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3:26" x14ac:dyDescent="0.25">
      <c r="C180" s="117"/>
      <c r="D180" s="117"/>
      <c r="E180" s="117"/>
      <c r="F180" s="117"/>
      <c r="G180" s="117"/>
      <c r="H180" s="117"/>
      <c r="I180" s="117"/>
      <c r="J180" s="117"/>
      <c r="K180" s="117"/>
      <c r="L180" s="117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3:26" x14ac:dyDescent="0.25"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3:26" x14ac:dyDescent="0.25">
      <c r="C182" s="117"/>
      <c r="D182" s="117"/>
      <c r="E182" s="117"/>
      <c r="F182" s="117"/>
      <c r="G182" s="117"/>
      <c r="H182" s="117"/>
      <c r="I182" s="117"/>
      <c r="J182" s="117"/>
      <c r="K182" s="117"/>
      <c r="L182" s="117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3:26" x14ac:dyDescent="0.25">
      <c r="C183" s="117"/>
      <c r="D183" s="117"/>
      <c r="E183" s="117"/>
      <c r="F183" s="117"/>
      <c r="G183" s="117"/>
      <c r="H183" s="117"/>
      <c r="I183" s="117"/>
      <c r="J183" s="117"/>
      <c r="K183" s="117"/>
      <c r="L183" s="117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3:26" x14ac:dyDescent="0.25">
      <c r="C184" s="117"/>
      <c r="D184" s="117"/>
      <c r="E184" s="117"/>
      <c r="F184" s="117"/>
      <c r="G184" s="117"/>
      <c r="H184" s="117"/>
      <c r="I184" s="117"/>
      <c r="J184" s="117"/>
      <c r="K184" s="117"/>
      <c r="L184" s="117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3:26" x14ac:dyDescent="0.25">
      <c r="C185" s="117"/>
      <c r="D185" s="117"/>
      <c r="E185" s="117"/>
      <c r="F185" s="117"/>
      <c r="G185" s="117"/>
      <c r="H185" s="117"/>
      <c r="I185" s="117"/>
      <c r="J185" s="117"/>
      <c r="K185" s="117"/>
      <c r="L185" s="117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3:26" x14ac:dyDescent="0.25">
      <c r="C186" s="117"/>
      <c r="D186" s="117"/>
      <c r="E186" s="117"/>
      <c r="F186" s="117"/>
      <c r="G186" s="117"/>
      <c r="H186" s="117"/>
      <c r="I186" s="117"/>
      <c r="J186" s="117"/>
      <c r="K186" s="117"/>
      <c r="L186" s="117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3:26" x14ac:dyDescent="0.25">
      <c r="C187" s="117"/>
      <c r="D187" s="117"/>
      <c r="E187" s="117"/>
      <c r="F187" s="117"/>
      <c r="G187" s="117"/>
      <c r="H187" s="117"/>
      <c r="I187" s="117"/>
      <c r="J187" s="117"/>
      <c r="K187" s="117"/>
      <c r="L187" s="117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3:26" x14ac:dyDescent="0.25">
      <c r="C188" s="117"/>
      <c r="D188" s="117"/>
      <c r="E188" s="117"/>
      <c r="F188" s="117"/>
      <c r="G188" s="117"/>
      <c r="H188" s="117"/>
      <c r="I188" s="117"/>
      <c r="J188" s="117"/>
      <c r="K188" s="117"/>
      <c r="L188" s="117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3:26" x14ac:dyDescent="0.25">
      <c r="C189" s="117"/>
      <c r="D189" s="117"/>
      <c r="E189" s="117"/>
      <c r="F189" s="117"/>
      <c r="G189" s="117"/>
      <c r="H189" s="117"/>
      <c r="I189" s="117"/>
      <c r="J189" s="117"/>
      <c r="K189" s="117"/>
      <c r="L189" s="117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3:26" x14ac:dyDescent="0.25">
      <c r="C190" s="117"/>
      <c r="D190" s="117"/>
      <c r="E190" s="117"/>
      <c r="F190" s="117"/>
      <c r="G190" s="117"/>
      <c r="H190" s="117"/>
      <c r="I190" s="117"/>
      <c r="J190" s="117"/>
      <c r="K190" s="117"/>
      <c r="L190" s="117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3:26" x14ac:dyDescent="0.25">
      <c r="C191" s="117"/>
      <c r="D191" s="117"/>
      <c r="E191" s="117"/>
      <c r="F191" s="117"/>
      <c r="G191" s="117"/>
      <c r="H191" s="117"/>
      <c r="I191" s="117"/>
      <c r="J191" s="117"/>
      <c r="K191" s="117"/>
      <c r="L191" s="117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3:26" x14ac:dyDescent="0.25">
      <c r="C192" s="117"/>
      <c r="D192" s="117"/>
      <c r="E192" s="117"/>
      <c r="F192" s="117"/>
      <c r="G192" s="117"/>
      <c r="H192" s="117"/>
      <c r="I192" s="117"/>
      <c r="J192" s="117"/>
      <c r="K192" s="117"/>
      <c r="L192" s="117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3:26" x14ac:dyDescent="0.25">
      <c r="C193" s="117"/>
      <c r="D193" s="117"/>
      <c r="E193" s="117"/>
      <c r="F193" s="117"/>
      <c r="G193" s="117"/>
      <c r="H193" s="117"/>
      <c r="I193" s="117"/>
      <c r="J193" s="117"/>
      <c r="K193" s="117"/>
      <c r="L193" s="117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3:26" x14ac:dyDescent="0.25">
      <c r="C194" s="117"/>
      <c r="D194" s="117"/>
      <c r="E194" s="117"/>
      <c r="F194" s="117"/>
      <c r="G194" s="117"/>
      <c r="H194" s="117"/>
      <c r="I194" s="117"/>
      <c r="J194" s="117"/>
      <c r="K194" s="117"/>
      <c r="L194" s="117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3:26" x14ac:dyDescent="0.25">
      <c r="C195" s="117"/>
      <c r="D195" s="117"/>
      <c r="E195" s="117"/>
      <c r="F195" s="117"/>
      <c r="G195" s="117"/>
      <c r="H195" s="117"/>
      <c r="I195" s="117"/>
      <c r="J195" s="117"/>
      <c r="K195" s="117"/>
      <c r="L195" s="117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3:26" x14ac:dyDescent="0.25">
      <c r="C196" s="117"/>
      <c r="D196" s="117"/>
      <c r="E196" s="117"/>
      <c r="F196" s="117"/>
      <c r="G196" s="117"/>
      <c r="H196" s="117"/>
      <c r="I196" s="117"/>
      <c r="J196" s="117"/>
      <c r="K196" s="117"/>
      <c r="L196" s="117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3:26" x14ac:dyDescent="0.25">
      <c r="C197" s="117"/>
      <c r="D197" s="117"/>
      <c r="E197" s="117"/>
      <c r="F197" s="117"/>
      <c r="G197" s="117"/>
      <c r="H197" s="117"/>
      <c r="I197" s="117"/>
      <c r="J197" s="117"/>
      <c r="K197" s="117"/>
      <c r="L197" s="117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3:26" x14ac:dyDescent="0.25">
      <c r="C198" s="117"/>
      <c r="D198" s="117"/>
      <c r="E198" s="117"/>
      <c r="F198" s="117"/>
      <c r="G198" s="117"/>
      <c r="H198" s="117"/>
      <c r="I198" s="117"/>
      <c r="J198" s="117"/>
      <c r="K198" s="117"/>
      <c r="L198" s="117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3:26" x14ac:dyDescent="0.25">
      <c r="C199" s="117"/>
      <c r="D199" s="117"/>
      <c r="E199" s="117"/>
      <c r="F199" s="117"/>
      <c r="G199" s="117"/>
      <c r="H199" s="117"/>
      <c r="I199" s="117"/>
      <c r="J199" s="117"/>
      <c r="K199" s="117"/>
      <c r="L199" s="117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3:26" x14ac:dyDescent="0.25">
      <c r="C200" s="117"/>
      <c r="D200" s="117"/>
      <c r="E200" s="117"/>
      <c r="F200" s="117"/>
      <c r="G200" s="117"/>
      <c r="H200" s="117"/>
      <c r="I200" s="117"/>
      <c r="J200" s="117"/>
      <c r="K200" s="117"/>
      <c r="L200" s="117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3:26" x14ac:dyDescent="0.25">
      <c r="C201" s="117"/>
      <c r="D201" s="117"/>
      <c r="E201" s="117"/>
      <c r="F201" s="117"/>
      <c r="G201" s="117"/>
      <c r="H201" s="117"/>
      <c r="I201" s="117"/>
      <c r="J201" s="117"/>
      <c r="K201" s="117"/>
      <c r="L201" s="117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3:26" x14ac:dyDescent="0.25">
      <c r="C202" s="117"/>
      <c r="D202" s="117"/>
      <c r="E202" s="117"/>
      <c r="F202" s="117"/>
      <c r="G202" s="117"/>
      <c r="H202" s="117"/>
      <c r="I202" s="117"/>
      <c r="J202" s="117"/>
      <c r="K202" s="117"/>
      <c r="L202" s="117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3:26" x14ac:dyDescent="0.25">
      <c r="C203" s="117"/>
      <c r="D203" s="117"/>
      <c r="E203" s="117"/>
      <c r="F203" s="117"/>
      <c r="G203" s="117"/>
      <c r="H203" s="117"/>
      <c r="I203" s="117"/>
      <c r="J203" s="117"/>
      <c r="K203" s="117"/>
      <c r="L203" s="117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3:26" x14ac:dyDescent="0.25">
      <c r="C204" s="117"/>
      <c r="D204" s="117"/>
      <c r="E204" s="117"/>
      <c r="F204" s="117"/>
      <c r="G204" s="117"/>
      <c r="H204" s="117"/>
      <c r="I204" s="117"/>
      <c r="J204" s="117"/>
      <c r="K204" s="117"/>
      <c r="L204" s="117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3:26" x14ac:dyDescent="0.25">
      <c r="C205" s="117"/>
      <c r="D205" s="117"/>
      <c r="E205" s="117"/>
      <c r="F205" s="117"/>
      <c r="G205" s="117"/>
      <c r="H205" s="117"/>
      <c r="I205" s="117"/>
      <c r="J205" s="117"/>
      <c r="K205" s="117"/>
      <c r="L205" s="117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3:26" x14ac:dyDescent="0.25">
      <c r="C206" s="117"/>
      <c r="D206" s="117"/>
      <c r="E206" s="117"/>
      <c r="F206" s="117"/>
      <c r="G206" s="117"/>
      <c r="H206" s="117"/>
      <c r="I206" s="117"/>
      <c r="J206" s="117"/>
      <c r="K206" s="117"/>
      <c r="L206" s="117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3:26" x14ac:dyDescent="0.25">
      <c r="C207" s="117"/>
      <c r="D207" s="117"/>
      <c r="E207" s="117"/>
      <c r="F207" s="117"/>
      <c r="G207" s="117"/>
      <c r="H207" s="117"/>
      <c r="I207" s="117"/>
      <c r="J207" s="117"/>
      <c r="K207" s="117"/>
      <c r="L207" s="117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3:26" x14ac:dyDescent="0.25">
      <c r="C208" s="117"/>
      <c r="D208" s="117"/>
      <c r="E208" s="117"/>
      <c r="F208" s="117"/>
      <c r="G208" s="117"/>
      <c r="H208" s="117"/>
      <c r="I208" s="117"/>
      <c r="J208" s="117"/>
      <c r="K208" s="117"/>
      <c r="L208" s="117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3:26" x14ac:dyDescent="0.25">
      <c r="C209" s="117"/>
      <c r="D209" s="117"/>
      <c r="E209" s="117"/>
      <c r="F209" s="117"/>
      <c r="G209" s="117"/>
      <c r="H209" s="117"/>
      <c r="I209" s="117"/>
      <c r="J209" s="117"/>
      <c r="K209" s="117"/>
      <c r="L209" s="117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3:26" x14ac:dyDescent="0.25">
      <c r="C210" s="117"/>
      <c r="D210" s="117"/>
      <c r="E210" s="117"/>
      <c r="F210" s="117"/>
      <c r="G210" s="117"/>
      <c r="H210" s="117"/>
      <c r="I210" s="117"/>
      <c r="J210" s="117"/>
      <c r="K210" s="117"/>
      <c r="L210" s="117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3:26" x14ac:dyDescent="0.25">
      <c r="C211" s="117"/>
      <c r="D211" s="117"/>
      <c r="E211" s="117"/>
      <c r="F211" s="117"/>
      <c r="G211" s="117"/>
      <c r="H211" s="117"/>
      <c r="I211" s="117"/>
      <c r="J211" s="117"/>
      <c r="K211" s="117"/>
      <c r="L211" s="117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3:26" x14ac:dyDescent="0.25">
      <c r="C212" s="117"/>
      <c r="D212" s="117"/>
      <c r="E212" s="117"/>
      <c r="F212" s="117"/>
      <c r="G212" s="117"/>
      <c r="H212" s="117"/>
      <c r="I212" s="117"/>
      <c r="J212" s="117"/>
      <c r="K212" s="117"/>
      <c r="L212" s="117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3:26" x14ac:dyDescent="0.25">
      <c r="C213" s="117"/>
      <c r="D213" s="117"/>
      <c r="E213" s="117"/>
      <c r="F213" s="117"/>
      <c r="G213" s="117"/>
      <c r="H213" s="117"/>
      <c r="I213" s="117"/>
      <c r="J213" s="117"/>
      <c r="K213" s="117"/>
      <c r="L213" s="117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3:26" x14ac:dyDescent="0.25">
      <c r="C214" s="117"/>
      <c r="D214" s="117"/>
      <c r="E214" s="117"/>
      <c r="F214" s="117"/>
      <c r="G214" s="117"/>
      <c r="H214" s="117"/>
      <c r="I214" s="117"/>
      <c r="J214" s="117"/>
      <c r="K214" s="117"/>
      <c r="L214" s="117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3:26" x14ac:dyDescent="0.25">
      <c r="C215" s="117"/>
      <c r="D215" s="117"/>
      <c r="E215" s="117"/>
      <c r="F215" s="117"/>
      <c r="G215" s="117"/>
      <c r="H215" s="117"/>
      <c r="I215" s="117"/>
      <c r="J215" s="117"/>
      <c r="K215" s="117"/>
      <c r="L215" s="117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3:26" x14ac:dyDescent="0.25">
      <c r="C216" s="117"/>
      <c r="D216" s="117"/>
      <c r="E216" s="117"/>
      <c r="F216" s="117"/>
      <c r="G216" s="117"/>
      <c r="H216" s="117"/>
      <c r="I216" s="117"/>
      <c r="J216" s="117"/>
      <c r="K216" s="117"/>
      <c r="L216" s="117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3:26" x14ac:dyDescent="0.25">
      <c r="C217" s="117"/>
      <c r="D217" s="117"/>
      <c r="E217" s="117"/>
      <c r="F217" s="117"/>
      <c r="G217" s="117"/>
      <c r="H217" s="117"/>
      <c r="I217" s="117"/>
      <c r="J217" s="117"/>
      <c r="K217" s="117"/>
      <c r="L217" s="117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3:26" x14ac:dyDescent="0.25">
      <c r="C218" s="117"/>
      <c r="D218" s="117"/>
      <c r="E218" s="117"/>
      <c r="F218" s="117"/>
      <c r="G218" s="117"/>
      <c r="H218" s="117"/>
      <c r="I218" s="117"/>
      <c r="J218" s="117"/>
      <c r="K218" s="117"/>
      <c r="L218" s="117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3:26" x14ac:dyDescent="0.25">
      <c r="C219" s="117"/>
      <c r="D219" s="117"/>
      <c r="E219" s="117"/>
      <c r="F219" s="117"/>
      <c r="G219" s="117"/>
      <c r="H219" s="117"/>
      <c r="I219" s="117"/>
      <c r="J219" s="117"/>
      <c r="K219" s="117"/>
      <c r="L219" s="117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3:26" x14ac:dyDescent="0.25">
      <c r="C220" s="117"/>
      <c r="D220" s="117"/>
      <c r="E220" s="117"/>
      <c r="F220" s="117"/>
      <c r="G220" s="117"/>
      <c r="H220" s="117"/>
      <c r="I220" s="117"/>
      <c r="J220" s="117"/>
      <c r="K220" s="117"/>
      <c r="L220" s="117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3:26" x14ac:dyDescent="0.25">
      <c r="C221" s="117"/>
      <c r="D221" s="117"/>
      <c r="E221" s="117"/>
      <c r="F221" s="117"/>
      <c r="G221" s="117"/>
      <c r="H221" s="117"/>
      <c r="I221" s="117"/>
      <c r="J221" s="117"/>
      <c r="K221" s="117"/>
      <c r="L221" s="117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3:26" x14ac:dyDescent="0.25">
      <c r="C222" s="117"/>
      <c r="D222" s="117"/>
      <c r="E222" s="117"/>
      <c r="F222" s="117"/>
      <c r="G222" s="117"/>
      <c r="H222" s="117"/>
      <c r="I222" s="117"/>
      <c r="J222" s="117"/>
      <c r="K222" s="117"/>
      <c r="L222" s="117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3:26" x14ac:dyDescent="0.25">
      <c r="C223" s="117"/>
      <c r="D223" s="117"/>
      <c r="E223" s="117"/>
      <c r="F223" s="117"/>
      <c r="G223" s="117"/>
      <c r="H223" s="117"/>
      <c r="I223" s="117"/>
      <c r="J223" s="117"/>
      <c r="K223" s="117"/>
      <c r="L223" s="117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3:26" x14ac:dyDescent="0.25">
      <c r="C224" s="117"/>
      <c r="D224" s="117"/>
      <c r="E224" s="117"/>
      <c r="F224" s="117"/>
      <c r="G224" s="117"/>
      <c r="H224" s="117"/>
      <c r="I224" s="117"/>
      <c r="J224" s="117"/>
      <c r="K224" s="117"/>
      <c r="L224" s="117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3:26" x14ac:dyDescent="0.25">
      <c r="C225" s="117"/>
      <c r="D225" s="117"/>
      <c r="E225" s="117"/>
      <c r="F225" s="117"/>
      <c r="G225" s="117"/>
      <c r="H225" s="117"/>
      <c r="I225" s="117"/>
      <c r="J225" s="117"/>
      <c r="K225" s="117"/>
      <c r="L225" s="117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3:26" x14ac:dyDescent="0.25">
      <c r="C226" s="117"/>
      <c r="D226" s="117"/>
      <c r="E226" s="117"/>
      <c r="F226" s="117"/>
      <c r="G226" s="117"/>
      <c r="H226" s="117"/>
      <c r="I226" s="117"/>
      <c r="J226" s="117"/>
      <c r="K226" s="117"/>
      <c r="L226" s="117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3:26" x14ac:dyDescent="0.25">
      <c r="C227" s="117"/>
      <c r="D227" s="117"/>
      <c r="E227" s="117"/>
      <c r="F227" s="117"/>
      <c r="G227" s="117"/>
      <c r="H227" s="117"/>
      <c r="I227" s="117"/>
      <c r="J227" s="117"/>
      <c r="K227" s="117"/>
      <c r="L227" s="117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3:26" x14ac:dyDescent="0.25">
      <c r="C228" s="117"/>
      <c r="D228" s="117"/>
      <c r="E228" s="117"/>
      <c r="F228" s="117"/>
      <c r="G228" s="117"/>
      <c r="H228" s="117"/>
      <c r="I228" s="117"/>
      <c r="J228" s="117"/>
      <c r="K228" s="117"/>
      <c r="L228" s="117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3:26" x14ac:dyDescent="0.25">
      <c r="C229" s="117"/>
      <c r="D229" s="117"/>
      <c r="E229" s="117"/>
      <c r="F229" s="117"/>
      <c r="G229" s="117"/>
      <c r="H229" s="117"/>
      <c r="I229" s="117"/>
      <c r="J229" s="117"/>
      <c r="K229" s="117"/>
      <c r="L229" s="117"/>
      <c r="Q229" s="9"/>
      <c r="R229" s="9"/>
      <c r="S229" s="9"/>
      <c r="T229" s="9"/>
      <c r="U229" s="9"/>
      <c r="V229" s="9"/>
      <c r="W229" s="9"/>
      <c r="X229" s="9"/>
      <c r="Y229" s="9"/>
      <c r="Z229" s="9"/>
    </row>
  </sheetData>
  <conditionalFormatting sqref="C7:L229">
    <cfRule type="cellIs" dxfId="30" priority="1" operator="equal">
      <formula>"eps"</formula>
    </cfRule>
  </conditionalFormatting>
  <conditionalFormatting sqref="Q8:Z229">
    <cfRule type="cellIs" dxfId="29" priority="2" operator="equal">
      <formula>"eps"</formula>
    </cfRule>
  </conditionalFormatting>
  <conditionalFormatting sqref="R24:Z24">
    <cfRule type="cellIs" dxfId="28" priority="57" operator="equal">
      <formula>"eps"</formula>
    </cfRule>
  </conditionalFormatting>
  <conditionalFormatting sqref="R45:Z45">
    <cfRule type="cellIs" dxfId="27" priority="55" operator="equal">
      <formula>"eps"</formula>
    </cfRule>
  </conditionalFormatting>
  <conditionalFormatting sqref="AI8:AI69">
    <cfRule type="cellIs" dxfId="26" priority="46" operator="equal">
      <formula>"eps"</formula>
    </cfRule>
  </conditionalFormatting>
  <conditionalFormatting sqref="AL9">
    <cfRule type="cellIs" dxfId="25" priority="42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workbookViewId="0">
      <selection activeCell="B8" sqref="B8"/>
    </sheetView>
  </sheetViews>
  <sheetFormatPr defaultRowHeight="15" x14ac:dyDescent="0.25"/>
  <sheetData>
    <row r="1" spans="1:24" ht="18.75" x14ac:dyDescent="0.3">
      <c r="A1" s="1" t="s">
        <v>74</v>
      </c>
    </row>
    <row r="5" spans="1:24" x14ac:dyDescent="0.25">
      <c r="A5" s="2" t="s">
        <v>156</v>
      </c>
      <c r="N5" s="2" t="s">
        <v>149</v>
      </c>
    </row>
    <row r="6" spans="1:24" x14ac:dyDescent="0.25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25">
      <c r="B7" s="10">
        <f>TFP!C7</f>
        <v>2020</v>
      </c>
      <c r="C7" s="10">
        <f>B7</f>
        <v>2020</v>
      </c>
      <c r="D7" s="10">
        <f t="shared" ref="D7:K7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25">
      <c r="A8" t="s">
        <v>99</v>
      </c>
      <c r="B8" s="9" t="s">
        <v>75</v>
      </c>
      <c r="C8" s="9" t="str">
        <f>B8</f>
        <v>eps</v>
      </c>
      <c r="D8" s="9" t="str">
        <f t="shared" ref="D8:K8" si="2">C8</f>
        <v>eps</v>
      </c>
      <c r="E8" s="9" t="str">
        <f t="shared" si="2"/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N8" t="str">
        <f>A8</f>
        <v>flab-p</v>
      </c>
      <c r="O8" s="9" t="s">
        <v>75</v>
      </c>
      <c r="P8" s="9" t="str">
        <f t="shared" ref="P8:P13" si="3">$O8</f>
        <v>eps</v>
      </c>
      <c r="Q8" s="9" t="str">
        <f t="shared" ref="Q8:X13" si="4">$O8</f>
        <v>eps</v>
      </c>
      <c r="R8" s="9" t="str">
        <f t="shared" si="4"/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</row>
    <row r="9" spans="1:24" x14ac:dyDescent="0.25">
      <c r="A9" t="s">
        <v>100</v>
      </c>
      <c r="B9" s="9" t="str">
        <f>B8</f>
        <v>eps</v>
      </c>
      <c r="C9" s="9" t="str">
        <f t="shared" ref="C9:K13" si="5">B9</f>
        <v>eps</v>
      </c>
      <c r="D9" s="9" t="str">
        <f t="shared" si="5"/>
        <v>eps</v>
      </c>
      <c r="E9" s="9" t="str">
        <f t="shared" si="5"/>
        <v>eps</v>
      </c>
      <c r="F9" s="9" t="str">
        <f t="shared" si="5"/>
        <v>eps</v>
      </c>
      <c r="G9" s="9" t="str">
        <f t="shared" si="5"/>
        <v>eps</v>
      </c>
      <c r="H9" s="9" t="str">
        <f t="shared" si="5"/>
        <v>eps</v>
      </c>
      <c r="I9" s="9" t="str">
        <f t="shared" si="5"/>
        <v>eps</v>
      </c>
      <c r="J9" s="9" t="str">
        <f t="shared" si="5"/>
        <v>eps</v>
      </c>
      <c r="K9" s="9" t="str">
        <f t="shared" si="5"/>
        <v>eps</v>
      </c>
      <c r="N9" t="str">
        <f t="shared" ref="N9:N13" si="6">A9</f>
        <v>flab-m</v>
      </c>
      <c r="O9" s="9" t="str">
        <f>O8</f>
        <v>eps</v>
      </c>
      <c r="P9" s="9" t="str">
        <f t="shared" si="3"/>
        <v>eps</v>
      </c>
      <c r="Q9" s="9" t="str">
        <f t="shared" si="4"/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</row>
    <row r="10" spans="1:24" x14ac:dyDescent="0.25">
      <c r="A10" t="s">
        <v>101</v>
      </c>
      <c r="B10" s="9" t="str">
        <f>B9</f>
        <v>eps</v>
      </c>
      <c r="C10" s="9" t="str">
        <f t="shared" si="5"/>
        <v>eps</v>
      </c>
      <c r="D10" s="9" t="str">
        <f t="shared" si="5"/>
        <v>eps</v>
      </c>
      <c r="E10" s="9" t="str">
        <f t="shared" si="5"/>
        <v>eps</v>
      </c>
      <c r="F10" s="9" t="str">
        <f t="shared" si="5"/>
        <v>eps</v>
      </c>
      <c r="G10" s="9" t="str">
        <f t="shared" si="5"/>
        <v>eps</v>
      </c>
      <c r="H10" s="9" t="str">
        <f t="shared" si="5"/>
        <v>eps</v>
      </c>
      <c r="I10" s="9" t="str">
        <f t="shared" si="5"/>
        <v>eps</v>
      </c>
      <c r="J10" s="9" t="str">
        <f t="shared" si="5"/>
        <v>eps</v>
      </c>
      <c r="K10" s="9" t="str">
        <f t="shared" si="5"/>
        <v>eps</v>
      </c>
      <c r="N10" t="str">
        <f t="shared" si="6"/>
        <v>flab-s</v>
      </c>
      <c r="O10" s="9" t="str">
        <f>O9</f>
        <v>eps</v>
      </c>
      <c r="P10" s="9" t="str">
        <f t="shared" si="3"/>
        <v>eps</v>
      </c>
      <c r="Q10" s="9" t="str">
        <f t="shared" si="4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</row>
    <row r="11" spans="1:24" x14ac:dyDescent="0.25">
      <c r="A11" t="s">
        <v>102</v>
      </c>
      <c r="B11" s="9" t="str">
        <f>B10</f>
        <v>eps</v>
      </c>
      <c r="C11" s="9" t="str">
        <f t="shared" si="5"/>
        <v>eps</v>
      </c>
      <c r="D11" s="9" t="str">
        <f t="shared" si="5"/>
        <v>eps</v>
      </c>
      <c r="E11" s="9" t="str">
        <f t="shared" si="5"/>
        <v>eps</v>
      </c>
      <c r="F11" s="9" t="str">
        <f t="shared" si="5"/>
        <v>eps</v>
      </c>
      <c r="G11" s="9" t="str">
        <f t="shared" si="5"/>
        <v>eps</v>
      </c>
      <c r="H11" s="9" t="str">
        <f t="shared" si="5"/>
        <v>eps</v>
      </c>
      <c r="I11" s="9" t="str">
        <f t="shared" si="5"/>
        <v>eps</v>
      </c>
      <c r="J11" s="9" t="str">
        <f t="shared" si="5"/>
        <v>eps</v>
      </c>
      <c r="K11" s="9" t="str">
        <f t="shared" si="5"/>
        <v>eps</v>
      </c>
      <c r="N11" t="str">
        <f t="shared" si="6"/>
        <v>flab-t</v>
      </c>
      <c r="O11" s="9" t="str">
        <f>O10</f>
        <v>eps</v>
      </c>
      <c r="P11" s="9" t="str">
        <f t="shared" si="3"/>
        <v>eps</v>
      </c>
      <c r="Q11" s="9" t="str">
        <f t="shared" si="4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</row>
    <row r="12" spans="1:24" x14ac:dyDescent="0.25">
      <c r="A12" t="s">
        <v>53</v>
      </c>
      <c r="B12" s="9" t="str">
        <f>B11</f>
        <v>eps</v>
      </c>
      <c r="C12" s="9" t="str">
        <f t="shared" si="5"/>
        <v>eps</v>
      </c>
      <c r="D12" s="9" t="str">
        <f t="shared" si="5"/>
        <v>eps</v>
      </c>
      <c r="E12" s="9" t="str">
        <f t="shared" si="5"/>
        <v>eps</v>
      </c>
      <c r="F12" s="9" t="str">
        <f t="shared" si="5"/>
        <v>eps</v>
      </c>
      <c r="G12" s="9" t="str">
        <f t="shared" si="5"/>
        <v>eps</v>
      </c>
      <c r="H12" s="9" t="str">
        <f t="shared" si="5"/>
        <v>eps</v>
      </c>
      <c r="I12" s="9" t="str">
        <f t="shared" si="5"/>
        <v>eps</v>
      </c>
      <c r="J12" s="9" t="str">
        <f t="shared" si="5"/>
        <v>eps</v>
      </c>
      <c r="K12" s="9" t="str">
        <f t="shared" si="5"/>
        <v>eps</v>
      </c>
      <c r="N12" t="str">
        <f t="shared" si="6"/>
        <v>fcap</v>
      </c>
      <c r="O12" s="9" t="str">
        <f>O11</f>
        <v>eps</v>
      </c>
      <c r="P12" s="9" t="str">
        <f t="shared" si="3"/>
        <v>eps</v>
      </c>
      <c r="Q12" s="9" t="str">
        <f t="shared" si="4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</row>
    <row r="13" spans="1:24" x14ac:dyDescent="0.25">
      <c r="A13" t="s">
        <v>365</v>
      </c>
      <c r="B13" s="9" t="str">
        <f>B12</f>
        <v>eps</v>
      </c>
      <c r="C13" s="9" t="str">
        <f t="shared" si="5"/>
        <v>eps</v>
      </c>
      <c r="D13" s="9" t="str">
        <f t="shared" si="5"/>
        <v>eps</v>
      </c>
      <c r="E13" s="9" t="str">
        <f t="shared" si="5"/>
        <v>eps</v>
      </c>
      <c r="F13" s="9" t="str">
        <f t="shared" si="5"/>
        <v>eps</v>
      </c>
      <c r="G13" s="9" t="str">
        <f t="shared" si="5"/>
        <v>eps</v>
      </c>
      <c r="H13" s="9" t="str">
        <f t="shared" si="5"/>
        <v>eps</v>
      </c>
      <c r="I13" s="9" t="str">
        <f t="shared" si="5"/>
        <v>eps</v>
      </c>
      <c r="J13" s="9" t="str">
        <f t="shared" si="5"/>
        <v>eps</v>
      </c>
      <c r="K13" s="9" t="str">
        <f t="shared" si="5"/>
        <v>eps</v>
      </c>
      <c r="N13" t="str">
        <f t="shared" si="6"/>
        <v>fland</v>
      </c>
      <c r="O13" s="9" t="str">
        <f>O12</f>
        <v>eps</v>
      </c>
      <c r="P13" s="9" t="str">
        <f t="shared" si="3"/>
        <v>eps</v>
      </c>
      <c r="Q13" s="9" t="str">
        <f t="shared" si="4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</row>
  </sheetData>
  <conditionalFormatting sqref="C7:K7 B8:K13">
    <cfRule type="cellIs" dxfId="24" priority="11" operator="equal">
      <formula>"eps"</formula>
    </cfRule>
  </conditionalFormatting>
  <conditionalFormatting sqref="O8:X13">
    <cfRule type="cellIs" dxfId="23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1"/>
  <sheetViews>
    <sheetView workbookViewId="0"/>
  </sheetViews>
  <sheetFormatPr defaultRowHeight="15" x14ac:dyDescent="0.25"/>
  <cols>
    <col min="41" max="41" width="9.28515625"/>
  </cols>
  <sheetData>
    <row r="1" spans="1:46" ht="18.75" x14ac:dyDescent="0.3">
      <c r="A1" s="1" t="s">
        <v>77</v>
      </c>
    </row>
    <row r="5" spans="1:46" x14ac:dyDescent="0.25">
      <c r="A5" s="2" t="s">
        <v>156</v>
      </c>
      <c r="N5" s="2" t="s">
        <v>149</v>
      </c>
      <c r="AA5" s="2" t="s">
        <v>149</v>
      </c>
      <c r="AN5" t="s">
        <v>218</v>
      </c>
    </row>
    <row r="6" spans="1:46" x14ac:dyDescent="0.25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222</v>
      </c>
    </row>
    <row r="7" spans="1:46" x14ac:dyDescent="0.25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219</v>
      </c>
      <c r="AR7" s="6" t="s">
        <v>221</v>
      </c>
      <c r="AT7" s="6" t="s">
        <v>220</v>
      </c>
    </row>
    <row r="8" spans="1:46" x14ac:dyDescent="0.25">
      <c r="A8" t="s">
        <v>99</v>
      </c>
      <c r="B8" s="9">
        <f>[3]Assumptions!$C$11*100</f>
        <v>0.90346593295616007</v>
      </c>
      <c r="C8" s="9">
        <f>$B8</f>
        <v>0.90346593295616007</v>
      </c>
      <c r="D8" s="9">
        <f t="shared" ref="D8:K11" si="2">$B8</f>
        <v>0.90346593295616007</v>
      </c>
      <c r="E8" s="9">
        <f t="shared" si="2"/>
        <v>0.90346593295616007</v>
      </c>
      <c r="F8" s="9">
        <f t="shared" si="2"/>
        <v>0.90346593295616007</v>
      </c>
      <c r="G8" s="9">
        <f t="shared" si="2"/>
        <v>0.90346593295616007</v>
      </c>
      <c r="H8" s="9">
        <f t="shared" si="2"/>
        <v>0.90346593295616007</v>
      </c>
      <c r="I8" s="9">
        <f t="shared" si="2"/>
        <v>0.90346593295616007</v>
      </c>
      <c r="J8" s="9">
        <f t="shared" si="2"/>
        <v>0.90346593295616007</v>
      </c>
      <c r="K8" s="9">
        <f t="shared" si="2"/>
        <v>0.90346593295616007</v>
      </c>
      <c r="N8" t="str">
        <f>A8</f>
        <v>flab-p</v>
      </c>
      <c r="O8" s="9" t="s">
        <v>75</v>
      </c>
      <c r="P8" s="9">
        <v>0.5</v>
      </c>
      <c r="Q8" s="9" t="s">
        <v>75</v>
      </c>
      <c r="R8" s="9" t="str">
        <f t="shared" ref="R8:X11" si="3">$O8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A8" t="str">
        <f>N8</f>
        <v>flab-p</v>
      </c>
      <c r="AB8" s="9" t="s">
        <v>75</v>
      </c>
      <c r="AC8" s="9">
        <v>-0.5</v>
      </c>
      <c r="AD8" s="9" t="s">
        <v>75</v>
      </c>
      <c r="AE8" s="9" t="str">
        <f t="shared" ref="AE8:AK11" si="4">$O8</f>
        <v>eps</v>
      </c>
      <c r="AF8" s="9" t="str">
        <f t="shared" si="4"/>
        <v>eps</v>
      </c>
      <c r="AG8" s="9" t="str">
        <f t="shared" si="4"/>
        <v>eps</v>
      </c>
      <c r="AH8" s="9" t="str">
        <f t="shared" si="4"/>
        <v>eps</v>
      </c>
      <c r="AI8" s="9" t="str">
        <f t="shared" si="4"/>
        <v>eps</v>
      </c>
      <c r="AJ8" s="9" t="str">
        <f t="shared" si="4"/>
        <v>eps</v>
      </c>
      <c r="AK8" s="9" t="str">
        <f t="shared" si="4"/>
        <v>eps</v>
      </c>
      <c r="AN8" s="161" t="s">
        <v>230</v>
      </c>
      <c r="AO8" t="s">
        <v>99</v>
      </c>
      <c r="AP8" t="s">
        <v>223</v>
      </c>
      <c r="AQ8" s="28">
        <v>-0.12416728559939472</v>
      </c>
      <c r="AR8" s="28">
        <v>8.9065642927693922E-2</v>
      </c>
      <c r="AS8" s="29"/>
      <c r="AT8" s="28">
        <v>2.2422767783087938E-2</v>
      </c>
    </row>
    <row r="9" spans="1:46" x14ac:dyDescent="0.25">
      <c r="A9" t="s">
        <v>100</v>
      </c>
      <c r="B9" s="9">
        <f>[3]Assumptions!$C$10*100</f>
        <v>1.9579508920890998</v>
      </c>
      <c r="C9" s="9">
        <f>$B9</f>
        <v>1.9579508920890998</v>
      </c>
      <c r="D9" s="9">
        <f t="shared" si="2"/>
        <v>1.9579508920890998</v>
      </c>
      <c r="E9" s="9">
        <f t="shared" si="2"/>
        <v>1.9579508920890998</v>
      </c>
      <c r="F9" s="9">
        <f t="shared" si="2"/>
        <v>1.9579508920890998</v>
      </c>
      <c r="G9" s="9">
        <f t="shared" si="2"/>
        <v>1.9579508920890998</v>
      </c>
      <c r="H9" s="9">
        <f t="shared" si="2"/>
        <v>1.9579508920890998</v>
      </c>
      <c r="I9" s="9">
        <f t="shared" si="2"/>
        <v>1.9579508920890998</v>
      </c>
      <c r="J9" s="9">
        <f t="shared" si="2"/>
        <v>1.9579508920890998</v>
      </c>
      <c r="K9" s="9">
        <f t="shared" si="2"/>
        <v>1.9579508920890998</v>
      </c>
      <c r="N9" t="str">
        <f>A9</f>
        <v>flab-m</v>
      </c>
      <c r="O9" s="9" t="str">
        <f>O8</f>
        <v>eps</v>
      </c>
      <c r="P9" s="9">
        <v>0.5</v>
      </c>
      <c r="Q9" s="9" t="s">
        <v>75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A9" t="str">
        <f>N9</f>
        <v>flab-m</v>
      </c>
      <c r="AB9" s="9" t="str">
        <f>AB8</f>
        <v>eps</v>
      </c>
      <c r="AC9" s="9">
        <f>AC8</f>
        <v>-0.5</v>
      </c>
      <c r="AD9" s="9" t="s">
        <v>75</v>
      </c>
      <c r="AE9" s="9" t="str">
        <f t="shared" si="4"/>
        <v>eps</v>
      </c>
      <c r="AF9" s="9" t="str">
        <f t="shared" si="4"/>
        <v>eps</v>
      </c>
      <c r="AG9" s="9" t="str">
        <f t="shared" si="4"/>
        <v>eps</v>
      </c>
      <c r="AH9" s="9" t="str">
        <f t="shared" si="4"/>
        <v>eps</v>
      </c>
      <c r="AI9" s="9" t="str">
        <f t="shared" si="4"/>
        <v>eps</v>
      </c>
      <c r="AJ9" s="9" t="str">
        <f t="shared" si="4"/>
        <v>eps</v>
      </c>
      <c r="AK9" s="9" t="str">
        <f t="shared" si="4"/>
        <v>eps</v>
      </c>
      <c r="AN9" s="161"/>
      <c r="AO9" t="s">
        <v>100</v>
      </c>
      <c r="AP9" t="s">
        <v>224</v>
      </c>
      <c r="AQ9" s="28">
        <v>-7.174168819979454E-3</v>
      </c>
      <c r="AR9" s="28">
        <v>-5.6962765598347787E-2</v>
      </c>
      <c r="AS9" s="29"/>
      <c r="AT9" s="28">
        <v>-5.0680632729916297E-2</v>
      </c>
    </row>
    <row r="10" spans="1:46" x14ac:dyDescent="0.25">
      <c r="A10" t="s">
        <v>101</v>
      </c>
      <c r="B10" s="9">
        <f>[3]Assumptions!$C$9*100</f>
        <v>2.4623395018108285</v>
      </c>
      <c r="C10" s="9">
        <f>$B10</f>
        <v>2.4623395018108285</v>
      </c>
      <c r="D10" s="9">
        <f t="shared" si="2"/>
        <v>2.4623395018108285</v>
      </c>
      <c r="E10" s="9">
        <f t="shared" si="2"/>
        <v>2.4623395018108285</v>
      </c>
      <c r="F10" s="9">
        <f t="shared" si="2"/>
        <v>2.4623395018108285</v>
      </c>
      <c r="G10" s="9">
        <f t="shared" si="2"/>
        <v>2.4623395018108285</v>
      </c>
      <c r="H10" s="9">
        <f t="shared" si="2"/>
        <v>2.4623395018108285</v>
      </c>
      <c r="I10" s="9">
        <f t="shared" si="2"/>
        <v>2.4623395018108285</v>
      </c>
      <c r="J10" s="9">
        <f t="shared" si="2"/>
        <v>2.4623395018108285</v>
      </c>
      <c r="K10" s="9">
        <f t="shared" si="2"/>
        <v>2.4623395018108285</v>
      </c>
      <c r="N10" t="str">
        <f>A10</f>
        <v>flab-s</v>
      </c>
      <c r="O10" s="9" t="s">
        <v>75</v>
      </c>
      <c r="P10" s="9" t="str">
        <f>$O10</f>
        <v>eps</v>
      </c>
      <c r="Q10">
        <v>0.2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A10" t="str">
        <f>N10</f>
        <v>flab-s</v>
      </c>
      <c r="AB10" s="9" t="s">
        <v>75</v>
      </c>
      <c r="AC10" s="9">
        <v>-0.2</v>
      </c>
      <c r="AD10">
        <v>0.2</v>
      </c>
      <c r="AE10" s="9" t="str">
        <f t="shared" si="4"/>
        <v>eps</v>
      </c>
      <c r="AF10" s="9" t="str">
        <f t="shared" si="4"/>
        <v>eps</v>
      </c>
      <c r="AG10" s="9" t="str">
        <f t="shared" si="4"/>
        <v>eps</v>
      </c>
      <c r="AH10" s="9" t="str">
        <f t="shared" si="4"/>
        <v>eps</v>
      </c>
      <c r="AI10" s="9" t="str">
        <f t="shared" si="4"/>
        <v>eps</v>
      </c>
      <c r="AJ10" s="9" t="str">
        <f t="shared" si="4"/>
        <v>eps</v>
      </c>
      <c r="AK10" s="9" t="str">
        <f t="shared" si="4"/>
        <v>eps</v>
      </c>
      <c r="AN10" s="161"/>
      <c r="AO10" t="s">
        <v>101</v>
      </c>
      <c r="AP10" t="s">
        <v>225</v>
      </c>
      <c r="AQ10" s="28">
        <v>3.2526080102635246E-2</v>
      </c>
      <c r="AR10" s="28">
        <v>0.17066786256599764</v>
      </c>
      <c r="AS10" s="29"/>
      <c r="AT10" s="28">
        <v>0.18602450187111397</v>
      </c>
    </row>
    <row r="11" spans="1:46" x14ac:dyDescent="0.25">
      <c r="A11" t="s">
        <v>102</v>
      </c>
      <c r="B11" s="9">
        <f>[3]Assumptions!$C$8*100</f>
        <v>1.1459554113218973</v>
      </c>
      <c r="C11" s="9">
        <f>$B11</f>
        <v>1.1459554113218973</v>
      </c>
      <c r="D11" s="9">
        <f t="shared" si="2"/>
        <v>1.1459554113218973</v>
      </c>
      <c r="E11" s="9">
        <f t="shared" si="2"/>
        <v>1.1459554113218973</v>
      </c>
      <c r="F11" s="9">
        <f t="shared" si="2"/>
        <v>1.1459554113218973</v>
      </c>
      <c r="G11" s="9">
        <f t="shared" si="2"/>
        <v>1.1459554113218973</v>
      </c>
      <c r="H11" s="9">
        <f t="shared" si="2"/>
        <v>1.1459554113218973</v>
      </c>
      <c r="I11" s="9">
        <f t="shared" si="2"/>
        <v>1.1459554113218973</v>
      </c>
      <c r="J11" s="9">
        <f t="shared" si="2"/>
        <v>1.1459554113218973</v>
      </c>
      <c r="K11" s="9">
        <f t="shared" si="2"/>
        <v>1.1459554113218973</v>
      </c>
      <c r="N11" t="str">
        <f>A11</f>
        <v>flab-t</v>
      </c>
      <c r="O11" s="9" t="s">
        <v>75</v>
      </c>
      <c r="P11" s="9" t="str">
        <f>$O11</f>
        <v>eps</v>
      </c>
      <c r="Q11">
        <v>0.5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A11" t="str">
        <f>N11</f>
        <v>flab-t</v>
      </c>
      <c r="AB11" s="9" t="s">
        <v>75</v>
      </c>
      <c r="AC11" s="9">
        <f>AC10</f>
        <v>-0.2</v>
      </c>
      <c r="AD11">
        <v>0.5</v>
      </c>
      <c r="AE11" s="9" t="str">
        <f t="shared" si="4"/>
        <v>eps</v>
      </c>
      <c r="AF11" s="9" t="str">
        <f t="shared" si="4"/>
        <v>eps</v>
      </c>
      <c r="AG11" s="9" t="str">
        <f t="shared" si="4"/>
        <v>eps</v>
      </c>
      <c r="AH11" s="9" t="str">
        <f t="shared" si="4"/>
        <v>eps</v>
      </c>
      <c r="AI11" s="9" t="str">
        <f t="shared" si="4"/>
        <v>eps</v>
      </c>
      <c r="AJ11" s="9" t="str">
        <f t="shared" si="4"/>
        <v>eps</v>
      </c>
      <c r="AK11" s="9" t="str">
        <f t="shared" si="4"/>
        <v>eps</v>
      </c>
      <c r="AN11" s="161"/>
      <c r="AP11" s="26" t="s">
        <v>226</v>
      </c>
      <c r="AQ11" s="30">
        <v>1.6407943861547869E-2</v>
      </c>
      <c r="AR11" s="30">
        <v>-7.794599544481684E-2</v>
      </c>
      <c r="AS11" s="29"/>
      <c r="AT11" s="30">
        <v>-3.7751419634001304E-2</v>
      </c>
    </row>
    <row r="12" spans="1:46" x14ac:dyDescent="0.25">
      <c r="A12" t="s">
        <v>365</v>
      </c>
      <c r="B12" s="9">
        <v>1</v>
      </c>
      <c r="C12" s="9">
        <f t="shared" ref="C12:K12" si="5">$B12</f>
        <v>1</v>
      </c>
      <c r="D12" s="9">
        <f t="shared" si="5"/>
        <v>1</v>
      </c>
      <c r="E12" s="9">
        <f t="shared" si="5"/>
        <v>1</v>
      </c>
      <c r="F12" s="9">
        <f t="shared" si="5"/>
        <v>1</v>
      </c>
      <c r="G12" s="9">
        <f t="shared" si="5"/>
        <v>1</v>
      </c>
      <c r="H12" s="9">
        <f t="shared" si="5"/>
        <v>1</v>
      </c>
      <c r="I12" s="9">
        <f t="shared" si="5"/>
        <v>1</v>
      </c>
      <c r="J12" s="9">
        <f t="shared" si="5"/>
        <v>1</v>
      </c>
      <c r="K12" s="9">
        <f t="shared" si="5"/>
        <v>1</v>
      </c>
      <c r="N12" t="str">
        <f>A12</f>
        <v>fland</v>
      </c>
      <c r="O12" s="9" t="s">
        <v>75</v>
      </c>
      <c r="P12" s="9" t="str">
        <f t="shared" ref="P12:X12" si="6">$O12</f>
        <v>eps</v>
      </c>
      <c r="Q12" s="9" t="s">
        <v>75</v>
      </c>
      <c r="R12" s="9" t="str">
        <f t="shared" si="6"/>
        <v>eps</v>
      </c>
      <c r="S12" s="9" t="str">
        <f t="shared" si="6"/>
        <v>eps</v>
      </c>
      <c r="T12" s="9" t="str">
        <f t="shared" si="6"/>
        <v>eps</v>
      </c>
      <c r="U12" s="9" t="str">
        <f t="shared" si="6"/>
        <v>eps</v>
      </c>
      <c r="V12" s="9" t="str">
        <f t="shared" si="6"/>
        <v>eps</v>
      </c>
      <c r="W12" s="9" t="str">
        <f t="shared" si="6"/>
        <v>eps</v>
      </c>
      <c r="X12" s="9" t="str">
        <f t="shared" si="6"/>
        <v>eps</v>
      </c>
      <c r="AA12" t="str">
        <f>N12</f>
        <v>fland</v>
      </c>
      <c r="AB12" s="9" t="s">
        <v>75</v>
      </c>
      <c r="AC12" s="9" t="str">
        <f t="shared" ref="AC12:AK12" si="7">$O12</f>
        <v>eps</v>
      </c>
      <c r="AD12" s="9" t="s">
        <v>75</v>
      </c>
      <c r="AE12" s="9" t="str">
        <f t="shared" si="7"/>
        <v>eps</v>
      </c>
      <c r="AF12" s="9" t="str">
        <f t="shared" si="7"/>
        <v>eps</v>
      </c>
      <c r="AG12" s="9" t="str">
        <f t="shared" si="7"/>
        <v>eps</v>
      </c>
      <c r="AH12" s="9" t="str">
        <f t="shared" si="7"/>
        <v>eps</v>
      </c>
      <c r="AI12" s="9" t="str">
        <f t="shared" si="7"/>
        <v>eps</v>
      </c>
      <c r="AJ12" s="9" t="str">
        <f t="shared" si="7"/>
        <v>eps</v>
      </c>
      <c r="AK12" s="9" t="str">
        <f t="shared" si="7"/>
        <v>eps</v>
      </c>
      <c r="AN12" s="161"/>
      <c r="AO12" s="27"/>
      <c r="AP12" s="26" t="s">
        <v>227</v>
      </c>
      <c r="AQ12" s="30">
        <v>6.5961410991616454E-2</v>
      </c>
      <c r="AR12" s="30">
        <v>0.21667050209847805</v>
      </c>
      <c r="AS12" s="29"/>
      <c r="AT12" s="30">
        <v>0.17583938011480438</v>
      </c>
    </row>
    <row r="13" spans="1:46" x14ac:dyDescent="0.25">
      <c r="AN13" s="161"/>
      <c r="AO13" t="s">
        <v>102</v>
      </c>
      <c r="AQ13" s="28">
        <v>2.3361219962093616E-2</v>
      </c>
      <c r="AR13" s="28">
        <v>8.7889745906794214E-2</v>
      </c>
      <c r="AS13" s="29"/>
      <c r="AT13" s="28">
        <v>9.2156184461511303E-2</v>
      </c>
    </row>
    <row r="14" spans="1:46" x14ac:dyDescent="0.25">
      <c r="AN14" s="161"/>
      <c r="AO14" s="27"/>
      <c r="AP14" t="s">
        <v>228</v>
      </c>
      <c r="AQ14" s="28">
        <v>-1.3052229519291858E-2</v>
      </c>
      <c r="AR14" s="28">
        <v>3.2548573126501612E-2</v>
      </c>
      <c r="AS14" s="29"/>
      <c r="AT14" s="28">
        <v>1.63105227921021E-2</v>
      </c>
    </row>
    <row r="15" spans="1:46" x14ac:dyDescent="0.25">
      <c r="AN15" s="161" t="s">
        <v>229</v>
      </c>
      <c r="AO15" t="s">
        <v>99</v>
      </c>
      <c r="AP15" t="s">
        <v>223</v>
      </c>
      <c r="AQ15" s="28">
        <v>-0.13795755314869784</v>
      </c>
      <c r="AR15" s="28">
        <v>8.7323430551815129E-2</v>
      </c>
      <c r="AS15" s="29"/>
      <c r="AT15" s="28">
        <v>1.816443673310375E-2</v>
      </c>
    </row>
    <row r="16" spans="1:46" x14ac:dyDescent="0.25">
      <c r="AN16" s="161"/>
      <c r="AO16" t="s">
        <v>100</v>
      </c>
      <c r="AP16" t="s">
        <v>224</v>
      </c>
      <c r="AQ16" s="28">
        <v>-2.2616039114949027E-2</v>
      </c>
      <c r="AR16" s="28">
        <v>-6.8104402073511539E-2</v>
      </c>
      <c r="AS16" s="29"/>
      <c r="AT16" s="28">
        <v>-6.3626655215099026E-2</v>
      </c>
    </row>
    <row r="17" spans="40:46" x14ac:dyDescent="0.25">
      <c r="AN17" s="161"/>
      <c r="AO17" t="s">
        <v>101</v>
      </c>
      <c r="AP17" t="s">
        <v>225</v>
      </c>
      <c r="AQ17" s="28">
        <v>1.3349257353881372E-2</v>
      </c>
      <c r="AR17" s="28">
        <v>0.18316479510853445</v>
      </c>
      <c r="AS17" s="29"/>
      <c r="AT17" s="28">
        <v>0.20265341986294438</v>
      </c>
    </row>
    <row r="18" spans="40:46" x14ac:dyDescent="0.25">
      <c r="AN18" s="161"/>
      <c r="AP18" s="26" t="s">
        <v>226</v>
      </c>
      <c r="AQ18" s="30">
        <v>5.2661941692828673E-3</v>
      </c>
      <c r="AR18" s="30">
        <v>-9.6357615475695546E-2</v>
      </c>
      <c r="AS18" s="29"/>
      <c r="AT18" s="30">
        <v>-4.9992717055733049E-2</v>
      </c>
    </row>
    <row r="19" spans="40:46" x14ac:dyDescent="0.25">
      <c r="AN19" s="161"/>
      <c r="AO19" s="27"/>
      <c r="AP19" s="26" t="s">
        <v>227</v>
      </c>
      <c r="AQ19" s="30">
        <v>6.2288895613269002E-2</v>
      </c>
      <c r="AR19" s="30">
        <v>0.21670917030532677</v>
      </c>
      <c r="AS19" s="29"/>
      <c r="AT19" s="30">
        <v>0.17831164197556482</v>
      </c>
    </row>
    <row r="20" spans="40:46" x14ac:dyDescent="0.25">
      <c r="AN20" s="161"/>
      <c r="AO20" t="s">
        <v>102</v>
      </c>
      <c r="AQ20" s="28">
        <v>1.4973982852586998E-2</v>
      </c>
      <c r="AR20" s="28">
        <v>8.124489580891181E-3</v>
      </c>
      <c r="AS20" s="29"/>
      <c r="AT20" s="28">
        <v>1.4603679683246495E-2</v>
      </c>
    </row>
    <row r="21" spans="40:46" x14ac:dyDescent="0.25">
      <c r="AN21" s="161"/>
      <c r="AO21" s="27"/>
      <c r="AP21" t="s">
        <v>228</v>
      </c>
      <c r="AQ21" s="28">
        <v>-2.7610032011671559E-2</v>
      </c>
      <c r="AR21" s="28">
        <v>3.0616529834912365E-2</v>
      </c>
      <c r="AS21" s="29"/>
      <c r="AT21" s="28">
        <v>1.1115363389364585E-2</v>
      </c>
    </row>
  </sheetData>
  <mergeCells count="2">
    <mergeCell ref="AN8:AN14"/>
    <mergeCell ref="AN15:AN21"/>
  </mergeCells>
  <conditionalFormatting sqref="C7:K7 B8:K12">
    <cfRule type="cellIs" dxfId="22" priority="17" operator="equal">
      <formula>"eps"</formula>
    </cfRule>
  </conditionalFormatting>
  <conditionalFormatting sqref="O8:X12">
    <cfRule type="cellIs" dxfId="21" priority="7" operator="equal">
      <formula>"eps"</formula>
    </cfRule>
  </conditionalFormatting>
  <conditionalFormatting sqref="AB8:AK12">
    <cfRule type="cellIs" dxfId="20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workbookViewId="0"/>
  </sheetViews>
  <sheetFormatPr defaultRowHeight="15" x14ac:dyDescent="0.25"/>
  <sheetData>
    <row r="1" spans="1:24" ht="18.75" x14ac:dyDescent="0.3">
      <c r="A1" s="1" t="s">
        <v>167</v>
      </c>
    </row>
    <row r="5" spans="1:24" x14ac:dyDescent="0.25">
      <c r="A5" s="2" t="s">
        <v>156</v>
      </c>
      <c r="N5" s="2" t="s">
        <v>149</v>
      </c>
    </row>
    <row r="6" spans="1:24" x14ac:dyDescent="0.25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25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25">
      <c r="A8" t="s">
        <v>99</v>
      </c>
      <c r="B8" s="9" t="s">
        <v>75</v>
      </c>
      <c r="C8" s="9" t="str">
        <f>$B8</f>
        <v>eps</v>
      </c>
      <c r="D8" s="9" t="str">
        <f t="shared" ref="D8:K12" si="1">$B8</f>
        <v>eps</v>
      </c>
      <c r="E8" s="9" t="str">
        <f t="shared" si="1"/>
        <v>eps</v>
      </c>
      <c r="F8" s="9" t="str">
        <f t="shared" si="1"/>
        <v>eps</v>
      </c>
      <c r="G8" s="9" t="str">
        <f t="shared" si="1"/>
        <v>eps</v>
      </c>
      <c r="H8" s="9" t="str">
        <f t="shared" si="1"/>
        <v>eps</v>
      </c>
      <c r="I8" s="9" t="str">
        <f t="shared" si="1"/>
        <v>eps</v>
      </c>
      <c r="J8" s="9" t="str">
        <f t="shared" si="1"/>
        <v>eps</v>
      </c>
      <c r="K8" s="9" t="str">
        <f t="shared" si="1"/>
        <v>eps</v>
      </c>
      <c r="N8" t="str">
        <f t="shared" ref="N8:N13" si="2">A8</f>
        <v>flab-p</v>
      </c>
      <c r="O8" s="9" t="s">
        <v>75</v>
      </c>
      <c r="P8" s="9" t="str">
        <f t="shared" ref="P8:X12" si="3">$O8</f>
        <v>eps</v>
      </c>
      <c r="Q8" s="9" t="str">
        <f t="shared" si="3"/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</row>
    <row r="9" spans="1:24" x14ac:dyDescent="0.25">
      <c r="A9" t="s">
        <v>100</v>
      </c>
      <c r="B9" s="9" t="s">
        <v>75</v>
      </c>
      <c r="C9" s="9" t="str">
        <f>$B9</f>
        <v>eps</v>
      </c>
      <c r="D9" s="9" t="str">
        <f t="shared" si="1"/>
        <v>eps</v>
      </c>
      <c r="E9" s="9" t="str">
        <f t="shared" si="1"/>
        <v>eps</v>
      </c>
      <c r="F9" s="9" t="str">
        <f t="shared" si="1"/>
        <v>eps</v>
      </c>
      <c r="G9" s="9" t="str">
        <f t="shared" si="1"/>
        <v>eps</v>
      </c>
      <c r="H9" s="9" t="str">
        <f t="shared" si="1"/>
        <v>eps</v>
      </c>
      <c r="I9" s="9" t="str">
        <f t="shared" si="1"/>
        <v>eps</v>
      </c>
      <c r="J9" s="9" t="str">
        <f t="shared" si="1"/>
        <v>eps</v>
      </c>
      <c r="K9" s="9" t="str">
        <f t="shared" si="1"/>
        <v>eps</v>
      </c>
      <c r="N9" t="str">
        <f t="shared" si="2"/>
        <v>flab-m</v>
      </c>
      <c r="O9" s="9" t="s">
        <v>75</v>
      </c>
      <c r="P9" s="9" t="str">
        <f t="shared" si="3"/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</row>
    <row r="10" spans="1:24" x14ac:dyDescent="0.25">
      <c r="A10" t="s">
        <v>101</v>
      </c>
      <c r="B10" s="9" t="s">
        <v>75</v>
      </c>
      <c r="C10" s="9" t="str">
        <f>$B10</f>
        <v>eps</v>
      </c>
      <c r="D10" s="9" t="str">
        <f t="shared" si="1"/>
        <v>eps</v>
      </c>
      <c r="E10" s="9" t="str">
        <f t="shared" si="1"/>
        <v>eps</v>
      </c>
      <c r="F10" s="9" t="str">
        <f t="shared" si="1"/>
        <v>eps</v>
      </c>
      <c r="G10" s="9" t="str">
        <f t="shared" si="1"/>
        <v>eps</v>
      </c>
      <c r="H10" s="9" t="str">
        <f t="shared" si="1"/>
        <v>eps</v>
      </c>
      <c r="I10" s="9" t="str">
        <f t="shared" si="1"/>
        <v>eps</v>
      </c>
      <c r="J10" s="9" t="str">
        <f t="shared" si="1"/>
        <v>eps</v>
      </c>
      <c r="K10" s="9" t="str">
        <f t="shared" si="1"/>
        <v>eps</v>
      </c>
      <c r="N10" t="str">
        <f t="shared" si="2"/>
        <v>flab-s</v>
      </c>
      <c r="O10" s="9" t="s">
        <v>75</v>
      </c>
      <c r="P10" s="9" t="str">
        <f t="shared" si="3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</row>
    <row r="11" spans="1:24" x14ac:dyDescent="0.25">
      <c r="A11" t="s">
        <v>102</v>
      </c>
      <c r="B11" s="9" t="s">
        <v>75</v>
      </c>
      <c r="C11" s="9" t="str">
        <f>$B11</f>
        <v>eps</v>
      </c>
      <c r="D11" s="9" t="str">
        <f t="shared" si="1"/>
        <v>eps</v>
      </c>
      <c r="E11" s="9" t="str">
        <f t="shared" si="1"/>
        <v>eps</v>
      </c>
      <c r="F11" s="9" t="str">
        <f t="shared" si="1"/>
        <v>eps</v>
      </c>
      <c r="G11" s="9" t="str">
        <f t="shared" si="1"/>
        <v>eps</v>
      </c>
      <c r="H11" s="9" t="str">
        <f t="shared" si="1"/>
        <v>eps</v>
      </c>
      <c r="I11" s="9" t="str">
        <f t="shared" si="1"/>
        <v>eps</v>
      </c>
      <c r="J11" s="9" t="str">
        <f t="shared" si="1"/>
        <v>eps</v>
      </c>
      <c r="K11" s="9" t="str">
        <f t="shared" si="1"/>
        <v>eps</v>
      </c>
      <c r="N11" t="str">
        <f t="shared" si="2"/>
        <v>flab-t</v>
      </c>
      <c r="O11" s="9" t="s">
        <v>75</v>
      </c>
      <c r="P11" s="9" t="str">
        <f t="shared" si="3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</row>
    <row r="12" spans="1:24" x14ac:dyDescent="0.25">
      <c r="A12" t="s">
        <v>161</v>
      </c>
      <c r="B12" s="9" t="s">
        <v>75</v>
      </c>
      <c r="C12" s="9" t="str">
        <f>$B12</f>
        <v>eps</v>
      </c>
      <c r="D12" s="9" t="str">
        <f t="shared" si="1"/>
        <v>eps</v>
      </c>
      <c r="E12" s="9" t="str">
        <f t="shared" si="1"/>
        <v>eps</v>
      </c>
      <c r="F12" s="9" t="str">
        <f t="shared" si="1"/>
        <v>eps</v>
      </c>
      <c r="G12" s="9" t="str">
        <f t="shared" si="1"/>
        <v>eps</v>
      </c>
      <c r="H12" s="9" t="str">
        <f t="shared" si="1"/>
        <v>eps</v>
      </c>
      <c r="I12" s="9" t="str">
        <f t="shared" si="1"/>
        <v>eps</v>
      </c>
      <c r="J12" s="9" t="str">
        <f t="shared" si="1"/>
        <v>eps</v>
      </c>
      <c r="K12" s="9" t="str">
        <f t="shared" si="1"/>
        <v>eps</v>
      </c>
      <c r="N12" t="str">
        <f t="shared" si="2"/>
        <v>fegy</v>
      </c>
      <c r="O12" s="9" t="s">
        <v>75</v>
      </c>
      <c r="P12" s="9" t="str">
        <f t="shared" si="3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24" x14ac:dyDescent="0.25">
      <c r="A13" t="s">
        <v>365</v>
      </c>
      <c r="B13" s="9" t="s">
        <v>75</v>
      </c>
      <c r="C13" s="9" t="str">
        <f t="shared" ref="C13:K13" si="4">$B13</f>
        <v>eps</v>
      </c>
      <c r="D13" s="9" t="str">
        <f t="shared" si="4"/>
        <v>eps</v>
      </c>
      <c r="E13" s="9" t="str">
        <f t="shared" si="4"/>
        <v>eps</v>
      </c>
      <c r="F13" s="9" t="str">
        <f t="shared" si="4"/>
        <v>eps</v>
      </c>
      <c r="G13" s="9" t="str">
        <f t="shared" si="4"/>
        <v>eps</v>
      </c>
      <c r="H13" s="9" t="str">
        <f t="shared" si="4"/>
        <v>eps</v>
      </c>
      <c r="I13" s="9" t="str">
        <f t="shared" si="4"/>
        <v>eps</v>
      </c>
      <c r="J13" s="9" t="str">
        <f t="shared" si="4"/>
        <v>eps</v>
      </c>
      <c r="K13" s="9" t="str">
        <f t="shared" si="4"/>
        <v>eps</v>
      </c>
      <c r="N13" t="str">
        <f t="shared" si="2"/>
        <v>fland</v>
      </c>
      <c r="O13" s="9" t="s">
        <v>75</v>
      </c>
      <c r="P13" s="9" t="str">
        <f t="shared" ref="P13:X13" si="5">$O13</f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B8:K13 O8:X13">
    <cfRule type="cellIs" dxfId="19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90"/>
  <sheetViews>
    <sheetView topLeftCell="A65" workbookViewId="0">
      <selection activeCell="A90" sqref="A90:Z90"/>
    </sheetView>
  </sheetViews>
  <sheetFormatPr defaultRowHeight="15" x14ac:dyDescent="0.25"/>
  <sheetData>
    <row r="1" spans="1:26" ht="18.75" x14ac:dyDescent="0.3">
      <c r="A1" s="1" t="s">
        <v>76</v>
      </c>
    </row>
    <row r="5" spans="1:26" x14ac:dyDescent="0.25">
      <c r="A5" s="2" t="s">
        <v>156</v>
      </c>
      <c r="O5" s="2" t="s">
        <v>149</v>
      </c>
    </row>
    <row r="6" spans="1:26" x14ac:dyDescent="0.25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25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25">
      <c r="A8" t="str">
        <f>TFPgr!A8</f>
        <v>aawhe</v>
      </c>
      <c r="B8" t="s">
        <v>72</v>
      </c>
      <c r="C8" s="9" t="s">
        <v>75</v>
      </c>
      <c r="D8" s="9" t="str">
        <f t="shared" ref="D8:D23" si="1">$C8</f>
        <v>eps</v>
      </c>
      <c r="E8" s="9" t="str">
        <f t="shared" ref="E8:L22" si="2">$C8</f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L8" s="9" t="str">
        <f t="shared" si="2"/>
        <v>eps</v>
      </c>
      <c r="O8" t="str">
        <f>A8</f>
        <v>aawhe</v>
      </c>
      <c r="P8" t="str">
        <f>B8</f>
        <v>nat</v>
      </c>
      <c r="Q8" s="9" t="s">
        <v>75</v>
      </c>
      <c r="R8" s="9" t="str">
        <f>$Q8</f>
        <v>eps</v>
      </c>
      <c r="S8" s="9" t="str">
        <f t="shared" ref="S8:Z22" si="3">$Q8</f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</row>
    <row r="9" spans="1:26" x14ac:dyDescent="0.25">
      <c r="A9" t="str">
        <f>TFPgr!A9</f>
        <v>aamai</v>
      </c>
      <c r="B9" t="s">
        <v>72</v>
      </c>
      <c r="C9" s="9" t="s">
        <v>75</v>
      </c>
      <c r="D9" s="9" t="str">
        <f t="shared" si="1"/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O9" t="str">
        <f t="shared" ref="O9:O50" si="4">A9</f>
        <v>aamai</v>
      </c>
      <c r="P9" t="str">
        <f t="shared" ref="P9:P50" si="5">B9</f>
        <v>nat</v>
      </c>
      <c r="Q9" s="9" t="s">
        <v>75</v>
      </c>
      <c r="R9" s="9" t="str">
        <f t="shared" ref="R9:Z40" si="6">$Q9</f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</row>
    <row r="10" spans="1:26" x14ac:dyDescent="0.25">
      <c r="A10" t="str">
        <f>TFPgr!A10</f>
        <v>aaoce</v>
      </c>
      <c r="B10" t="s">
        <v>72</v>
      </c>
      <c r="C10" s="9" t="s">
        <v>75</v>
      </c>
      <c r="D10" s="9" t="str">
        <f t="shared" si="1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O10" t="str">
        <f t="shared" si="4"/>
        <v>aaoce</v>
      </c>
      <c r="P10" t="str">
        <f t="shared" si="5"/>
        <v>nat</v>
      </c>
      <c r="Q10" s="9" t="s">
        <v>75</v>
      </c>
      <c r="R10" s="9" t="str">
        <f t="shared" si="6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</row>
    <row r="11" spans="1:26" x14ac:dyDescent="0.25">
      <c r="A11" t="str">
        <f>TFPgr!A11</f>
        <v>aaveg</v>
      </c>
      <c r="B11" t="s">
        <v>72</v>
      </c>
      <c r="C11" s="9" t="s">
        <v>75</v>
      </c>
      <c r="D11" s="9" t="str">
        <f t="shared" si="1"/>
        <v>eps</v>
      </c>
      <c r="E11" s="9" t="str">
        <f t="shared" si="2"/>
        <v>eps</v>
      </c>
      <c r="F11" s="9" t="str">
        <f t="shared" si="2"/>
        <v>eps</v>
      </c>
      <c r="G11" s="9" t="str">
        <f t="shared" si="2"/>
        <v>eps</v>
      </c>
      <c r="H11" s="9" t="str">
        <f t="shared" si="2"/>
        <v>eps</v>
      </c>
      <c r="I11" s="9" t="str">
        <f t="shared" si="2"/>
        <v>eps</v>
      </c>
      <c r="J11" s="9" t="str">
        <f t="shared" si="2"/>
        <v>eps</v>
      </c>
      <c r="K11" s="9" t="str">
        <f t="shared" si="2"/>
        <v>eps</v>
      </c>
      <c r="L11" s="9" t="str">
        <f t="shared" si="2"/>
        <v>eps</v>
      </c>
      <c r="O11" t="str">
        <f t="shared" si="4"/>
        <v>aaveg</v>
      </c>
      <c r="P11" t="str">
        <f t="shared" si="5"/>
        <v>nat</v>
      </c>
      <c r="Q11" s="9" t="s">
        <v>75</v>
      </c>
      <c r="R11" s="9" t="str">
        <f t="shared" si="6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</row>
    <row r="12" spans="1:26" x14ac:dyDescent="0.25">
      <c r="A12" t="str">
        <f>TFPgr!A12</f>
        <v>aaofr</v>
      </c>
      <c r="B12" t="s">
        <v>72</v>
      </c>
      <c r="C12" s="9" t="s">
        <v>75</v>
      </c>
      <c r="D12" s="9" t="str">
        <f t="shared" si="1"/>
        <v>eps</v>
      </c>
      <c r="E12" s="9" t="str">
        <f t="shared" si="2"/>
        <v>eps</v>
      </c>
      <c r="F12" s="9" t="str">
        <f t="shared" si="2"/>
        <v>eps</v>
      </c>
      <c r="G12" s="9" t="str">
        <f t="shared" si="2"/>
        <v>eps</v>
      </c>
      <c r="H12" s="9" t="str">
        <f t="shared" si="2"/>
        <v>eps</v>
      </c>
      <c r="I12" s="9" t="str">
        <f t="shared" si="2"/>
        <v>eps</v>
      </c>
      <c r="J12" s="9" t="str">
        <f t="shared" si="2"/>
        <v>eps</v>
      </c>
      <c r="K12" s="9" t="str">
        <f t="shared" si="2"/>
        <v>eps</v>
      </c>
      <c r="L12" s="9" t="str">
        <f t="shared" si="2"/>
        <v>eps</v>
      </c>
      <c r="O12" t="str">
        <f t="shared" si="4"/>
        <v>aaofr</v>
      </c>
      <c r="P12" t="str">
        <f t="shared" si="5"/>
        <v>nat</v>
      </c>
      <c r="Q12" s="9" t="s">
        <v>75</v>
      </c>
      <c r="R12" s="9" t="str">
        <f t="shared" si="6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</row>
    <row r="13" spans="1:26" x14ac:dyDescent="0.25">
      <c r="A13" t="str">
        <f>TFPgr!A13</f>
        <v>aagra</v>
      </c>
      <c r="B13" t="s">
        <v>72</v>
      </c>
      <c r="C13" s="9" t="s">
        <v>75</v>
      </c>
      <c r="D13" s="9" t="str">
        <f t="shared" si="1"/>
        <v>eps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O13" t="str">
        <f t="shared" si="4"/>
        <v>aagra</v>
      </c>
      <c r="P13" t="str">
        <f t="shared" si="5"/>
        <v>nat</v>
      </c>
      <c r="Q13" s="9" t="s">
        <v>75</v>
      </c>
      <c r="R13" s="9" t="str">
        <f t="shared" si="6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</row>
    <row r="14" spans="1:26" x14ac:dyDescent="0.25">
      <c r="A14" t="str">
        <f>TFPgr!A14</f>
        <v>aaoil</v>
      </c>
      <c r="B14" t="s">
        <v>72</v>
      </c>
      <c r="C14" s="9" t="s">
        <v>75</v>
      </c>
      <c r="D14" s="9" t="str">
        <f t="shared" si="1"/>
        <v>eps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O14" t="str">
        <f t="shared" si="4"/>
        <v>aaoil</v>
      </c>
      <c r="P14" t="str">
        <f t="shared" si="5"/>
        <v>nat</v>
      </c>
      <c r="Q14" s="9" t="s">
        <v>75</v>
      </c>
      <c r="R14" s="9" t="str">
        <f t="shared" si="6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</row>
    <row r="15" spans="1:26" x14ac:dyDescent="0.25">
      <c r="A15" t="str">
        <f>TFPgr!A15</f>
        <v>aatub</v>
      </c>
      <c r="B15" t="s">
        <v>72</v>
      </c>
      <c r="C15" s="9" t="s">
        <v>75</v>
      </c>
      <c r="D15" s="9" t="str">
        <f t="shared" si="1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tr">
        <f t="shared" si="4"/>
        <v>aatub</v>
      </c>
      <c r="P15" t="str">
        <f t="shared" si="5"/>
        <v>nat</v>
      </c>
      <c r="Q15" s="9" t="s">
        <v>75</v>
      </c>
      <c r="R15" s="9" t="str">
        <f t="shared" si="6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</row>
    <row r="16" spans="1:26" x14ac:dyDescent="0.25">
      <c r="A16" t="str">
        <f>TFPgr!A16</f>
        <v>aapul</v>
      </c>
      <c r="B16" t="s">
        <v>72</v>
      </c>
      <c r="C16" s="9" t="s">
        <v>75</v>
      </c>
      <c r="D16" s="9" t="str">
        <f t="shared" si="1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tr">
        <f t="shared" si="4"/>
        <v>aapul</v>
      </c>
      <c r="P16" t="str">
        <f t="shared" si="5"/>
        <v>nat</v>
      </c>
      <c r="Q16" s="9" t="s">
        <v>75</v>
      </c>
      <c r="R16" s="9" t="str">
        <f t="shared" si="6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</row>
    <row r="17" spans="1:26" x14ac:dyDescent="0.25">
      <c r="A17" t="str">
        <f>TFPgr!A17</f>
        <v>aasug</v>
      </c>
      <c r="B17" t="s">
        <v>72</v>
      </c>
      <c r="C17" s="9" t="s">
        <v>75</v>
      </c>
      <c r="D17" s="9" t="str">
        <f t="shared" si="1"/>
        <v>eps</v>
      </c>
      <c r="E17" s="9" t="str">
        <f t="shared" si="2"/>
        <v>eps</v>
      </c>
      <c r="F17" s="9" t="str">
        <f t="shared" si="2"/>
        <v>eps</v>
      </c>
      <c r="G17" s="9" t="str">
        <f t="shared" si="2"/>
        <v>eps</v>
      </c>
      <c r="H17" s="9" t="str">
        <f t="shared" si="2"/>
        <v>eps</v>
      </c>
      <c r="I17" s="9" t="str">
        <f t="shared" si="2"/>
        <v>eps</v>
      </c>
      <c r="J17" s="9" t="str">
        <f t="shared" si="2"/>
        <v>eps</v>
      </c>
      <c r="K17" s="9" t="str">
        <f t="shared" si="2"/>
        <v>eps</v>
      </c>
      <c r="L17" s="9" t="str">
        <f t="shared" si="2"/>
        <v>eps</v>
      </c>
      <c r="O17" t="str">
        <f t="shared" si="4"/>
        <v>aasug</v>
      </c>
      <c r="P17" t="str">
        <f t="shared" si="5"/>
        <v>nat</v>
      </c>
      <c r="Q17" s="9" t="s">
        <v>75</v>
      </c>
      <c r="R17" s="9" t="str">
        <f t="shared" si="6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</row>
    <row r="18" spans="1:26" x14ac:dyDescent="0.25">
      <c r="A18" t="str">
        <f>TFPgr!A18</f>
        <v>aaoth</v>
      </c>
      <c r="B18" t="s">
        <v>72</v>
      </c>
      <c r="C18" s="9" t="s">
        <v>75</v>
      </c>
      <c r="D18" s="9" t="str">
        <f t="shared" si="1"/>
        <v>eps</v>
      </c>
      <c r="E18" s="9" t="str">
        <f t="shared" si="2"/>
        <v>eps</v>
      </c>
      <c r="F18" s="9" t="str">
        <f t="shared" si="2"/>
        <v>eps</v>
      </c>
      <c r="G18" s="9" t="str">
        <f t="shared" si="2"/>
        <v>eps</v>
      </c>
      <c r="H18" s="9" t="str">
        <f t="shared" si="2"/>
        <v>eps</v>
      </c>
      <c r="I18" s="9" t="str">
        <f t="shared" si="2"/>
        <v>eps</v>
      </c>
      <c r="J18" s="9" t="str">
        <f t="shared" si="2"/>
        <v>eps</v>
      </c>
      <c r="K18" s="9" t="str">
        <f t="shared" si="2"/>
        <v>eps</v>
      </c>
      <c r="L18" s="9" t="str">
        <f t="shared" si="2"/>
        <v>eps</v>
      </c>
      <c r="O18" t="str">
        <f t="shared" si="4"/>
        <v>aaoth</v>
      </c>
      <c r="P18" t="str">
        <f t="shared" si="5"/>
        <v>nat</v>
      </c>
      <c r="Q18" s="9" t="s">
        <v>75</v>
      </c>
      <c r="R18" s="9" t="str">
        <f t="shared" si="6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</row>
    <row r="19" spans="1:26" x14ac:dyDescent="0.25">
      <c r="A19" t="str">
        <f>TFPgr!A19</f>
        <v>alani</v>
      </c>
      <c r="B19" t="s">
        <v>72</v>
      </c>
      <c r="C19" s="9" t="s">
        <v>75</v>
      </c>
      <c r="D19" s="9" t="str">
        <f t="shared" si="1"/>
        <v>eps</v>
      </c>
      <c r="E19" s="9" t="str">
        <f t="shared" si="2"/>
        <v>eps</v>
      </c>
      <c r="F19" s="9" t="str">
        <f t="shared" si="2"/>
        <v>eps</v>
      </c>
      <c r="G19" s="9" t="str">
        <f t="shared" si="2"/>
        <v>eps</v>
      </c>
      <c r="H19" s="9" t="str">
        <f t="shared" si="2"/>
        <v>eps</v>
      </c>
      <c r="I19" s="9" t="str">
        <f t="shared" si="2"/>
        <v>eps</v>
      </c>
      <c r="J19" s="9" t="str">
        <f t="shared" si="2"/>
        <v>eps</v>
      </c>
      <c r="K19" s="9" t="str">
        <f t="shared" si="2"/>
        <v>eps</v>
      </c>
      <c r="L19" s="9" t="str">
        <f t="shared" si="2"/>
        <v>eps</v>
      </c>
      <c r="O19" t="str">
        <f t="shared" si="4"/>
        <v>alani</v>
      </c>
      <c r="P19" t="str">
        <f t="shared" si="5"/>
        <v>nat</v>
      </c>
      <c r="Q19" s="9" t="s">
        <v>75</v>
      </c>
      <c r="R19" s="9" t="str">
        <f t="shared" si="6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</row>
    <row r="20" spans="1:26" x14ac:dyDescent="0.25">
      <c r="A20" t="str">
        <f>TFPgr!A20</f>
        <v>afore</v>
      </c>
      <c r="B20" t="s">
        <v>72</v>
      </c>
      <c r="C20" s="9" t="s">
        <v>75</v>
      </c>
      <c r="D20" s="9" t="str">
        <f t="shared" si="1"/>
        <v>eps</v>
      </c>
      <c r="E20" s="9" t="str">
        <f t="shared" si="2"/>
        <v>eps</v>
      </c>
      <c r="F20" s="9" t="str">
        <f t="shared" si="2"/>
        <v>eps</v>
      </c>
      <c r="G20" s="9" t="str">
        <f t="shared" si="2"/>
        <v>eps</v>
      </c>
      <c r="H20" s="9" t="str">
        <f t="shared" si="2"/>
        <v>eps</v>
      </c>
      <c r="I20" s="9" t="str">
        <f t="shared" si="2"/>
        <v>eps</v>
      </c>
      <c r="J20" s="9" t="str">
        <f t="shared" si="2"/>
        <v>eps</v>
      </c>
      <c r="K20" s="9" t="str">
        <f t="shared" si="2"/>
        <v>eps</v>
      </c>
      <c r="L20" s="9" t="str">
        <f t="shared" si="2"/>
        <v>eps</v>
      </c>
      <c r="O20" t="str">
        <f t="shared" si="4"/>
        <v>afore</v>
      </c>
      <c r="P20" t="str">
        <f t="shared" si="5"/>
        <v>nat</v>
      </c>
      <c r="Q20" s="9" t="s">
        <v>75</v>
      </c>
      <c r="R20" s="9" t="str">
        <f t="shared" si="6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</row>
    <row r="21" spans="1:26" x14ac:dyDescent="0.25">
      <c r="A21" t="str">
        <f>TFPgr!A21</f>
        <v>afish</v>
      </c>
      <c r="B21" t="s">
        <v>72</v>
      </c>
      <c r="C21" s="9" t="s">
        <v>75</v>
      </c>
      <c r="D21" s="9" t="str">
        <f t="shared" si="1"/>
        <v>eps</v>
      </c>
      <c r="E21" s="9" t="str">
        <f t="shared" si="2"/>
        <v>eps</v>
      </c>
      <c r="F21" s="9" t="str">
        <f t="shared" si="2"/>
        <v>eps</v>
      </c>
      <c r="G21" s="9" t="str">
        <f t="shared" si="2"/>
        <v>eps</v>
      </c>
      <c r="H21" s="9" t="str">
        <f t="shared" si="2"/>
        <v>eps</v>
      </c>
      <c r="I21" s="9" t="str">
        <f t="shared" si="2"/>
        <v>eps</v>
      </c>
      <c r="J21" s="9" t="str">
        <f t="shared" si="2"/>
        <v>eps</v>
      </c>
      <c r="K21" s="9" t="str">
        <f t="shared" si="2"/>
        <v>eps</v>
      </c>
      <c r="L21" s="9" t="str">
        <f t="shared" si="2"/>
        <v>eps</v>
      </c>
      <c r="O21" t="str">
        <f t="shared" si="4"/>
        <v>afish</v>
      </c>
      <c r="P21" t="str">
        <f t="shared" si="5"/>
        <v>nat</v>
      </c>
      <c r="Q21" s="9" t="s">
        <v>75</v>
      </c>
      <c r="R21" s="9" t="str">
        <f t="shared" si="6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</row>
    <row r="22" spans="1:26" x14ac:dyDescent="0.25">
      <c r="A22" t="str">
        <f>TFPgr!A22</f>
        <v>acoal</v>
      </c>
      <c r="B22" t="s">
        <v>72</v>
      </c>
      <c r="C22" s="9" t="s">
        <v>75</v>
      </c>
      <c r="D22" s="9" t="str">
        <f t="shared" si="1"/>
        <v>eps</v>
      </c>
      <c r="E22" s="9" t="str">
        <f t="shared" si="2"/>
        <v>eps</v>
      </c>
      <c r="F22" s="9" t="str">
        <f t="shared" si="2"/>
        <v>eps</v>
      </c>
      <c r="G22" s="9" t="str">
        <f t="shared" si="2"/>
        <v>eps</v>
      </c>
      <c r="H22" s="9" t="str">
        <f t="shared" si="2"/>
        <v>eps</v>
      </c>
      <c r="I22" s="9" t="str">
        <f t="shared" si="2"/>
        <v>eps</v>
      </c>
      <c r="J22" s="9" t="str">
        <f t="shared" si="2"/>
        <v>eps</v>
      </c>
      <c r="K22" s="9" t="str">
        <f t="shared" si="2"/>
        <v>eps</v>
      </c>
      <c r="L22" s="9" t="str">
        <f t="shared" si="2"/>
        <v>eps</v>
      </c>
      <c r="O22" t="str">
        <f t="shared" si="4"/>
        <v>acoal</v>
      </c>
      <c r="P22" t="str">
        <f t="shared" si="5"/>
        <v>nat</v>
      </c>
      <c r="Q22" s="9" t="s">
        <v>75</v>
      </c>
      <c r="R22" s="9" t="str">
        <f t="shared" si="6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</row>
    <row r="23" spans="1:26" x14ac:dyDescent="0.25">
      <c r="A23" t="str">
        <f>TFPgr!A23</f>
        <v>agold</v>
      </c>
      <c r="B23" t="s">
        <v>72</v>
      </c>
      <c r="C23" s="9" t="s">
        <v>75</v>
      </c>
      <c r="D23" s="9" t="str">
        <f t="shared" si="1"/>
        <v>eps</v>
      </c>
      <c r="E23" s="9" t="str">
        <f t="shared" ref="E23:L23" si="7">$C23</f>
        <v>eps</v>
      </c>
      <c r="F23" s="9" t="str">
        <f t="shared" si="7"/>
        <v>eps</v>
      </c>
      <c r="G23" s="9" t="str">
        <f t="shared" si="7"/>
        <v>eps</v>
      </c>
      <c r="H23" s="9" t="str">
        <f t="shared" si="7"/>
        <v>eps</v>
      </c>
      <c r="I23" s="9" t="str">
        <f t="shared" si="7"/>
        <v>eps</v>
      </c>
      <c r="J23" s="9" t="str">
        <f t="shared" si="7"/>
        <v>eps</v>
      </c>
      <c r="K23" s="9" t="str">
        <f t="shared" si="7"/>
        <v>eps</v>
      </c>
      <c r="L23" s="9" t="str">
        <f t="shared" si="7"/>
        <v>eps</v>
      </c>
      <c r="O23" t="str">
        <f t="shared" si="4"/>
        <v>agold</v>
      </c>
      <c r="P23" t="str">
        <f t="shared" si="5"/>
        <v>nat</v>
      </c>
      <c r="Q23" s="9" t="s">
        <v>75</v>
      </c>
      <c r="R23" s="9" t="str">
        <f t="shared" si="6"/>
        <v>eps</v>
      </c>
      <c r="S23" s="9" t="str">
        <f t="shared" si="6"/>
        <v>eps</v>
      </c>
      <c r="T23" s="9" t="str">
        <f t="shared" si="6"/>
        <v>eps</v>
      </c>
      <c r="U23" s="9" t="str">
        <f t="shared" si="6"/>
        <v>eps</v>
      </c>
      <c r="V23" s="9" t="str">
        <f t="shared" si="6"/>
        <v>eps</v>
      </c>
      <c r="W23" s="9" t="str">
        <f t="shared" si="6"/>
        <v>eps</v>
      </c>
      <c r="X23" s="9" t="str">
        <f t="shared" si="6"/>
        <v>eps</v>
      </c>
      <c r="Y23" s="9" t="str">
        <f t="shared" si="6"/>
        <v>eps</v>
      </c>
      <c r="Z23" s="9" t="str">
        <f t="shared" si="6"/>
        <v>eps</v>
      </c>
    </row>
    <row r="24" spans="1:26" x14ac:dyDescent="0.25">
      <c r="A24" t="str">
        <f>TFPgr!A24</f>
        <v>angas</v>
      </c>
      <c r="B24" t="s">
        <v>72</v>
      </c>
      <c r="C24" s="13" t="s">
        <v>75</v>
      </c>
      <c r="D24" s="13" t="str">
        <f t="shared" ref="D24:L40" si="8">$C24</f>
        <v>eps</v>
      </c>
      <c r="E24" s="13" t="str">
        <f t="shared" si="8"/>
        <v>eps</v>
      </c>
      <c r="F24" s="13" t="str">
        <f t="shared" si="8"/>
        <v>eps</v>
      </c>
      <c r="G24" s="13" t="str">
        <f t="shared" si="8"/>
        <v>eps</v>
      </c>
      <c r="H24" s="13" t="str">
        <f t="shared" si="8"/>
        <v>eps</v>
      </c>
      <c r="I24" s="13" t="str">
        <f t="shared" si="8"/>
        <v>eps</v>
      </c>
      <c r="J24" s="13" t="str">
        <f t="shared" si="8"/>
        <v>eps</v>
      </c>
      <c r="K24" s="13" t="str">
        <f t="shared" si="8"/>
        <v>eps</v>
      </c>
      <c r="L24" s="13" t="str">
        <f t="shared" si="8"/>
        <v>eps</v>
      </c>
      <c r="O24" t="str">
        <f t="shared" si="4"/>
        <v>angas</v>
      </c>
      <c r="P24" t="str">
        <f t="shared" si="5"/>
        <v>nat</v>
      </c>
      <c r="Q24" s="13" t="s">
        <v>75</v>
      </c>
      <c r="R24" s="13" t="str">
        <f t="shared" si="6"/>
        <v>eps</v>
      </c>
      <c r="S24" s="13" t="str">
        <f t="shared" si="6"/>
        <v>eps</v>
      </c>
      <c r="T24" s="13" t="str">
        <f t="shared" si="6"/>
        <v>eps</v>
      </c>
      <c r="U24" s="13" t="str">
        <f t="shared" si="6"/>
        <v>eps</v>
      </c>
      <c r="V24" s="13" t="str">
        <f t="shared" si="6"/>
        <v>eps</v>
      </c>
      <c r="W24" s="13" t="str">
        <f t="shared" si="6"/>
        <v>eps</v>
      </c>
      <c r="X24" s="13" t="str">
        <f t="shared" si="6"/>
        <v>eps</v>
      </c>
      <c r="Y24" s="13" t="str">
        <f t="shared" si="6"/>
        <v>eps</v>
      </c>
      <c r="Z24" s="13" t="str">
        <f t="shared" si="6"/>
        <v>eps</v>
      </c>
    </row>
    <row r="25" spans="1:26" x14ac:dyDescent="0.25">
      <c r="A25" t="str">
        <f>TFPgr!A25</f>
        <v>apgm</v>
      </c>
      <c r="B25" t="s">
        <v>72</v>
      </c>
      <c r="C25" s="9" t="s">
        <v>75</v>
      </c>
      <c r="D25" s="9" t="str">
        <f t="shared" si="8"/>
        <v>eps</v>
      </c>
      <c r="E25" s="9" t="str">
        <f t="shared" si="8"/>
        <v>eps</v>
      </c>
      <c r="F25" s="9" t="str">
        <f t="shared" si="8"/>
        <v>eps</v>
      </c>
      <c r="G25" s="9" t="str">
        <f t="shared" si="8"/>
        <v>eps</v>
      </c>
      <c r="H25" s="9" t="str">
        <f t="shared" si="8"/>
        <v>eps</v>
      </c>
      <c r="I25" s="9" t="str">
        <f t="shared" si="8"/>
        <v>eps</v>
      </c>
      <c r="J25" s="9" t="str">
        <f t="shared" si="8"/>
        <v>eps</v>
      </c>
      <c r="K25" s="9" t="str">
        <f t="shared" si="8"/>
        <v>eps</v>
      </c>
      <c r="L25" s="9" t="str">
        <f t="shared" si="8"/>
        <v>eps</v>
      </c>
      <c r="O25" t="str">
        <f t="shared" si="4"/>
        <v>apgm</v>
      </c>
      <c r="P25" t="str">
        <f t="shared" si="5"/>
        <v>nat</v>
      </c>
      <c r="Q25" s="9" t="s">
        <v>75</v>
      </c>
      <c r="R25" s="9" t="str">
        <f t="shared" si="6"/>
        <v>eps</v>
      </c>
      <c r="S25" s="9" t="str">
        <f t="shared" si="6"/>
        <v>eps</v>
      </c>
      <c r="T25" s="9" t="str">
        <f t="shared" si="6"/>
        <v>eps</v>
      </c>
      <c r="U25" s="9" t="str">
        <f t="shared" si="6"/>
        <v>eps</v>
      </c>
      <c r="V25" s="9" t="str">
        <f t="shared" si="6"/>
        <v>eps</v>
      </c>
      <c r="W25" s="9" t="str">
        <f t="shared" si="6"/>
        <v>eps</v>
      </c>
      <c r="X25" s="9" t="str">
        <f t="shared" si="6"/>
        <v>eps</v>
      </c>
      <c r="Y25" s="9" t="str">
        <f t="shared" si="6"/>
        <v>eps</v>
      </c>
      <c r="Z25" s="9" t="str">
        <f t="shared" si="6"/>
        <v>eps</v>
      </c>
    </row>
    <row r="26" spans="1:26" x14ac:dyDescent="0.25">
      <c r="A26" t="str">
        <f>TFPgr!A26</f>
        <v>amore</v>
      </c>
      <c r="B26" t="s">
        <v>72</v>
      </c>
      <c r="C26" s="9" t="s">
        <v>75</v>
      </c>
      <c r="D26" s="9" t="str">
        <f t="shared" si="8"/>
        <v>eps</v>
      </c>
      <c r="E26" s="9" t="str">
        <f t="shared" si="8"/>
        <v>eps</v>
      </c>
      <c r="F26" s="9" t="str">
        <f t="shared" si="8"/>
        <v>eps</v>
      </c>
      <c r="G26" s="9" t="str">
        <f t="shared" si="8"/>
        <v>eps</v>
      </c>
      <c r="H26" s="9" t="str">
        <f t="shared" si="8"/>
        <v>eps</v>
      </c>
      <c r="I26" s="9" t="str">
        <f t="shared" si="8"/>
        <v>eps</v>
      </c>
      <c r="J26" s="9" t="str">
        <f t="shared" si="8"/>
        <v>eps</v>
      </c>
      <c r="K26" s="9" t="str">
        <f t="shared" si="8"/>
        <v>eps</v>
      </c>
      <c r="L26" s="9" t="str">
        <f t="shared" si="8"/>
        <v>eps</v>
      </c>
      <c r="O26" t="str">
        <f t="shared" si="4"/>
        <v>amore</v>
      </c>
      <c r="P26" t="str">
        <f t="shared" si="5"/>
        <v>nat</v>
      </c>
      <c r="Q26" s="9" t="s">
        <v>75</v>
      </c>
      <c r="R26" s="9" t="str">
        <f t="shared" si="6"/>
        <v>eps</v>
      </c>
      <c r="S26" s="9" t="str">
        <f t="shared" si="6"/>
        <v>eps</v>
      </c>
      <c r="T26" s="9" t="str">
        <f t="shared" si="6"/>
        <v>eps</v>
      </c>
      <c r="U26" s="9" t="str">
        <f t="shared" si="6"/>
        <v>eps</v>
      </c>
      <c r="V26" s="9" t="str">
        <f t="shared" si="6"/>
        <v>eps</v>
      </c>
      <c r="W26" s="9" t="str">
        <f t="shared" si="6"/>
        <v>eps</v>
      </c>
      <c r="X26" s="9" t="str">
        <f t="shared" si="6"/>
        <v>eps</v>
      </c>
      <c r="Y26" s="9" t="str">
        <f t="shared" si="6"/>
        <v>eps</v>
      </c>
      <c r="Z26" s="9" t="str">
        <f t="shared" si="6"/>
        <v>eps</v>
      </c>
    </row>
    <row r="27" spans="1:26" x14ac:dyDescent="0.25">
      <c r="A27" t="str">
        <f>TFPgr!A27</f>
        <v>amine</v>
      </c>
      <c r="B27" t="s">
        <v>72</v>
      </c>
      <c r="C27" s="9" t="s">
        <v>75</v>
      </c>
      <c r="D27" s="9" t="str">
        <f t="shared" si="8"/>
        <v>eps</v>
      </c>
      <c r="E27" s="9" t="str">
        <f t="shared" si="8"/>
        <v>eps</v>
      </c>
      <c r="F27" s="9" t="str">
        <f t="shared" si="8"/>
        <v>eps</v>
      </c>
      <c r="G27" s="9" t="str">
        <f t="shared" si="8"/>
        <v>eps</v>
      </c>
      <c r="H27" s="9" t="str">
        <f t="shared" si="8"/>
        <v>eps</v>
      </c>
      <c r="I27" s="9" t="str">
        <f t="shared" si="8"/>
        <v>eps</v>
      </c>
      <c r="J27" s="9" t="str">
        <f t="shared" si="8"/>
        <v>eps</v>
      </c>
      <c r="K27" s="9" t="str">
        <f t="shared" si="8"/>
        <v>eps</v>
      </c>
      <c r="L27" s="9" t="str">
        <f t="shared" si="8"/>
        <v>eps</v>
      </c>
      <c r="O27" t="str">
        <f t="shared" si="4"/>
        <v>amine</v>
      </c>
      <c r="P27" t="str">
        <f t="shared" si="5"/>
        <v>nat</v>
      </c>
      <c r="Q27" s="9" t="s">
        <v>75</v>
      </c>
      <c r="R27" s="9" t="str">
        <f t="shared" si="6"/>
        <v>eps</v>
      </c>
      <c r="S27" s="9" t="str">
        <f t="shared" si="6"/>
        <v>eps</v>
      </c>
      <c r="T27" s="9" t="str">
        <f t="shared" si="6"/>
        <v>eps</v>
      </c>
      <c r="U27" s="9" t="str">
        <f t="shared" si="6"/>
        <v>eps</v>
      </c>
      <c r="V27" s="9" t="str">
        <f t="shared" si="6"/>
        <v>eps</v>
      </c>
      <c r="W27" s="9" t="str">
        <f t="shared" si="6"/>
        <v>eps</v>
      </c>
      <c r="X27" s="9" t="str">
        <f t="shared" si="6"/>
        <v>eps</v>
      </c>
      <c r="Y27" s="9" t="str">
        <f t="shared" si="6"/>
        <v>eps</v>
      </c>
      <c r="Z27" s="9" t="str">
        <f t="shared" si="6"/>
        <v>eps</v>
      </c>
    </row>
    <row r="28" spans="1:26" x14ac:dyDescent="0.25">
      <c r="A28" t="str">
        <f>TFPgr!A28</f>
        <v>ameat</v>
      </c>
      <c r="B28" t="s">
        <v>72</v>
      </c>
      <c r="C28" s="9" t="s">
        <v>75</v>
      </c>
      <c r="D28" s="9" t="str">
        <f t="shared" si="8"/>
        <v>eps</v>
      </c>
      <c r="E28" s="9" t="str">
        <f t="shared" si="8"/>
        <v>eps</v>
      </c>
      <c r="F28" s="9" t="str">
        <f t="shared" si="8"/>
        <v>eps</v>
      </c>
      <c r="G28" s="9" t="str">
        <f t="shared" si="8"/>
        <v>eps</v>
      </c>
      <c r="H28" s="9" t="str">
        <f t="shared" si="8"/>
        <v>eps</v>
      </c>
      <c r="I28" s="9" t="str">
        <f t="shared" si="8"/>
        <v>eps</v>
      </c>
      <c r="J28" s="9" t="str">
        <f t="shared" si="8"/>
        <v>eps</v>
      </c>
      <c r="K28" s="9" t="str">
        <f t="shared" si="8"/>
        <v>eps</v>
      </c>
      <c r="L28" s="9" t="str">
        <f t="shared" si="8"/>
        <v>eps</v>
      </c>
      <c r="O28" t="str">
        <f t="shared" si="4"/>
        <v>ameat</v>
      </c>
      <c r="P28" t="str">
        <f t="shared" si="5"/>
        <v>nat</v>
      </c>
      <c r="Q28" s="9" t="s">
        <v>75</v>
      </c>
      <c r="R28" s="9" t="str">
        <f t="shared" si="6"/>
        <v>eps</v>
      </c>
      <c r="S28" s="9" t="str">
        <f t="shared" si="6"/>
        <v>eps</v>
      </c>
      <c r="T28" s="9" t="str">
        <f t="shared" si="6"/>
        <v>eps</v>
      </c>
      <c r="U28" s="9" t="str">
        <f t="shared" si="6"/>
        <v>eps</v>
      </c>
      <c r="V28" s="9" t="str">
        <f t="shared" si="6"/>
        <v>eps</v>
      </c>
      <c r="W28" s="9" t="str">
        <f t="shared" si="6"/>
        <v>eps</v>
      </c>
      <c r="X28" s="9" t="str">
        <f t="shared" si="6"/>
        <v>eps</v>
      </c>
      <c r="Y28" s="9" t="str">
        <f t="shared" si="6"/>
        <v>eps</v>
      </c>
      <c r="Z28" s="9" t="str">
        <f t="shared" si="6"/>
        <v>eps</v>
      </c>
    </row>
    <row r="29" spans="1:26" x14ac:dyDescent="0.25">
      <c r="A29" t="str">
        <f>TFPgr!A29</f>
        <v>apfis</v>
      </c>
      <c r="B29" t="s">
        <v>72</v>
      </c>
      <c r="C29" s="9" t="s">
        <v>75</v>
      </c>
      <c r="D29" s="9" t="str">
        <f t="shared" si="8"/>
        <v>eps</v>
      </c>
      <c r="E29" s="9" t="str">
        <f t="shared" si="8"/>
        <v>eps</v>
      </c>
      <c r="F29" s="9" t="str">
        <f t="shared" si="8"/>
        <v>eps</v>
      </c>
      <c r="G29" s="9" t="str">
        <f t="shared" si="8"/>
        <v>eps</v>
      </c>
      <c r="H29" s="9" t="str">
        <f t="shared" si="8"/>
        <v>eps</v>
      </c>
      <c r="I29" s="9" t="str">
        <f t="shared" si="8"/>
        <v>eps</v>
      </c>
      <c r="J29" s="9" t="str">
        <f t="shared" si="8"/>
        <v>eps</v>
      </c>
      <c r="K29" s="9" t="str">
        <f t="shared" si="8"/>
        <v>eps</v>
      </c>
      <c r="L29" s="9" t="str">
        <f t="shared" si="8"/>
        <v>eps</v>
      </c>
      <c r="O29" t="str">
        <f t="shared" si="4"/>
        <v>apfis</v>
      </c>
      <c r="P29" t="str">
        <f t="shared" si="5"/>
        <v>nat</v>
      </c>
      <c r="Q29" s="9" t="s">
        <v>75</v>
      </c>
      <c r="R29" s="9" t="str">
        <f t="shared" si="6"/>
        <v>eps</v>
      </c>
      <c r="S29" s="9" t="str">
        <f t="shared" si="6"/>
        <v>eps</v>
      </c>
      <c r="T29" s="9" t="str">
        <f t="shared" si="6"/>
        <v>eps</v>
      </c>
      <c r="U29" s="9" t="str">
        <f t="shared" si="6"/>
        <v>eps</v>
      </c>
      <c r="V29" s="9" t="str">
        <f t="shared" si="6"/>
        <v>eps</v>
      </c>
      <c r="W29" s="9" t="str">
        <f t="shared" si="6"/>
        <v>eps</v>
      </c>
      <c r="X29" s="9" t="str">
        <f t="shared" si="6"/>
        <v>eps</v>
      </c>
      <c r="Y29" s="9" t="str">
        <f t="shared" si="6"/>
        <v>eps</v>
      </c>
      <c r="Z29" s="9" t="str">
        <f t="shared" si="6"/>
        <v>eps</v>
      </c>
    </row>
    <row r="30" spans="1:26" x14ac:dyDescent="0.25">
      <c r="A30" t="str">
        <f>TFPgr!A30</f>
        <v>avege</v>
      </c>
      <c r="B30" t="s">
        <v>72</v>
      </c>
      <c r="C30" s="9" t="s">
        <v>75</v>
      </c>
      <c r="D30" s="9" t="str">
        <f t="shared" si="8"/>
        <v>eps</v>
      </c>
      <c r="E30" s="9" t="str">
        <f t="shared" si="8"/>
        <v>eps</v>
      </c>
      <c r="F30" s="9" t="str">
        <f t="shared" si="8"/>
        <v>eps</v>
      </c>
      <c r="G30" s="9" t="str">
        <f t="shared" si="8"/>
        <v>eps</v>
      </c>
      <c r="H30" s="9" t="str">
        <f t="shared" si="8"/>
        <v>eps</v>
      </c>
      <c r="I30" s="9" t="str">
        <f t="shared" si="8"/>
        <v>eps</v>
      </c>
      <c r="J30" s="9" t="str">
        <f t="shared" si="8"/>
        <v>eps</v>
      </c>
      <c r="K30" s="9" t="str">
        <f t="shared" si="8"/>
        <v>eps</v>
      </c>
      <c r="L30" s="9" t="str">
        <f t="shared" si="8"/>
        <v>eps</v>
      </c>
      <c r="O30" t="str">
        <f t="shared" si="4"/>
        <v>avege</v>
      </c>
      <c r="P30" t="str">
        <f t="shared" si="5"/>
        <v>nat</v>
      </c>
      <c r="Q30" s="9" t="s">
        <v>75</v>
      </c>
      <c r="R30" s="9" t="str">
        <f t="shared" si="6"/>
        <v>eps</v>
      </c>
      <c r="S30" s="9" t="str">
        <f t="shared" si="6"/>
        <v>eps</v>
      </c>
      <c r="T30" s="9" t="str">
        <f t="shared" si="6"/>
        <v>eps</v>
      </c>
      <c r="U30" s="9" t="str">
        <f t="shared" si="6"/>
        <v>eps</v>
      </c>
      <c r="V30" s="9" t="str">
        <f t="shared" si="6"/>
        <v>eps</v>
      </c>
      <c r="W30" s="9" t="str">
        <f t="shared" si="6"/>
        <v>eps</v>
      </c>
      <c r="X30" s="9" t="str">
        <f t="shared" si="6"/>
        <v>eps</v>
      </c>
      <c r="Y30" s="9" t="str">
        <f t="shared" si="6"/>
        <v>eps</v>
      </c>
      <c r="Z30" s="9" t="str">
        <f t="shared" si="6"/>
        <v>eps</v>
      </c>
    </row>
    <row r="31" spans="1:26" x14ac:dyDescent="0.25">
      <c r="A31" t="str">
        <f>TFPgr!A31</f>
        <v>afats</v>
      </c>
      <c r="B31" t="s">
        <v>72</v>
      </c>
      <c r="C31" s="9" t="s">
        <v>75</v>
      </c>
      <c r="D31" s="9" t="str">
        <f t="shared" si="8"/>
        <v>eps</v>
      </c>
      <c r="E31" s="9" t="str">
        <f t="shared" si="8"/>
        <v>eps</v>
      </c>
      <c r="F31" s="9" t="str">
        <f t="shared" si="8"/>
        <v>eps</v>
      </c>
      <c r="G31" s="9" t="str">
        <f t="shared" si="8"/>
        <v>eps</v>
      </c>
      <c r="H31" s="9" t="str">
        <f t="shared" si="8"/>
        <v>eps</v>
      </c>
      <c r="I31" s="9" t="str">
        <f t="shared" si="8"/>
        <v>eps</v>
      </c>
      <c r="J31" s="9" t="str">
        <f t="shared" si="8"/>
        <v>eps</v>
      </c>
      <c r="K31" s="9" t="str">
        <f t="shared" si="8"/>
        <v>eps</v>
      </c>
      <c r="L31" s="9" t="str">
        <f t="shared" si="8"/>
        <v>eps</v>
      </c>
      <c r="O31" t="str">
        <f t="shared" si="4"/>
        <v>afats</v>
      </c>
      <c r="P31" t="str">
        <f t="shared" si="5"/>
        <v>nat</v>
      </c>
      <c r="Q31" s="9" t="s">
        <v>75</v>
      </c>
      <c r="R31" s="9" t="str">
        <f t="shared" si="6"/>
        <v>eps</v>
      </c>
      <c r="S31" s="9" t="str">
        <f t="shared" si="6"/>
        <v>eps</v>
      </c>
      <c r="T31" s="9" t="str">
        <f t="shared" si="6"/>
        <v>eps</v>
      </c>
      <c r="U31" s="9" t="str">
        <f t="shared" si="6"/>
        <v>eps</v>
      </c>
      <c r="V31" s="9" t="str">
        <f t="shared" si="6"/>
        <v>eps</v>
      </c>
      <c r="W31" s="9" t="str">
        <f t="shared" si="6"/>
        <v>eps</v>
      </c>
      <c r="X31" s="9" t="str">
        <f t="shared" si="6"/>
        <v>eps</v>
      </c>
      <c r="Y31" s="9" t="str">
        <f t="shared" si="6"/>
        <v>eps</v>
      </c>
      <c r="Z31" s="9" t="str">
        <f t="shared" si="6"/>
        <v>eps</v>
      </c>
    </row>
    <row r="32" spans="1:26" x14ac:dyDescent="0.25">
      <c r="A32" t="str">
        <f>TFPgr!A32</f>
        <v>adair</v>
      </c>
      <c r="B32" t="s">
        <v>72</v>
      </c>
      <c r="C32" s="9" t="s">
        <v>75</v>
      </c>
      <c r="D32" s="9" t="str">
        <f t="shared" si="8"/>
        <v>eps</v>
      </c>
      <c r="E32" s="9" t="str">
        <f t="shared" si="8"/>
        <v>eps</v>
      </c>
      <c r="F32" s="9" t="str">
        <f t="shared" si="8"/>
        <v>eps</v>
      </c>
      <c r="G32" s="9" t="str">
        <f t="shared" si="8"/>
        <v>eps</v>
      </c>
      <c r="H32" s="9" t="str">
        <f t="shared" si="8"/>
        <v>eps</v>
      </c>
      <c r="I32" s="9" t="str">
        <f t="shared" si="8"/>
        <v>eps</v>
      </c>
      <c r="J32" s="9" t="str">
        <f t="shared" si="8"/>
        <v>eps</v>
      </c>
      <c r="K32" s="9" t="str">
        <f t="shared" si="8"/>
        <v>eps</v>
      </c>
      <c r="L32" s="9" t="str">
        <f t="shared" si="8"/>
        <v>eps</v>
      </c>
      <c r="O32" t="str">
        <f t="shared" si="4"/>
        <v>adair</v>
      </c>
      <c r="P32" t="str">
        <f t="shared" si="5"/>
        <v>nat</v>
      </c>
      <c r="Q32" s="9" t="s">
        <v>75</v>
      </c>
      <c r="R32" s="9" t="str">
        <f t="shared" si="6"/>
        <v>eps</v>
      </c>
      <c r="S32" s="9" t="str">
        <f t="shared" si="6"/>
        <v>eps</v>
      </c>
      <c r="T32" s="9" t="str">
        <f t="shared" si="6"/>
        <v>eps</v>
      </c>
      <c r="U32" s="9" t="str">
        <f t="shared" si="6"/>
        <v>eps</v>
      </c>
      <c r="V32" s="9" t="str">
        <f t="shared" si="6"/>
        <v>eps</v>
      </c>
      <c r="W32" s="9" t="str">
        <f t="shared" si="6"/>
        <v>eps</v>
      </c>
      <c r="X32" s="9" t="str">
        <f t="shared" si="6"/>
        <v>eps</v>
      </c>
      <c r="Y32" s="9" t="str">
        <f t="shared" si="6"/>
        <v>eps</v>
      </c>
      <c r="Z32" s="9" t="str">
        <f t="shared" si="6"/>
        <v>eps</v>
      </c>
    </row>
    <row r="33" spans="1:26" x14ac:dyDescent="0.25">
      <c r="A33" t="str">
        <f>TFPgr!A33</f>
        <v>agrai</v>
      </c>
      <c r="B33" t="s">
        <v>72</v>
      </c>
      <c r="C33" s="9" t="s">
        <v>75</v>
      </c>
      <c r="D33" s="9" t="str">
        <f t="shared" si="8"/>
        <v>eps</v>
      </c>
      <c r="E33" s="9" t="str">
        <f t="shared" si="8"/>
        <v>eps</v>
      </c>
      <c r="F33" s="9" t="str">
        <f t="shared" si="8"/>
        <v>eps</v>
      </c>
      <c r="G33" s="9" t="str">
        <f t="shared" si="8"/>
        <v>eps</v>
      </c>
      <c r="H33" s="9" t="str">
        <f t="shared" si="8"/>
        <v>eps</v>
      </c>
      <c r="I33" s="9" t="str">
        <f t="shared" si="8"/>
        <v>eps</v>
      </c>
      <c r="J33" s="9" t="str">
        <f t="shared" si="8"/>
        <v>eps</v>
      </c>
      <c r="K33" s="9" t="str">
        <f t="shared" si="8"/>
        <v>eps</v>
      </c>
      <c r="L33" s="9" t="str">
        <f t="shared" si="8"/>
        <v>eps</v>
      </c>
      <c r="O33" t="str">
        <f t="shared" si="4"/>
        <v>agrai</v>
      </c>
      <c r="P33" t="str">
        <f t="shared" si="5"/>
        <v>nat</v>
      </c>
      <c r="Q33" s="9" t="s">
        <v>75</v>
      </c>
      <c r="R33" s="9" t="str">
        <f t="shared" si="6"/>
        <v>eps</v>
      </c>
      <c r="S33" s="9" t="str">
        <f t="shared" si="6"/>
        <v>eps</v>
      </c>
      <c r="T33" s="9" t="str">
        <f t="shared" si="6"/>
        <v>eps</v>
      </c>
      <c r="U33" s="9" t="str">
        <f t="shared" si="6"/>
        <v>eps</v>
      </c>
      <c r="V33" s="9" t="str">
        <f t="shared" si="6"/>
        <v>eps</v>
      </c>
      <c r="W33" s="9" t="str">
        <f t="shared" si="6"/>
        <v>eps</v>
      </c>
      <c r="X33" s="9" t="str">
        <f t="shared" si="6"/>
        <v>eps</v>
      </c>
      <c r="Y33" s="9" t="str">
        <f t="shared" si="6"/>
        <v>eps</v>
      </c>
      <c r="Z33" s="9" t="str">
        <f t="shared" si="6"/>
        <v>eps</v>
      </c>
    </row>
    <row r="34" spans="1:26" x14ac:dyDescent="0.25">
      <c r="A34" t="str">
        <f>TFPgr!A34</f>
        <v>astar</v>
      </c>
      <c r="B34" t="s">
        <v>72</v>
      </c>
      <c r="C34" s="9" t="s">
        <v>75</v>
      </c>
      <c r="D34" s="9" t="str">
        <f t="shared" si="8"/>
        <v>eps</v>
      </c>
      <c r="E34" s="9" t="str">
        <f t="shared" si="8"/>
        <v>eps</v>
      </c>
      <c r="F34" s="9" t="str">
        <f t="shared" si="8"/>
        <v>eps</v>
      </c>
      <c r="G34" s="9" t="str">
        <f t="shared" si="8"/>
        <v>eps</v>
      </c>
      <c r="H34" s="9" t="str">
        <f t="shared" si="8"/>
        <v>eps</v>
      </c>
      <c r="I34" s="9" t="str">
        <f t="shared" si="8"/>
        <v>eps</v>
      </c>
      <c r="J34" s="9" t="str">
        <f t="shared" si="8"/>
        <v>eps</v>
      </c>
      <c r="K34" s="9" t="str">
        <f t="shared" si="8"/>
        <v>eps</v>
      </c>
      <c r="L34" s="9" t="str">
        <f t="shared" si="8"/>
        <v>eps</v>
      </c>
      <c r="O34" t="str">
        <f t="shared" si="4"/>
        <v>astar</v>
      </c>
      <c r="P34" t="str">
        <f t="shared" si="5"/>
        <v>nat</v>
      </c>
      <c r="Q34" s="9" t="s">
        <v>75</v>
      </c>
      <c r="R34" s="9" t="str">
        <f t="shared" si="6"/>
        <v>eps</v>
      </c>
      <c r="S34" s="9" t="str">
        <f t="shared" si="6"/>
        <v>eps</v>
      </c>
      <c r="T34" s="9" t="str">
        <f t="shared" si="6"/>
        <v>eps</v>
      </c>
      <c r="U34" s="9" t="str">
        <f t="shared" si="6"/>
        <v>eps</v>
      </c>
      <c r="V34" s="9" t="str">
        <f t="shared" si="6"/>
        <v>eps</v>
      </c>
      <c r="W34" s="9" t="str">
        <f t="shared" si="6"/>
        <v>eps</v>
      </c>
      <c r="X34" s="9" t="str">
        <f t="shared" si="6"/>
        <v>eps</v>
      </c>
      <c r="Y34" s="9" t="str">
        <f t="shared" si="6"/>
        <v>eps</v>
      </c>
      <c r="Z34" s="9" t="str">
        <f t="shared" si="6"/>
        <v>eps</v>
      </c>
    </row>
    <row r="35" spans="1:26" x14ac:dyDescent="0.25">
      <c r="A35" t="str">
        <f>TFPgr!A35</f>
        <v>afeed</v>
      </c>
      <c r="B35" t="s">
        <v>72</v>
      </c>
      <c r="C35" s="9" t="s">
        <v>75</v>
      </c>
      <c r="D35" s="9" t="str">
        <f t="shared" si="8"/>
        <v>eps</v>
      </c>
      <c r="E35" s="9" t="str">
        <f t="shared" si="8"/>
        <v>eps</v>
      </c>
      <c r="F35" s="9" t="str">
        <f t="shared" si="8"/>
        <v>eps</v>
      </c>
      <c r="G35" s="9" t="str">
        <f t="shared" si="8"/>
        <v>eps</v>
      </c>
      <c r="H35" s="9" t="str">
        <f t="shared" si="8"/>
        <v>eps</v>
      </c>
      <c r="I35" s="9" t="str">
        <f t="shared" si="8"/>
        <v>eps</v>
      </c>
      <c r="J35" s="9" t="str">
        <f t="shared" si="8"/>
        <v>eps</v>
      </c>
      <c r="K35" s="9" t="str">
        <f t="shared" si="8"/>
        <v>eps</v>
      </c>
      <c r="L35" s="9" t="str">
        <f t="shared" si="8"/>
        <v>eps</v>
      </c>
      <c r="O35" t="str">
        <f t="shared" si="4"/>
        <v>afeed</v>
      </c>
      <c r="P35" t="str">
        <f t="shared" si="5"/>
        <v>nat</v>
      </c>
      <c r="Q35" s="9" t="s">
        <v>75</v>
      </c>
      <c r="R35" s="9" t="str">
        <f t="shared" si="6"/>
        <v>eps</v>
      </c>
      <c r="S35" s="9" t="str">
        <f t="shared" si="6"/>
        <v>eps</v>
      </c>
      <c r="T35" s="9" t="str">
        <f t="shared" si="6"/>
        <v>eps</v>
      </c>
      <c r="U35" s="9" t="str">
        <f t="shared" si="6"/>
        <v>eps</v>
      </c>
      <c r="V35" s="9" t="str">
        <f t="shared" si="6"/>
        <v>eps</v>
      </c>
      <c r="W35" s="9" t="str">
        <f t="shared" si="6"/>
        <v>eps</v>
      </c>
      <c r="X35" s="9" t="str">
        <f t="shared" si="6"/>
        <v>eps</v>
      </c>
      <c r="Y35" s="9" t="str">
        <f t="shared" si="6"/>
        <v>eps</v>
      </c>
      <c r="Z35" s="9" t="str">
        <f t="shared" si="6"/>
        <v>eps</v>
      </c>
    </row>
    <row r="36" spans="1:26" x14ac:dyDescent="0.25">
      <c r="A36" t="str">
        <f>TFPgr!A36</f>
        <v>abake</v>
      </c>
      <c r="B36" t="s">
        <v>72</v>
      </c>
      <c r="C36" s="9" t="s">
        <v>75</v>
      </c>
      <c r="D36" s="9" t="str">
        <f t="shared" si="8"/>
        <v>eps</v>
      </c>
      <c r="E36" s="9" t="str">
        <f t="shared" si="8"/>
        <v>eps</v>
      </c>
      <c r="F36" s="9" t="str">
        <f t="shared" si="8"/>
        <v>eps</v>
      </c>
      <c r="G36" s="9" t="str">
        <f t="shared" si="8"/>
        <v>eps</v>
      </c>
      <c r="H36" s="9" t="str">
        <f t="shared" si="8"/>
        <v>eps</v>
      </c>
      <c r="I36" s="9" t="str">
        <f t="shared" si="8"/>
        <v>eps</v>
      </c>
      <c r="J36" s="9" t="str">
        <f t="shared" si="8"/>
        <v>eps</v>
      </c>
      <c r="K36" s="9" t="str">
        <f t="shared" si="8"/>
        <v>eps</v>
      </c>
      <c r="L36" s="9" t="str">
        <f t="shared" si="8"/>
        <v>eps</v>
      </c>
      <c r="O36" t="str">
        <f t="shared" si="4"/>
        <v>abake</v>
      </c>
      <c r="P36" t="str">
        <f t="shared" si="5"/>
        <v>nat</v>
      </c>
      <c r="Q36" s="9" t="s">
        <v>75</v>
      </c>
      <c r="R36" s="9" t="str">
        <f t="shared" si="6"/>
        <v>eps</v>
      </c>
      <c r="S36" s="9" t="str">
        <f t="shared" si="6"/>
        <v>eps</v>
      </c>
      <c r="T36" s="9" t="str">
        <f t="shared" si="6"/>
        <v>eps</v>
      </c>
      <c r="U36" s="9" t="str">
        <f t="shared" si="6"/>
        <v>eps</v>
      </c>
      <c r="V36" s="9" t="str">
        <f t="shared" si="6"/>
        <v>eps</v>
      </c>
      <c r="W36" s="9" t="str">
        <f t="shared" si="6"/>
        <v>eps</v>
      </c>
      <c r="X36" s="9" t="str">
        <f t="shared" si="6"/>
        <v>eps</v>
      </c>
      <c r="Y36" s="9" t="str">
        <f t="shared" si="6"/>
        <v>eps</v>
      </c>
      <c r="Z36" s="9" t="str">
        <f t="shared" si="6"/>
        <v>eps</v>
      </c>
    </row>
    <row r="37" spans="1:26" x14ac:dyDescent="0.25">
      <c r="A37" t="str">
        <f>TFPgr!A37</f>
        <v>asuga</v>
      </c>
      <c r="B37" t="s">
        <v>72</v>
      </c>
      <c r="C37" s="9" t="s">
        <v>75</v>
      </c>
      <c r="D37" s="9" t="str">
        <f t="shared" si="8"/>
        <v>eps</v>
      </c>
      <c r="E37" s="9" t="str">
        <f t="shared" si="8"/>
        <v>eps</v>
      </c>
      <c r="F37" s="9" t="str">
        <f t="shared" si="8"/>
        <v>eps</v>
      </c>
      <c r="G37" s="9" t="str">
        <f t="shared" si="8"/>
        <v>eps</v>
      </c>
      <c r="H37" s="9" t="str">
        <f t="shared" si="8"/>
        <v>eps</v>
      </c>
      <c r="I37" s="9" t="str">
        <f t="shared" si="8"/>
        <v>eps</v>
      </c>
      <c r="J37" s="9" t="str">
        <f t="shared" si="8"/>
        <v>eps</v>
      </c>
      <c r="K37" s="9" t="str">
        <f t="shared" si="8"/>
        <v>eps</v>
      </c>
      <c r="L37" s="9" t="str">
        <f t="shared" si="8"/>
        <v>eps</v>
      </c>
      <c r="O37" t="str">
        <f t="shared" si="4"/>
        <v>asuga</v>
      </c>
      <c r="P37" t="str">
        <f t="shared" si="5"/>
        <v>nat</v>
      </c>
      <c r="Q37" s="9" t="s">
        <v>75</v>
      </c>
      <c r="R37" s="9" t="str">
        <f t="shared" si="6"/>
        <v>eps</v>
      </c>
      <c r="S37" s="9" t="str">
        <f t="shared" si="6"/>
        <v>eps</v>
      </c>
      <c r="T37" s="9" t="str">
        <f t="shared" si="6"/>
        <v>eps</v>
      </c>
      <c r="U37" s="9" t="str">
        <f t="shared" si="6"/>
        <v>eps</v>
      </c>
      <c r="V37" s="9" t="str">
        <f t="shared" si="6"/>
        <v>eps</v>
      </c>
      <c r="W37" s="9" t="str">
        <f t="shared" si="6"/>
        <v>eps</v>
      </c>
      <c r="X37" s="9" t="str">
        <f t="shared" si="6"/>
        <v>eps</v>
      </c>
      <c r="Y37" s="9" t="str">
        <f t="shared" si="6"/>
        <v>eps</v>
      </c>
      <c r="Z37" s="9" t="str">
        <f t="shared" si="6"/>
        <v>eps</v>
      </c>
    </row>
    <row r="38" spans="1:26" x14ac:dyDescent="0.25">
      <c r="A38" t="str">
        <f>TFPgr!A38</f>
        <v>aconf</v>
      </c>
      <c r="B38" t="s">
        <v>72</v>
      </c>
      <c r="C38" s="9" t="s">
        <v>75</v>
      </c>
      <c r="D38" s="9" t="str">
        <f t="shared" si="8"/>
        <v>eps</v>
      </c>
      <c r="E38" s="9" t="str">
        <f t="shared" si="8"/>
        <v>eps</v>
      </c>
      <c r="F38" s="9" t="str">
        <f t="shared" si="8"/>
        <v>eps</v>
      </c>
      <c r="G38" s="9" t="str">
        <f t="shared" si="8"/>
        <v>eps</v>
      </c>
      <c r="H38" s="9" t="str">
        <f t="shared" si="8"/>
        <v>eps</v>
      </c>
      <c r="I38" s="9" t="str">
        <f t="shared" si="8"/>
        <v>eps</v>
      </c>
      <c r="J38" s="9" t="str">
        <f t="shared" si="8"/>
        <v>eps</v>
      </c>
      <c r="K38" s="9" t="str">
        <f t="shared" si="8"/>
        <v>eps</v>
      </c>
      <c r="L38" s="9" t="str">
        <f t="shared" si="8"/>
        <v>eps</v>
      </c>
      <c r="O38" t="str">
        <f t="shared" si="4"/>
        <v>aconf</v>
      </c>
      <c r="P38" t="str">
        <f t="shared" si="5"/>
        <v>nat</v>
      </c>
      <c r="Q38" s="9" t="s">
        <v>75</v>
      </c>
      <c r="R38" s="9" t="str">
        <f t="shared" si="6"/>
        <v>eps</v>
      </c>
      <c r="S38" s="9" t="str">
        <f t="shared" si="6"/>
        <v>eps</v>
      </c>
      <c r="T38" s="9" t="str">
        <f t="shared" si="6"/>
        <v>eps</v>
      </c>
      <c r="U38" s="9" t="str">
        <f t="shared" si="6"/>
        <v>eps</v>
      </c>
      <c r="V38" s="9" t="str">
        <f t="shared" si="6"/>
        <v>eps</v>
      </c>
      <c r="W38" s="9" t="str">
        <f t="shared" si="6"/>
        <v>eps</v>
      </c>
      <c r="X38" s="9" t="str">
        <f t="shared" si="6"/>
        <v>eps</v>
      </c>
      <c r="Y38" s="9" t="str">
        <f t="shared" si="6"/>
        <v>eps</v>
      </c>
      <c r="Z38" s="9" t="str">
        <f t="shared" si="6"/>
        <v>eps</v>
      </c>
    </row>
    <row r="39" spans="1:26" x14ac:dyDescent="0.25">
      <c r="A39" t="str">
        <f>TFPgr!A39</f>
        <v>apast</v>
      </c>
      <c r="B39" t="s">
        <v>72</v>
      </c>
      <c r="C39" s="9" t="s">
        <v>75</v>
      </c>
      <c r="D39" s="9" t="str">
        <f t="shared" si="8"/>
        <v>eps</v>
      </c>
      <c r="E39" s="9" t="str">
        <f t="shared" si="8"/>
        <v>eps</v>
      </c>
      <c r="F39" s="9" t="str">
        <f t="shared" si="8"/>
        <v>eps</v>
      </c>
      <c r="G39" s="9" t="str">
        <f t="shared" si="8"/>
        <v>eps</v>
      </c>
      <c r="H39" s="9" t="str">
        <f t="shared" si="8"/>
        <v>eps</v>
      </c>
      <c r="I39" s="9" t="str">
        <f t="shared" si="8"/>
        <v>eps</v>
      </c>
      <c r="J39" s="9" t="str">
        <f t="shared" si="8"/>
        <v>eps</v>
      </c>
      <c r="K39" s="9" t="str">
        <f t="shared" si="8"/>
        <v>eps</v>
      </c>
      <c r="L39" s="9" t="str">
        <f t="shared" si="8"/>
        <v>eps</v>
      </c>
      <c r="O39" t="str">
        <f t="shared" si="4"/>
        <v>apast</v>
      </c>
      <c r="P39" t="str">
        <f t="shared" si="5"/>
        <v>nat</v>
      </c>
      <c r="Q39" s="9" t="s">
        <v>75</v>
      </c>
      <c r="R39" s="9" t="str">
        <f t="shared" si="6"/>
        <v>eps</v>
      </c>
      <c r="S39" s="9" t="str">
        <f t="shared" si="6"/>
        <v>eps</v>
      </c>
      <c r="T39" s="9" t="str">
        <f t="shared" si="6"/>
        <v>eps</v>
      </c>
      <c r="U39" s="9" t="str">
        <f t="shared" si="6"/>
        <v>eps</v>
      </c>
      <c r="V39" s="9" t="str">
        <f t="shared" si="6"/>
        <v>eps</v>
      </c>
      <c r="W39" s="9" t="str">
        <f t="shared" si="6"/>
        <v>eps</v>
      </c>
      <c r="X39" s="9" t="str">
        <f t="shared" si="6"/>
        <v>eps</v>
      </c>
      <c r="Y39" s="9" t="str">
        <f t="shared" si="6"/>
        <v>eps</v>
      </c>
      <c r="Z39" s="9" t="str">
        <f t="shared" si="6"/>
        <v>eps</v>
      </c>
    </row>
    <row r="40" spans="1:26" x14ac:dyDescent="0.25">
      <c r="A40" t="str">
        <f>TFPgr!A40</f>
        <v>aofoo</v>
      </c>
      <c r="B40" t="s">
        <v>72</v>
      </c>
      <c r="C40" s="9" t="s">
        <v>75</v>
      </c>
      <c r="D40" s="9" t="str">
        <f t="shared" si="8"/>
        <v>eps</v>
      </c>
      <c r="E40" s="9" t="str">
        <f t="shared" si="8"/>
        <v>eps</v>
      </c>
      <c r="F40" s="9" t="str">
        <f t="shared" si="8"/>
        <v>eps</v>
      </c>
      <c r="G40" s="9" t="str">
        <f t="shared" si="8"/>
        <v>eps</v>
      </c>
      <c r="H40" s="9" t="str">
        <f t="shared" si="8"/>
        <v>eps</v>
      </c>
      <c r="I40" s="9" t="str">
        <f t="shared" si="8"/>
        <v>eps</v>
      </c>
      <c r="J40" s="9" t="str">
        <f t="shared" si="8"/>
        <v>eps</v>
      </c>
      <c r="K40" s="9" t="str">
        <f t="shared" si="8"/>
        <v>eps</v>
      </c>
      <c r="L40" s="9" t="str">
        <f t="shared" si="8"/>
        <v>eps</v>
      </c>
      <c r="O40" t="str">
        <f t="shared" si="4"/>
        <v>aofoo</v>
      </c>
      <c r="P40" t="str">
        <f t="shared" si="5"/>
        <v>nat</v>
      </c>
      <c r="Q40" s="9" t="s">
        <v>75</v>
      </c>
      <c r="R40" s="9" t="str">
        <f t="shared" si="6"/>
        <v>eps</v>
      </c>
      <c r="S40" s="9" t="str">
        <f t="shared" si="6"/>
        <v>eps</v>
      </c>
      <c r="T40" s="9" t="str">
        <f t="shared" si="6"/>
        <v>eps</v>
      </c>
      <c r="U40" s="9" t="str">
        <f t="shared" si="6"/>
        <v>eps</v>
      </c>
      <c r="V40" s="9" t="str">
        <f t="shared" si="6"/>
        <v>eps</v>
      </c>
      <c r="W40" s="9" t="str">
        <f t="shared" si="6"/>
        <v>eps</v>
      </c>
      <c r="X40" s="9" t="str">
        <f t="shared" si="6"/>
        <v>eps</v>
      </c>
      <c r="Y40" s="9" t="str">
        <f t="shared" si="6"/>
        <v>eps</v>
      </c>
      <c r="Z40" s="9" t="str">
        <f t="shared" si="6"/>
        <v>eps</v>
      </c>
    </row>
    <row r="41" spans="1:26" x14ac:dyDescent="0.25">
      <c r="A41" t="str">
        <f>TFPgr!A41</f>
        <v>abevt</v>
      </c>
      <c r="B41" t="s">
        <v>72</v>
      </c>
      <c r="C41" s="9" t="s">
        <v>75</v>
      </c>
      <c r="D41" s="9" t="str">
        <f t="shared" ref="D41:L50" si="9">$C41</f>
        <v>eps</v>
      </c>
      <c r="E41" s="9" t="str">
        <f t="shared" si="9"/>
        <v>eps</v>
      </c>
      <c r="F41" s="9" t="str">
        <f t="shared" si="9"/>
        <v>eps</v>
      </c>
      <c r="G41" s="9" t="str">
        <f t="shared" si="9"/>
        <v>eps</v>
      </c>
      <c r="H41" s="9" t="str">
        <f t="shared" si="9"/>
        <v>eps</v>
      </c>
      <c r="I41" s="9" t="str">
        <f t="shared" si="9"/>
        <v>eps</v>
      </c>
      <c r="J41" s="9" t="str">
        <f t="shared" si="9"/>
        <v>eps</v>
      </c>
      <c r="K41" s="9" t="str">
        <f t="shared" si="9"/>
        <v>eps</v>
      </c>
      <c r="L41" s="9" t="str">
        <f t="shared" si="9"/>
        <v>eps</v>
      </c>
      <c r="O41" t="str">
        <f t="shared" si="4"/>
        <v>abevt</v>
      </c>
      <c r="P41" t="str">
        <f t="shared" si="5"/>
        <v>nat</v>
      </c>
      <c r="Q41" s="9" t="s">
        <v>75</v>
      </c>
      <c r="R41" s="9" t="str">
        <f t="shared" ref="R41:Z50" si="10">$Q41</f>
        <v>eps</v>
      </c>
      <c r="S41" s="9" t="str">
        <f t="shared" si="10"/>
        <v>eps</v>
      </c>
      <c r="T41" s="9" t="str">
        <f t="shared" si="10"/>
        <v>eps</v>
      </c>
      <c r="U41" s="9" t="str">
        <f t="shared" si="10"/>
        <v>eps</v>
      </c>
      <c r="V41" s="9" t="str">
        <f t="shared" si="10"/>
        <v>eps</v>
      </c>
      <c r="W41" s="9" t="str">
        <f t="shared" si="10"/>
        <v>eps</v>
      </c>
      <c r="X41" s="9" t="str">
        <f t="shared" si="10"/>
        <v>eps</v>
      </c>
      <c r="Y41" s="9" t="str">
        <f t="shared" si="10"/>
        <v>eps</v>
      </c>
      <c r="Z41" s="9" t="str">
        <f t="shared" si="10"/>
        <v>eps</v>
      </c>
    </row>
    <row r="42" spans="1:26" x14ac:dyDescent="0.25">
      <c r="A42" t="str">
        <f>TFPgr!A42</f>
        <v>atext</v>
      </c>
      <c r="B42" t="s">
        <v>72</v>
      </c>
      <c r="C42" s="9" t="s">
        <v>75</v>
      </c>
      <c r="D42" s="9" t="str">
        <f t="shared" si="9"/>
        <v>eps</v>
      </c>
      <c r="E42" s="9" t="str">
        <f t="shared" si="9"/>
        <v>eps</v>
      </c>
      <c r="F42" s="9" t="str">
        <f t="shared" si="9"/>
        <v>eps</v>
      </c>
      <c r="G42" s="9" t="str">
        <f t="shared" si="9"/>
        <v>eps</v>
      </c>
      <c r="H42" s="9" t="str">
        <f t="shared" si="9"/>
        <v>eps</v>
      </c>
      <c r="I42" s="9" t="str">
        <f t="shared" si="9"/>
        <v>eps</v>
      </c>
      <c r="J42" s="9" t="str">
        <f t="shared" si="9"/>
        <v>eps</v>
      </c>
      <c r="K42" s="9" t="str">
        <f t="shared" si="9"/>
        <v>eps</v>
      </c>
      <c r="L42" s="9" t="str">
        <f t="shared" si="9"/>
        <v>eps</v>
      </c>
      <c r="O42" t="str">
        <f t="shared" si="4"/>
        <v>atext</v>
      </c>
      <c r="P42" t="str">
        <f t="shared" si="5"/>
        <v>nat</v>
      </c>
      <c r="Q42" s="9" t="s">
        <v>75</v>
      </c>
      <c r="R42" s="9" t="str">
        <f t="shared" si="10"/>
        <v>eps</v>
      </c>
      <c r="S42" s="9" t="str">
        <f t="shared" si="10"/>
        <v>eps</v>
      </c>
      <c r="T42" s="9" t="str">
        <f t="shared" si="10"/>
        <v>eps</v>
      </c>
      <c r="U42" s="9" t="str">
        <f t="shared" si="10"/>
        <v>eps</v>
      </c>
      <c r="V42" s="9" t="str">
        <f t="shared" si="10"/>
        <v>eps</v>
      </c>
      <c r="W42" s="9" t="str">
        <f t="shared" si="10"/>
        <v>eps</v>
      </c>
      <c r="X42" s="9" t="str">
        <f t="shared" si="10"/>
        <v>eps</v>
      </c>
      <c r="Y42" s="9" t="str">
        <f t="shared" si="10"/>
        <v>eps</v>
      </c>
      <c r="Z42" s="9" t="str">
        <f t="shared" si="10"/>
        <v>eps</v>
      </c>
    </row>
    <row r="43" spans="1:26" x14ac:dyDescent="0.25">
      <c r="A43" t="str">
        <f>TFPgr!A43</f>
        <v>aclth</v>
      </c>
      <c r="B43" t="s">
        <v>72</v>
      </c>
      <c r="C43" s="9" t="s">
        <v>75</v>
      </c>
      <c r="D43" s="9" t="str">
        <f t="shared" si="9"/>
        <v>eps</v>
      </c>
      <c r="E43" s="9" t="str">
        <f t="shared" si="9"/>
        <v>eps</v>
      </c>
      <c r="F43" s="9" t="str">
        <f t="shared" si="9"/>
        <v>eps</v>
      </c>
      <c r="G43" s="9" t="str">
        <f t="shared" si="9"/>
        <v>eps</v>
      </c>
      <c r="H43" s="9" t="str">
        <f t="shared" si="9"/>
        <v>eps</v>
      </c>
      <c r="I43" s="9" t="str">
        <f t="shared" si="9"/>
        <v>eps</v>
      </c>
      <c r="J43" s="9" t="str">
        <f t="shared" si="9"/>
        <v>eps</v>
      </c>
      <c r="K43" s="9" t="str">
        <f t="shared" si="9"/>
        <v>eps</v>
      </c>
      <c r="L43" s="9" t="str">
        <f t="shared" si="9"/>
        <v>eps</v>
      </c>
      <c r="O43" t="str">
        <f t="shared" si="4"/>
        <v>aclth</v>
      </c>
      <c r="P43" t="str">
        <f t="shared" si="5"/>
        <v>nat</v>
      </c>
      <c r="Q43" s="9" t="s">
        <v>75</v>
      </c>
      <c r="R43" s="9" t="str">
        <f t="shared" si="10"/>
        <v>eps</v>
      </c>
      <c r="S43" s="9" t="str">
        <f t="shared" si="10"/>
        <v>eps</v>
      </c>
      <c r="T43" s="9" t="str">
        <f t="shared" si="10"/>
        <v>eps</v>
      </c>
      <c r="U43" s="9" t="str">
        <f t="shared" si="10"/>
        <v>eps</v>
      </c>
      <c r="V43" s="9" t="str">
        <f t="shared" si="10"/>
        <v>eps</v>
      </c>
      <c r="W43" s="9" t="str">
        <f t="shared" si="10"/>
        <v>eps</v>
      </c>
      <c r="X43" s="9" t="str">
        <f t="shared" si="10"/>
        <v>eps</v>
      </c>
      <c r="Y43" s="9" t="str">
        <f t="shared" si="10"/>
        <v>eps</v>
      </c>
      <c r="Z43" s="9" t="str">
        <f t="shared" si="10"/>
        <v>eps</v>
      </c>
    </row>
    <row r="44" spans="1:26" x14ac:dyDescent="0.25">
      <c r="A44" t="str">
        <f>TFPgr!A44</f>
        <v>aleat</v>
      </c>
      <c r="B44" t="s">
        <v>72</v>
      </c>
      <c r="C44" s="9" t="s">
        <v>75</v>
      </c>
      <c r="D44" s="9" t="str">
        <f t="shared" si="9"/>
        <v>eps</v>
      </c>
      <c r="E44" s="9" t="str">
        <f t="shared" si="9"/>
        <v>eps</v>
      </c>
      <c r="F44" s="9" t="str">
        <f t="shared" si="9"/>
        <v>eps</v>
      </c>
      <c r="G44" s="9" t="str">
        <f t="shared" si="9"/>
        <v>eps</v>
      </c>
      <c r="H44" s="9" t="str">
        <f t="shared" si="9"/>
        <v>eps</v>
      </c>
      <c r="I44" s="9" t="str">
        <f t="shared" si="9"/>
        <v>eps</v>
      </c>
      <c r="J44" s="9" t="str">
        <f t="shared" si="9"/>
        <v>eps</v>
      </c>
      <c r="K44" s="9" t="str">
        <f t="shared" si="9"/>
        <v>eps</v>
      </c>
      <c r="L44" s="9" t="str">
        <f t="shared" si="9"/>
        <v>eps</v>
      </c>
      <c r="O44" t="str">
        <f t="shared" si="4"/>
        <v>aleat</v>
      </c>
      <c r="P44" t="str">
        <f t="shared" si="5"/>
        <v>nat</v>
      </c>
      <c r="Q44" s="9" t="s">
        <v>75</v>
      </c>
      <c r="R44" s="9" t="str">
        <f t="shared" si="10"/>
        <v>eps</v>
      </c>
      <c r="S44" s="9" t="str">
        <f t="shared" si="10"/>
        <v>eps</v>
      </c>
      <c r="T44" s="9" t="str">
        <f t="shared" si="10"/>
        <v>eps</v>
      </c>
      <c r="U44" s="9" t="str">
        <f t="shared" si="10"/>
        <v>eps</v>
      </c>
      <c r="V44" s="9" t="str">
        <f t="shared" si="10"/>
        <v>eps</v>
      </c>
      <c r="W44" s="9" t="str">
        <f t="shared" si="10"/>
        <v>eps</v>
      </c>
      <c r="X44" s="9" t="str">
        <f t="shared" si="10"/>
        <v>eps</v>
      </c>
      <c r="Y44" s="9" t="str">
        <f t="shared" si="10"/>
        <v>eps</v>
      </c>
      <c r="Z44" s="9" t="str">
        <f t="shared" si="10"/>
        <v>eps</v>
      </c>
    </row>
    <row r="45" spans="1:26" x14ac:dyDescent="0.25">
      <c r="A45" t="str">
        <f>TFPgr!A45</f>
        <v>afoot</v>
      </c>
      <c r="B45" t="s">
        <v>72</v>
      </c>
      <c r="C45" s="13" t="s">
        <v>75</v>
      </c>
      <c r="D45" s="13" t="str">
        <f t="shared" si="9"/>
        <v>eps</v>
      </c>
      <c r="E45" s="13" t="str">
        <f t="shared" si="9"/>
        <v>eps</v>
      </c>
      <c r="F45" s="13" t="str">
        <f t="shared" si="9"/>
        <v>eps</v>
      </c>
      <c r="G45" s="13" t="str">
        <f t="shared" si="9"/>
        <v>eps</v>
      </c>
      <c r="H45" s="13" t="str">
        <f t="shared" si="9"/>
        <v>eps</v>
      </c>
      <c r="I45" s="13" t="str">
        <f t="shared" si="9"/>
        <v>eps</v>
      </c>
      <c r="J45" s="13" t="str">
        <f t="shared" si="9"/>
        <v>eps</v>
      </c>
      <c r="K45" s="13" t="str">
        <f t="shared" si="9"/>
        <v>eps</v>
      </c>
      <c r="L45" s="13" t="str">
        <f t="shared" si="9"/>
        <v>eps</v>
      </c>
      <c r="O45" t="str">
        <f t="shared" si="4"/>
        <v>afoot</v>
      </c>
      <c r="P45" t="str">
        <f t="shared" si="5"/>
        <v>nat</v>
      </c>
      <c r="Q45" s="13" t="s">
        <v>75</v>
      </c>
      <c r="R45" s="13" t="str">
        <f t="shared" si="10"/>
        <v>eps</v>
      </c>
      <c r="S45" s="13" t="str">
        <f t="shared" si="10"/>
        <v>eps</v>
      </c>
      <c r="T45" s="13" t="str">
        <f t="shared" si="10"/>
        <v>eps</v>
      </c>
      <c r="U45" s="13" t="str">
        <f t="shared" si="10"/>
        <v>eps</v>
      </c>
      <c r="V45" s="13" t="str">
        <f t="shared" si="10"/>
        <v>eps</v>
      </c>
      <c r="W45" s="13" t="str">
        <f t="shared" si="10"/>
        <v>eps</v>
      </c>
      <c r="X45" s="13" t="str">
        <f t="shared" si="10"/>
        <v>eps</v>
      </c>
      <c r="Y45" s="13" t="str">
        <f t="shared" si="10"/>
        <v>eps</v>
      </c>
      <c r="Z45" s="13" t="str">
        <f t="shared" si="10"/>
        <v>eps</v>
      </c>
    </row>
    <row r="46" spans="1:26" x14ac:dyDescent="0.25">
      <c r="A46" t="str">
        <f>TFPgr!A46</f>
        <v>awood</v>
      </c>
      <c r="B46" t="s">
        <v>72</v>
      </c>
      <c r="C46" s="9" t="s">
        <v>75</v>
      </c>
      <c r="D46" s="9" t="str">
        <f t="shared" si="9"/>
        <v>eps</v>
      </c>
      <c r="E46" s="9" t="str">
        <f t="shared" si="9"/>
        <v>eps</v>
      </c>
      <c r="F46" s="9" t="str">
        <f t="shared" si="9"/>
        <v>eps</v>
      </c>
      <c r="G46" s="9" t="str">
        <f t="shared" si="9"/>
        <v>eps</v>
      </c>
      <c r="H46" s="9" t="str">
        <f t="shared" si="9"/>
        <v>eps</v>
      </c>
      <c r="I46" s="9" t="str">
        <f t="shared" si="9"/>
        <v>eps</v>
      </c>
      <c r="J46" s="9" t="str">
        <f t="shared" si="9"/>
        <v>eps</v>
      </c>
      <c r="K46" s="9" t="str">
        <f t="shared" si="9"/>
        <v>eps</v>
      </c>
      <c r="L46" s="9" t="str">
        <f t="shared" si="9"/>
        <v>eps</v>
      </c>
      <c r="O46" t="str">
        <f t="shared" si="4"/>
        <v>awood</v>
      </c>
      <c r="P46" t="str">
        <f t="shared" si="5"/>
        <v>nat</v>
      </c>
      <c r="Q46" s="9" t="s">
        <v>75</v>
      </c>
      <c r="R46" s="9" t="str">
        <f t="shared" si="10"/>
        <v>eps</v>
      </c>
      <c r="S46" s="9" t="str">
        <f t="shared" si="10"/>
        <v>eps</v>
      </c>
      <c r="T46" s="9" t="str">
        <f t="shared" si="10"/>
        <v>eps</v>
      </c>
      <c r="U46" s="9" t="str">
        <f t="shared" si="10"/>
        <v>eps</v>
      </c>
      <c r="V46" s="9" t="str">
        <f t="shared" si="10"/>
        <v>eps</v>
      </c>
      <c r="W46" s="9" t="str">
        <f t="shared" si="10"/>
        <v>eps</v>
      </c>
      <c r="X46" s="9" t="str">
        <f t="shared" si="10"/>
        <v>eps</v>
      </c>
      <c r="Y46" s="9" t="str">
        <f t="shared" si="10"/>
        <v>eps</v>
      </c>
      <c r="Z46" s="9" t="str">
        <f t="shared" si="10"/>
        <v>eps</v>
      </c>
    </row>
    <row r="47" spans="1:26" x14ac:dyDescent="0.25">
      <c r="A47" t="str">
        <f>TFPgr!A47</f>
        <v>apapr</v>
      </c>
      <c r="B47" t="s">
        <v>72</v>
      </c>
      <c r="C47" s="9" t="s">
        <v>75</v>
      </c>
      <c r="D47" s="9" t="str">
        <f t="shared" si="9"/>
        <v>eps</v>
      </c>
      <c r="E47" s="9" t="str">
        <f t="shared" si="9"/>
        <v>eps</v>
      </c>
      <c r="F47" s="9" t="str">
        <f t="shared" si="9"/>
        <v>eps</v>
      </c>
      <c r="G47" s="9" t="str">
        <f t="shared" si="9"/>
        <v>eps</v>
      </c>
      <c r="H47" s="9" t="str">
        <f t="shared" si="9"/>
        <v>eps</v>
      </c>
      <c r="I47" s="9" t="str">
        <f t="shared" si="9"/>
        <v>eps</v>
      </c>
      <c r="J47" s="9" t="str">
        <f t="shared" si="9"/>
        <v>eps</v>
      </c>
      <c r="K47" s="9" t="str">
        <f t="shared" si="9"/>
        <v>eps</v>
      </c>
      <c r="L47" s="9" t="str">
        <f t="shared" si="9"/>
        <v>eps</v>
      </c>
      <c r="O47" t="str">
        <f t="shared" si="4"/>
        <v>apapr</v>
      </c>
      <c r="P47" t="str">
        <f t="shared" si="5"/>
        <v>nat</v>
      </c>
      <c r="Q47" s="9" t="s">
        <v>75</v>
      </c>
      <c r="R47" s="9" t="str">
        <f t="shared" si="10"/>
        <v>eps</v>
      </c>
      <c r="S47" s="9" t="str">
        <f t="shared" si="10"/>
        <v>eps</v>
      </c>
      <c r="T47" s="9" t="str">
        <f t="shared" si="10"/>
        <v>eps</v>
      </c>
      <c r="U47" s="9" t="str">
        <f t="shared" si="10"/>
        <v>eps</v>
      </c>
      <c r="V47" s="9" t="str">
        <f t="shared" si="10"/>
        <v>eps</v>
      </c>
      <c r="W47" s="9" t="str">
        <f t="shared" si="10"/>
        <v>eps</v>
      </c>
      <c r="X47" s="9" t="str">
        <f t="shared" si="10"/>
        <v>eps</v>
      </c>
      <c r="Y47" s="9" t="str">
        <f t="shared" si="10"/>
        <v>eps</v>
      </c>
      <c r="Z47" s="9" t="str">
        <f t="shared" si="10"/>
        <v>eps</v>
      </c>
    </row>
    <row r="48" spans="1:26" x14ac:dyDescent="0.25">
      <c r="A48" t="str">
        <f>TFPgr!A48</f>
        <v>aprnt</v>
      </c>
      <c r="B48" t="s">
        <v>72</v>
      </c>
      <c r="C48" s="9" t="s">
        <v>75</v>
      </c>
      <c r="D48" s="9" t="str">
        <f t="shared" si="9"/>
        <v>eps</v>
      </c>
      <c r="E48" s="9" t="str">
        <f t="shared" si="9"/>
        <v>eps</v>
      </c>
      <c r="F48" s="9" t="str">
        <f t="shared" si="9"/>
        <v>eps</v>
      </c>
      <c r="G48" s="9" t="str">
        <f t="shared" si="9"/>
        <v>eps</v>
      </c>
      <c r="H48" s="9" t="str">
        <f t="shared" si="9"/>
        <v>eps</v>
      </c>
      <c r="I48" s="9" t="str">
        <f t="shared" si="9"/>
        <v>eps</v>
      </c>
      <c r="J48" s="9" t="str">
        <f t="shared" si="9"/>
        <v>eps</v>
      </c>
      <c r="K48" s="9" t="str">
        <f t="shared" si="9"/>
        <v>eps</v>
      </c>
      <c r="L48" s="9" t="str">
        <f t="shared" si="9"/>
        <v>eps</v>
      </c>
      <c r="O48" t="str">
        <f t="shared" si="4"/>
        <v>aprnt</v>
      </c>
      <c r="P48" t="str">
        <f t="shared" si="5"/>
        <v>nat</v>
      </c>
      <c r="Q48" s="9" t="s">
        <v>75</v>
      </c>
      <c r="R48" s="9" t="str">
        <f t="shared" si="10"/>
        <v>eps</v>
      </c>
      <c r="S48" s="9" t="str">
        <f t="shared" si="10"/>
        <v>eps</v>
      </c>
      <c r="T48" s="9" t="str">
        <f t="shared" si="10"/>
        <v>eps</v>
      </c>
      <c r="U48" s="9" t="str">
        <f t="shared" si="10"/>
        <v>eps</v>
      </c>
      <c r="V48" s="9" t="str">
        <f t="shared" si="10"/>
        <v>eps</v>
      </c>
      <c r="W48" s="9" t="str">
        <f t="shared" si="10"/>
        <v>eps</v>
      </c>
      <c r="X48" s="9" t="str">
        <f t="shared" si="10"/>
        <v>eps</v>
      </c>
      <c r="Y48" s="9" t="str">
        <f t="shared" si="10"/>
        <v>eps</v>
      </c>
      <c r="Z48" s="9" t="str">
        <f t="shared" si="10"/>
        <v>eps</v>
      </c>
    </row>
    <row r="49" spans="1:26" x14ac:dyDescent="0.25">
      <c r="A49" t="str">
        <f>TFPgr!A49</f>
        <v>apetr</v>
      </c>
      <c r="B49" t="s">
        <v>72</v>
      </c>
      <c r="C49" s="9" t="s">
        <v>75</v>
      </c>
      <c r="D49" s="9" t="str">
        <f t="shared" si="9"/>
        <v>eps</v>
      </c>
      <c r="E49" s="9" t="str">
        <f t="shared" si="9"/>
        <v>eps</v>
      </c>
      <c r="F49" s="9" t="str">
        <f t="shared" si="9"/>
        <v>eps</v>
      </c>
      <c r="G49" s="9" t="str">
        <f t="shared" si="9"/>
        <v>eps</v>
      </c>
      <c r="H49" s="9" t="str">
        <f t="shared" si="9"/>
        <v>eps</v>
      </c>
      <c r="I49" s="9" t="str">
        <f t="shared" si="9"/>
        <v>eps</v>
      </c>
      <c r="J49" s="9" t="str">
        <f t="shared" si="9"/>
        <v>eps</v>
      </c>
      <c r="K49" s="9" t="str">
        <f t="shared" si="9"/>
        <v>eps</v>
      </c>
      <c r="L49" s="9" t="str">
        <f t="shared" si="9"/>
        <v>eps</v>
      </c>
      <c r="O49" t="str">
        <f t="shared" si="4"/>
        <v>apetr</v>
      </c>
      <c r="P49" t="str">
        <f t="shared" si="5"/>
        <v>nat</v>
      </c>
      <c r="Q49" s="9" t="s">
        <v>75</v>
      </c>
      <c r="R49" s="9" t="str">
        <f t="shared" si="10"/>
        <v>eps</v>
      </c>
      <c r="S49" s="9" t="str">
        <f t="shared" si="10"/>
        <v>eps</v>
      </c>
      <c r="T49" s="9" t="str">
        <f t="shared" si="10"/>
        <v>eps</v>
      </c>
      <c r="U49" s="9" t="str">
        <f t="shared" si="10"/>
        <v>eps</v>
      </c>
      <c r="V49" s="9" t="str">
        <f t="shared" si="10"/>
        <v>eps</v>
      </c>
      <c r="W49" s="9" t="str">
        <f t="shared" si="10"/>
        <v>eps</v>
      </c>
      <c r="X49" s="9" t="str">
        <f t="shared" si="10"/>
        <v>eps</v>
      </c>
      <c r="Y49" s="9" t="str">
        <f t="shared" si="10"/>
        <v>eps</v>
      </c>
      <c r="Z49" s="9" t="str">
        <f t="shared" si="10"/>
        <v>eps</v>
      </c>
    </row>
    <row r="50" spans="1:26" x14ac:dyDescent="0.25">
      <c r="A50" t="str">
        <f>TFPgr!A50</f>
        <v>ahydr</v>
      </c>
      <c r="B50" t="s">
        <v>72</v>
      </c>
      <c r="C50" s="9" t="s">
        <v>75</v>
      </c>
      <c r="D50" s="9" t="str">
        <f t="shared" si="9"/>
        <v>eps</v>
      </c>
      <c r="E50" s="9" t="str">
        <f t="shared" si="9"/>
        <v>eps</v>
      </c>
      <c r="F50" s="9" t="str">
        <f t="shared" si="9"/>
        <v>eps</v>
      </c>
      <c r="G50" s="9" t="str">
        <f t="shared" si="9"/>
        <v>eps</v>
      </c>
      <c r="H50" s="9" t="str">
        <f t="shared" si="9"/>
        <v>eps</v>
      </c>
      <c r="I50" s="9" t="str">
        <f t="shared" si="9"/>
        <v>eps</v>
      </c>
      <c r="J50" s="9" t="str">
        <f t="shared" si="9"/>
        <v>eps</v>
      </c>
      <c r="K50" s="9" t="str">
        <f t="shared" si="9"/>
        <v>eps</v>
      </c>
      <c r="L50" s="9" t="str">
        <f t="shared" si="9"/>
        <v>eps</v>
      </c>
      <c r="O50" t="str">
        <f t="shared" si="4"/>
        <v>ahydr</v>
      </c>
      <c r="P50" t="str">
        <f t="shared" si="5"/>
        <v>nat</v>
      </c>
      <c r="Q50" s="9" t="s">
        <v>75</v>
      </c>
      <c r="R50" s="9" t="str">
        <f t="shared" si="10"/>
        <v>eps</v>
      </c>
      <c r="S50" s="9" t="str">
        <f t="shared" si="10"/>
        <v>eps</v>
      </c>
      <c r="T50" s="9" t="str">
        <f t="shared" si="10"/>
        <v>eps</v>
      </c>
      <c r="U50" s="9" t="str">
        <f t="shared" si="10"/>
        <v>eps</v>
      </c>
      <c r="V50" s="9" t="str">
        <f t="shared" si="10"/>
        <v>eps</v>
      </c>
      <c r="W50" s="9" t="str">
        <f t="shared" si="10"/>
        <v>eps</v>
      </c>
      <c r="X50" s="9" t="str">
        <f t="shared" si="10"/>
        <v>eps</v>
      </c>
      <c r="Y50" s="9" t="str">
        <f t="shared" si="10"/>
        <v>eps</v>
      </c>
      <c r="Z50" s="9" t="str">
        <f t="shared" si="10"/>
        <v>eps</v>
      </c>
    </row>
    <row r="51" spans="1:26" x14ac:dyDescent="0.25">
      <c r="A51" t="str">
        <f>TFPgr!A51</f>
        <v>aammo</v>
      </c>
      <c r="B51" t="s">
        <v>72</v>
      </c>
      <c r="C51" s="9" t="s">
        <v>75</v>
      </c>
      <c r="D51" s="9" t="str">
        <f t="shared" ref="D51:L60" si="11">$C51</f>
        <v>eps</v>
      </c>
      <c r="E51" s="9" t="str">
        <f t="shared" si="11"/>
        <v>eps</v>
      </c>
      <c r="F51" s="9" t="str">
        <f t="shared" si="11"/>
        <v>eps</v>
      </c>
      <c r="G51" s="9" t="str">
        <f t="shared" si="11"/>
        <v>eps</v>
      </c>
      <c r="H51" s="9" t="str">
        <f t="shared" si="11"/>
        <v>eps</v>
      </c>
      <c r="I51" s="9" t="str">
        <f t="shared" si="11"/>
        <v>eps</v>
      </c>
      <c r="J51" s="9" t="str">
        <f t="shared" si="11"/>
        <v>eps</v>
      </c>
      <c r="K51" s="9" t="str">
        <f t="shared" si="11"/>
        <v>eps</v>
      </c>
      <c r="L51" s="9" t="str">
        <f t="shared" si="11"/>
        <v>eps</v>
      </c>
      <c r="O51" t="str">
        <f t="shared" ref="O51:O60" si="12">A51</f>
        <v>aammo</v>
      </c>
      <c r="P51" t="str">
        <f t="shared" ref="P51:P60" si="13">B51</f>
        <v>nat</v>
      </c>
      <c r="Q51" s="9" t="s">
        <v>75</v>
      </c>
      <c r="R51" s="9" t="str">
        <f t="shared" ref="R51:Z59" si="14">$Q51</f>
        <v>eps</v>
      </c>
      <c r="S51" s="9" t="str">
        <f t="shared" si="14"/>
        <v>eps</v>
      </c>
      <c r="T51" s="9" t="str">
        <f t="shared" si="14"/>
        <v>eps</v>
      </c>
      <c r="U51" s="9" t="str">
        <f t="shared" si="14"/>
        <v>eps</v>
      </c>
      <c r="V51" s="9" t="str">
        <f t="shared" si="14"/>
        <v>eps</v>
      </c>
      <c r="W51" s="9" t="str">
        <f t="shared" si="14"/>
        <v>eps</v>
      </c>
      <c r="X51" s="9" t="str">
        <f t="shared" si="14"/>
        <v>eps</v>
      </c>
      <c r="Y51" s="9" t="str">
        <f t="shared" si="14"/>
        <v>eps</v>
      </c>
      <c r="Z51" s="9" t="str">
        <f t="shared" si="14"/>
        <v>eps</v>
      </c>
    </row>
    <row r="52" spans="1:26" x14ac:dyDescent="0.25">
      <c r="A52" t="str">
        <f>TFPgr!A52</f>
        <v>abchm</v>
      </c>
      <c r="B52" t="s">
        <v>72</v>
      </c>
      <c r="C52" s="9" t="s">
        <v>75</v>
      </c>
      <c r="D52" s="9" t="str">
        <f t="shared" si="11"/>
        <v>eps</v>
      </c>
      <c r="E52" s="9" t="str">
        <f t="shared" si="11"/>
        <v>eps</v>
      </c>
      <c r="F52" s="9" t="str">
        <f t="shared" si="11"/>
        <v>eps</v>
      </c>
      <c r="G52" s="9" t="str">
        <f t="shared" si="11"/>
        <v>eps</v>
      </c>
      <c r="H52" s="9" t="str">
        <f t="shared" si="11"/>
        <v>eps</v>
      </c>
      <c r="I52" s="9" t="str">
        <f t="shared" si="11"/>
        <v>eps</v>
      </c>
      <c r="J52" s="9" t="str">
        <f t="shared" si="11"/>
        <v>eps</v>
      </c>
      <c r="K52" s="9" t="str">
        <f t="shared" si="11"/>
        <v>eps</v>
      </c>
      <c r="L52" s="9" t="str">
        <f t="shared" si="11"/>
        <v>eps</v>
      </c>
      <c r="O52" t="str">
        <f t="shared" si="12"/>
        <v>abchm</v>
      </c>
      <c r="P52" t="str">
        <f t="shared" si="13"/>
        <v>nat</v>
      </c>
      <c r="Q52" s="9" t="s">
        <v>75</v>
      </c>
      <c r="R52" s="9" t="str">
        <f t="shared" si="14"/>
        <v>eps</v>
      </c>
      <c r="S52" s="9" t="str">
        <f t="shared" si="14"/>
        <v>eps</v>
      </c>
      <c r="T52" s="9" t="str">
        <f t="shared" si="14"/>
        <v>eps</v>
      </c>
      <c r="U52" s="9" t="str">
        <f t="shared" si="14"/>
        <v>eps</v>
      </c>
      <c r="V52" s="9" t="str">
        <f t="shared" si="14"/>
        <v>eps</v>
      </c>
      <c r="W52" s="9" t="str">
        <f t="shared" si="14"/>
        <v>eps</v>
      </c>
      <c r="X52" s="9" t="str">
        <f t="shared" si="14"/>
        <v>eps</v>
      </c>
      <c r="Y52" s="9" t="str">
        <f t="shared" si="14"/>
        <v>eps</v>
      </c>
      <c r="Z52" s="9" t="str">
        <f t="shared" si="14"/>
        <v>eps</v>
      </c>
    </row>
    <row r="53" spans="1:26" x14ac:dyDescent="0.25">
      <c r="A53" t="str">
        <f>TFPgr!A53</f>
        <v>aochm</v>
      </c>
      <c r="B53" t="s">
        <v>72</v>
      </c>
      <c r="C53" s="9" t="s">
        <v>75</v>
      </c>
      <c r="D53" s="9" t="str">
        <f t="shared" si="11"/>
        <v>eps</v>
      </c>
      <c r="E53" s="9" t="str">
        <f t="shared" si="11"/>
        <v>eps</v>
      </c>
      <c r="F53" s="9" t="str">
        <f t="shared" si="11"/>
        <v>eps</v>
      </c>
      <c r="G53" s="9" t="str">
        <f t="shared" si="11"/>
        <v>eps</v>
      </c>
      <c r="H53" s="9" t="str">
        <f t="shared" si="11"/>
        <v>eps</v>
      </c>
      <c r="I53" s="9" t="str">
        <f t="shared" si="11"/>
        <v>eps</v>
      </c>
      <c r="J53" s="9" t="str">
        <f t="shared" si="11"/>
        <v>eps</v>
      </c>
      <c r="K53" s="9" t="str">
        <f t="shared" si="11"/>
        <v>eps</v>
      </c>
      <c r="L53" s="9" t="str">
        <f t="shared" si="11"/>
        <v>eps</v>
      </c>
      <c r="O53" t="str">
        <f t="shared" si="12"/>
        <v>aochm</v>
      </c>
      <c r="P53" t="str">
        <f t="shared" si="13"/>
        <v>nat</v>
      </c>
      <c r="Q53" s="9" t="s">
        <v>75</v>
      </c>
      <c r="R53" s="9" t="str">
        <f t="shared" si="14"/>
        <v>eps</v>
      </c>
      <c r="S53" s="9" t="str">
        <f t="shared" si="14"/>
        <v>eps</v>
      </c>
      <c r="T53" s="9" t="str">
        <f t="shared" si="14"/>
        <v>eps</v>
      </c>
      <c r="U53" s="9" t="str">
        <f t="shared" si="14"/>
        <v>eps</v>
      </c>
      <c r="V53" s="9" t="str">
        <f t="shared" si="14"/>
        <v>eps</v>
      </c>
      <c r="W53" s="9" t="str">
        <f t="shared" si="14"/>
        <v>eps</v>
      </c>
      <c r="X53" s="9" t="str">
        <f t="shared" si="14"/>
        <v>eps</v>
      </c>
      <c r="Y53" s="9" t="str">
        <f t="shared" si="14"/>
        <v>eps</v>
      </c>
      <c r="Z53" s="9" t="str">
        <f t="shared" si="14"/>
        <v>eps</v>
      </c>
    </row>
    <row r="54" spans="1:26" x14ac:dyDescent="0.25">
      <c r="A54" t="str">
        <f>TFPgr!A54</f>
        <v>arubb</v>
      </c>
      <c r="B54" t="s">
        <v>72</v>
      </c>
      <c r="C54" s="9" t="s">
        <v>75</v>
      </c>
      <c r="D54" s="9" t="str">
        <f t="shared" si="11"/>
        <v>eps</v>
      </c>
      <c r="E54" s="9" t="str">
        <f t="shared" si="11"/>
        <v>eps</v>
      </c>
      <c r="F54" s="9" t="str">
        <f t="shared" si="11"/>
        <v>eps</v>
      </c>
      <c r="G54" s="9" t="str">
        <f t="shared" si="11"/>
        <v>eps</v>
      </c>
      <c r="H54" s="9" t="str">
        <f t="shared" si="11"/>
        <v>eps</v>
      </c>
      <c r="I54" s="9" t="str">
        <f t="shared" si="11"/>
        <v>eps</v>
      </c>
      <c r="J54" s="9" t="str">
        <f t="shared" si="11"/>
        <v>eps</v>
      </c>
      <c r="K54" s="9" t="str">
        <f t="shared" si="11"/>
        <v>eps</v>
      </c>
      <c r="L54" s="9" t="str">
        <f t="shared" si="11"/>
        <v>eps</v>
      </c>
      <c r="O54" t="str">
        <f t="shared" si="12"/>
        <v>arubb</v>
      </c>
      <c r="P54" t="str">
        <f t="shared" si="13"/>
        <v>nat</v>
      </c>
      <c r="Q54" s="9" t="s">
        <v>75</v>
      </c>
      <c r="R54" s="9" t="str">
        <f t="shared" si="14"/>
        <v>eps</v>
      </c>
      <c r="S54" s="9" t="str">
        <f t="shared" si="14"/>
        <v>eps</v>
      </c>
      <c r="T54" s="9" t="str">
        <f t="shared" si="14"/>
        <v>eps</v>
      </c>
      <c r="U54" s="9" t="str">
        <f t="shared" si="14"/>
        <v>eps</v>
      </c>
      <c r="V54" s="9" t="str">
        <f t="shared" si="14"/>
        <v>eps</v>
      </c>
      <c r="W54" s="9" t="str">
        <f t="shared" si="14"/>
        <v>eps</v>
      </c>
      <c r="X54" s="9" t="str">
        <f t="shared" si="14"/>
        <v>eps</v>
      </c>
      <c r="Y54" s="9" t="str">
        <f t="shared" si="14"/>
        <v>eps</v>
      </c>
      <c r="Z54" s="9" t="str">
        <f t="shared" si="14"/>
        <v>eps</v>
      </c>
    </row>
    <row r="55" spans="1:26" x14ac:dyDescent="0.25">
      <c r="A55" t="str">
        <f>TFPgr!A55</f>
        <v>aconc</v>
      </c>
      <c r="B55" t="s">
        <v>72</v>
      </c>
      <c r="C55" s="9" t="s">
        <v>75</v>
      </c>
      <c r="D55" s="9" t="str">
        <f t="shared" si="11"/>
        <v>eps</v>
      </c>
      <c r="E55" s="9" t="str">
        <f t="shared" si="11"/>
        <v>eps</v>
      </c>
      <c r="F55" s="9" t="str">
        <f t="shared" si="11"/>
        <v>eps</v>
      </c>
      <c r="G55" s="9" t="str">
        <f t="shared" si="11"/>
        <v>eps</v>
      </c>
      <c r="H55" s="9" t="str">
        <f t="shared" si="11"/>
        <v>eps</v>
      </c>
      <c r="I55" s="9" t="str">
        <f t="shared" si="11"/>
        <v>eps</v>
      </c>
      <c r="J55" s="9" t="str">
        <f t="shared" si="11"/>
        <v>eps</v>
      </c>
      <c r="K55" s="9" t="str">
        <f t="shared" si="11"/>
        <v>eps</v>
      </c>
      <c r="L55" s="9" t="str">
        <f t="shared" si="11"/>
        <v>eps</v>
      </c>
      <c r="O55" t="str">
        <f t="shared" si="12"/>
        <v>aconc</v>
      </c>
      <c r="P55" t="str">
        <f t="shared" si="13"/>
        <v>nat</v>
      </c>
      <c r="Q55" s="9" t="s">
        <v>75</v>
      </c>
      <c r="R55" s="9" t="str">
        <f t="shared" si="14"/>
        <v>eps</v>
      </c>
      <c r="S55" s="9" t="str">
        <f t="shared" si="14"/>
        <v>eps</v>
      </c>
      <c r="T55" s="9" t="str">
        <f t="shared" si="14"/>
        <v>eps</v>
      </c>
      <c r="U55" s="9" t="str">
        <f t="shared" si="14"/>
        <v>eps</v>
      </c>
      <c r="V55" s="9" t="str">
        <f t="shared" si="14"/>
        <v>eps</v>
      </c>
      <c r="W55" s="9" t="str">
        <f t="shared" si="14"/>
        <v>eps</v>
      </c>
      <c r="X55" s="9" t="str">
        <f t="shared" si="14"/>
        <v>eps</v>
      </c>
      <c r="Y55" s="9" t="str">
        <f t="shared" si="14"/>
        <v>eps</v>
      </c>
      <c r="Z55" s="9" t="str">
        <f t="shared" si="14"/>
        <v>eps</v>
      </c>
    </row>
    <row r="56" spans="1:26" x14ac:dyDescent="0.25">
      <c r="A56" t="str">
        <f>TFPgr!A56</f>
        <v>acmnt</v>
      </c>
      <c r="B56" t="s">
        <v>72</v>
      </c>
      <c r="C56" s="9" t="s">
        <v>75</v>
      </c>
      <c r="D56" s="9" t="str">
        <f t="shared" si="11"/>
        <v>eps</v>
      </c>
      <c r="E56" s="9" t="str">
        <f t="shared" si="11"/>
        <v>eps</v>
      </c>
      <c r="F56" s="9" t="str">
        <f t="shared" si="11"/>
        <v>eps</v>
      </c>
      <c r="G56" s="9" t="str">
        <f t="shared" si="11"/>
        <v>eps</v>
      </c>
      <c r="H56" s="9" t="str">
        <f t="shared" si="11"/>
        <v>eps</v>
      </c>
      <c r="I56" s="9" t="str">
        <f t="shared" si="11"/>
        <v>eps</v>
      </c>
      <c r="J56" s="9" t="str">
        <f t="shared" si="11"/>
        <v>eps</v>
      </c>
      <c r="K56" s="9" t="str">
        <f t="shared" si="11"/>
        <v>eps</v>
      </c>
      <c r="L56" s="9" t="str">
        <f t="shared" si="11"/>
        <v>eps</v>
      </c>
      <c r="O56" t="str">
        <f t="shared" si="12"/>
        <v>acmnt</v>
      </c>
      <c r="P56" t="str">
        <f t="shared" si="13"/>
        <v>nat</v>
      </c>
      <c r="Q56" s="9" t="s">
        <v>75</v>
      </c>
      <c r="R56" s="9" t="str">
        <f t="shared" si="14"/>
        <v>eps</v>
      </c>
      <c r="S56" s="9" t="str">
        <f t="shared" si="14"/>
        <v>eps</v>
      </c>
      <c r="T56" s="9" t="str">
        <f t="shared" si="14"/>
        <v>eps</v>
      </c>
      <c r="U56" s="9" t="str">
        <f t="shared" si="14"/>
        <v>eps</v>
      </c>
      <c r="V56" s="9" t="str">
        <f t="shared" si="14"/>
        <v>eps</v>
      </c>
      <c r="W56" s="9" t="str">
        <f t="shared" si="14"/>
        <v>eps</v>
      </c>
      <c r="X56" s="9" t="str">
        <f t="shared" si="14"/>
        <v>eps</v>
      </c>
      <c r="Y56" s="9" t="str">
        <f t="shared" si="14"/>
        <v>eps</v>
      </c>
      <c r="Z56" s="9" t="str">
        <f t="shared" si="14"/>
        <v>eps</v>
      </c>
    </row>
    <row r="57" spans="1:26" x14ac:dyDescent="0.25">
      <c r="A57" t="str">
        <f>TFPgr!A57</f>
        <v>aplas</v>
      </c>
      <c r="B57" t="s">
        <v>72</v>
      </c>
      <c r="C57" s="9" t="s">
        <v>75</v>
      </c>
      <c r="D57" s="9" t="str">
        <f t="shared" si="11"/>
        <v>eps</v>
      </c>
      <c r="E57" s="9" t="str">
        <f t="shared" si="11"/>
        <v>eps</v>
      </c>
      <c r="F57" s="9" t="str">
        <f t="shared" si="11"/>
        <v>eps</v>
      </c>
      <c r="G57" s="9" t="str">
        <f t="shared" si="11"/>
        <v>eps</v>
      </c>
      <c r="H57" s="9" t="str">
        <f t="shared" si="11"/>
        <v>eps</v>
      </c>
      <c r="I57" s="9" t="str">
        <f t="shared" si="11"/>
        <v>eps</v>
      </c>
      <c r="J57" s="9" t="str">
        <f t="shared" si="11"/>
        <v>eps</v>
      </c>
      <c r="K57" s="9" t="str">
        <f t="shared" si="11"/>
        <v>eps</v>
      </c>
      <c r="L57" s="9" t="str">
        <f t="shared" si="11"/>
        <v>eps</v>
      </c>
      <c r="O57" t="str">
        <f t="shared" si="12"/>
        <v>aplas</v>
      </c>
      <c r="P57" t="str">
        <f t="shared" si="13"/>
        <v>nat</v>
      </c>
      <c r="Q57" s="9" t="s">
        <v>75</v>
      </c>
      <c r="R57" s="9" t="str">
        <f t="shared" si="14"/>
        <v>eps</v>
      </c>
      <c r="S57" s="9" t="str">
        <f t="shared" si="14"/>
        <v>eps</v>
      </c>
      <c r="T57" s="9" t="str">
        <f t="shared" si="14"/>
        <v>eps</v>
      </c>
      <c r="U57" s="9" t="str">
        <f t="shared" si="14"/>
        <v>eps</v>
      </c>
      <c r="V57" s="9" t="str">
        <f t="shared" si="14"/>
        <v>eps</v>
      </c>
      <c r="W57" s="9" t="str">
        <f t="shared" si="14"/>
        <v>eps</v>
      </c>
      <c r="X57" s="9" t="str">
        <f t="shared" si="14"/>
        <v>eps</v>
      </c>
      <c r="Y57" s="9" t="str">
        <f t="shared" si="14"/>
        <v>eps</v>
      </c>
      <c r="Z57" s="9" t="str">
        <f t="shared" si="14"/>
        <v>eps</v>
      </c>
    </row>
    <row r="58" spans="1:26" x14ac:dyDescent="0.25">
      <c r="A58" t="str">
        <f>TFPgr!A58</f>
        <v>anmet</v>
      </c>
      <c r="B58" t="s">
        <v>72</v>
      </c>
      <c r="C58" s="9" t="s">
        <v>75</v>
      </c>
      <c r="D58" s="9" t="str">
        <f t="shared" si="11"/>
        <v>eps</v>
      </c>
      <c r="E58" s="9" t="str">
        <f t="shared" si="11"/>
        <v>eps</v>
      </c>
      <c r="F58" s="9" t="str">
        <f t="shared" si="11"/>
        <v>eps</v>
      </c>
      <c r="G58" s="9" t="str">
        <f t="shared" si="11"/>
        <v>eps</v>
      </c>
      <c r="H58" s="9" t="str">
        <f t="shared" si="11"/>
        <v>eps</v>
      </c>
      <c r="I58" s="9" t="str">
        <f t="shared" si="11"/>
        <v>eps</v>
      </c>
      <c r="J58" s="9" t="str">
        <f t="shared" si="11"/>
        <v>eps</v>
      </c>
      <c r="K58" s="9" t="str">
        <f t="shared" si="11"/>
        <v>eps</v>
      </c>
      <c r="L58" s="9" t="str">
        <f t="shared" si="11"/>
        <v>eps</v>
      </c>
      <c r="O58" t="str">
        <f t="shared" si="12"/>
        <v>anmet</v>
      </c>
      <c r="P58" t="str">
        <f t="shared" si="13"/>
        <v>nat</v>
      </c>
      <c r="Q58" s="9" t="s">
        <v>75</v>
      </c>
      <c r="R58" s="9" t="str">
        <f t="shared" si="14"/>
        <v>eps</v>
      </c>
      <c r="S58" s="9" t="str">
        <f t="shared" si="14"/>
        <v>eps</v>
      </c>
      <c r="T58" s="9" t="str">
        <f t="shared" si="14"/>
        <v>eps</v>
      </c>
      <c r="U58" s="9" t="str">
        <f t="shared" si="14"/>
        <v>eps</v>
      </c>
      <c r="V58" s="9" t="str">
        <f t="shared" si="14"/>
        <v>eps</v>
      </c>
      <c r="W58" s="9" t="str">
        <f t="shared" si="14"/>
        <v>eps</v>
      </c>
      <c r="X58" s="9" t="str">
        <f t="shared" si="14"/>
        <v>eps</v>
      </c>
      <c r="Y58" s="9" t="str">
        <f t="shared" si="14"/>
        <v>eps</v>
      </c>
      <c r="Z58" s="9" t="str">
        <f t="shared" si="14"/>
        <v>eps</v>
      </c>
    </row>
    <row r="59" spans="1:26" x14ac:dyDescent="0.25">
      <c r="A59" t="str">
        <f>TFPgr!A59</f>
        <v>airon</v>
      </c>
      <c r="B59" t="s">
        <v>72</v>
      </c>
      <c r="C59" s="9" t="s">
        <v>75</v>
      </c>
      <c r="D59" s="9" t="str">
        <f t="shared" si="11"/>
        <v>eps</v>
      </c>
      <c r="E59" s="9" t="str">
        <f t="shared" si="11"/>
        <v>eps</v>
      </c>
      <c r="F59" s="9" t="str">
        <f t="shared" si="11"/>
        <v>eps</v>
      </c>
      <c r="G59" s="9" t="str">
        <f t="shared" si="11"/>
        <v>eps</v>
      </c>
      <c r="H59" s="9" t="str">
        <f t="shared" si="11"/>
        <v>eps</v>
      </c>
      <c r="I59" s="9" t="str">
        <f t="shared" si="11"/>
        <v>eps</v>
      </c>
      <c r="J59" s="9" t="str">
        <f t="shared" si="11"/>
        <v>eps</v>
      </c>
      <c r="K59" s="9" t="str">
        <f t="shared" si="11"/>
        <v>eps</v>
      </c>
      <c r="L59" s="9" t="str">
        <f t="shared" si="11"/>
        <v>eps</v>
      </c>
      <c r="O59" t="str">
        <f t="shared" si="12"/>
        <v>airon</v>
      </c>
      <c r="P59" t="str">
        <f t="shared" si="13"/>
        <v>nat</v>
      </c>
      <c r="Q59" s="9" t="s">
        <v>75</v>
      </c>
      <c r="R59" s="9" t="str">
        <f t="shared" si="14"/>
        <v>eps</v>
      </c>
      <c r="S59" s="9" t="str">
        <f t="shared" si="14"/>
        <v>eps</v>
      </c>
      <c r="T59" s="9" t="str">
        <f t="shared" si="14"/>
        <v>eps</v>
      </c>
      <c r="U59" s="9" t="str">
        <f t="shared" si="14"/>
        <v>eps</v>
      </c>
      <c r="V59" s="9" t="str">
        <f t="shared" si="14"/>
        <v>eps</v>
      </c>
      <c r="W59" s="9" t="str">
        <f t="shared" si="14"/>
        <v>eps</v>
      </c>
      <c r="X59" s="9" t="str">
        <f t="shared" si="14"/>
        <v>eps</v>
      </c>
      <c r="Y59" s="9" t="str">
        <f t="shared" si="14"/>
        <v>eps</v>
      </c>
      <c r="Z59" s="9" t="str">
        <f t="shared" si="14"/>
        <v>eps</v>
      </c>
    </row>
    <row r="60" spans="1:26" x14ac:dyDescent="0.25">
      <c r="A60" t="str">
        <f>TFPgr!A60</f>
        <v>anfrm</v>
      </c>
      <c r="B60" t="s">
        <v>72</v>
      </c>
      <c r="C60" s="9" t="s">
        <v>75</v>
      </c>
      <c r="D60" s="9" t="str">
        <f t="shared" si="11"/>
        <v>eps</v>
      </c>
      <c r="E60" s="9" t="str">
        <f t="shared" si="11"/>
        <v>eps</v>
      </c>
      <c r="F60" s="9" t="str">
        <f t="shared" si="11"/>
        <v>eps</v>
      </c>
      <c r="G60" s="9" t="str">
        <f t="shared" si="11"/>
        <v>eps</v>
      </c>
      <c r="H60" s="9" t="str">
        <f t="shared" si="11"/>
        <v>eps</v>
      </c>
      <c r="I60" s="9" t="str">
        <f t="shared" si="11"/>
        <v>eps</v>
      </c>
      <c r="J60" s="9" t="str">
        <f t="shared" si="11"/>
        <v>eps</v>
      </c>
      <c r="K60" s="9" t="str">
        <f t="shared" si="11"/>
        <v>eps</v>
      </c>
      <c r="L60" s="9" t="str">
        <f t="shared" si="11"/>
        <v>eps</v>
      </c>
      <c r="O60" t="str">
        <f t="shared" si="12"/>
        <v>anfrm</v>
      </c>
      <c r="P60" t="str">
        <f t="shared" si="13"/>
        <v>nat</v>
      </c>
      <c r="Q60" s="9" t="s">
        <v>75</v>
      </c>
      <c r="R60" s="9" t="str">
        <f t="shared" ref="R60:Z60" si="15">$C60</f>
        <v>eps</v>
      </c>
      <c r="S60" s="9" t="str">
        <f t="shared" si="15"/>
        <v>eps</v>
      </c>
      <c r="T60" s="9" t="str">
        <f t="shared" si="15"/>
        <v>eps</v>
      </c>
      <c r="U60" s="9" t="str">
        <f t="shared" si="15"/>
        <v>eps</v>
      </c>
      <c r="V60" s="9" t="str">
        <f t="shared" si="15"/>
        <v>eps</v>
      </c>
      <c r="W60" s="9" t="str">
        <f t="shared" si="15"/>
        <v>eps</v>
      </c>
      <c r="X60" s="9" t="str">
        <f t="shared" si="15"/>
        <v>eps</v>
      </c>
      <c r="Y60" s="9" t="str">
        <f t="shared" si="15"/>
        <v>eps</v>
      </c>
      <c r="Z60" s="9" t="str">
        <f t="shared" si="15"/>
        <v>eps</v>
      </c>
    </row>
    <row r="61" spans="1:26" x14ac:dyDescent="0.25">
      <c r="A61" t="str">
        <f>TFPgr!A61</f>
        <v>ametp</v>
      </c>
      <c r="B61" t="s">
        <v>72</v>
      </c>
      <c r="C61" s="9" t="s">
        <v>75</v>
      </c>
      <c r="D61" s="9" t="str">
        <f t="shared" ref="D61:L62" si="16">$C61</f>
        <v>eps</v>
      </c>
      <c r="E61" s="9" t="str">
        <f t="shared" si="16"/>
        <v>eps</v>
      </c>
      <c r="F61" s="9" t="str">
        <f t="shared" si="16"/>
        <v>eps</v>
      </c>
      <c r="G61" s="9" t="str">
        <f t="shared" si="16"/>
        <v>eps</v>
      </c>
      <c r="H61" s="9" t="str">
        <f t="shared" si="16"/>
        <v>eps</v>
      </c>
      <c r="I61" s="9" t="str">
        <f t="shared" si="16"/>
        <v>eps</v>
      </c>
      <c r="J61" s="9" t="str">
        <f t="shared" si="16"/>
        <v>eps</v>
      </c>
      <c r="K61" s="9" t="str">
        <f t="shared" si="16"/>
        <v>eps</v>
      </c>
      <c r="L61" s="9" t="str">
        <f t="shared" si="16"/>
        <v>eps</v>
      </c>
      <c r="O61" t="str">
        <f t="shared" ref="O61:O62" si="17">A61</f>
        <v>ametp</v>
      </c>
      <c r="P61" t="str">
        <f t="shared" ref="P61:P62" si="18">B61</f>
        <v>nat</v>
      </c>
      <c r="Q61" s="9" t="s">
        <v>75</v>
      </c>
      <c r="R61" s="9" t="str">
        <f t="shared" ref="R61:Z62" si="19">$C61</f>
        <v>eps</v>
      </c>
      <c r="S61" s="9" t="str">
        <f t="shared" si="19"/>
        <v>eps</v>
      </c>
      <c r="T61" s="9" t="str">
        <f t="shared" si="19"/>
        <v>eps</v>
      </c>
      <c r="U61" s="9" t="str">
        <f t="shared" si="19"/>
        <v>eps</v>
      </c>
      <c r="V61" s="9" t="str">
        <f t="shared" si="19"/>
        <v>eps</v>
      </c>
      <c r="W61" s="9" t="str">
        <f t="shared" si="19"/>
        <v>eps</v>
      </c>
      <c r="X61" s="9" t="str">
        <f t="shared" si="19"/>
        <v>eps</v>
      </c>
      <c r="Y61" s="9" t="str">
        <f t="shared" si="19"/>
        <v>eps</v>
      </c>
      <c r="Z61" s="9" t="str">
        <f t="shared" si="19"/>
        <v>eps</v>
      </c>
    </row>
    <row r="62" spans="1:26" x14ac:dyDescent="0.25">
      <c r="A62" t="str">
        <f>TFPgr!A62</f>
        <v>amach</v>
      </c>
      <c r="B62" t="s">
        <v>72</v>
      </c>
      <c r="C62" s="9" t="s">
        <v>75</v>
      </c>
      <c r="D62" s="9" t="str">
        <f t="shared" si="16"/>
        <v>eps</v>
      </c>
      <c r="E62" s="9" t="str">
        <f t="shared" si="16"/>
        <v>eps</v>
      </c>
      <c r="F62" s="9" t="str">
        <f t="shared" si="16"/>
        <v>eps</v>
      </c>
      <c r="G62" s="9" t="str">
        <f t="shared" si="16"/>
        <v>eps</v>
      </c>
      <c r="H62" s="9" t="str">
        <f t="shared" si="16"/>
        <v>eps</v>
      </c>
      <c r="I62" s="9" t="str">
        <f t="shared" si="16"/>
        <v>eps</v>
      </c>
      <c r="J62" s="9" t="str">
        <f t="shared" si="16"/>
        <v>eps</v>
      </c>
      <c r="K62" s="9" t="str">
        <f t="shared" si="16"/>
        <v>eps</v>
      </c>
      <c r="L62" s="9" t="str">
        <f t="shared" si="16"/>
        <v>eps</v>
      </c>
      <c r="O62" t="str">
        <f t="shared" si="17"/>
        <v>amach</v>
      </c>
      <c r="P62" t="str">
        <f t="shared" si="18"/>
        <v>nat</v>
      </c>
      <c r="Q62" s="9" t="s">
        <v>75</v>
      </c>
      <c r="R62" s="9" t="str">
        <f t="shared" si="19"/>
        <v>eps</v>
      </c>
      <c r="S62" s="9" t="str">
        <f t="shared" si="19"/>
        <v>eps</v>
      </c>
      <c r="T62" s="9" t="str">
        <f t="shared" si="19"/>
        <v>eps</v>
      </c>
      <c r="U62" s="9" t="str">
        <f t="shared" si="19"/>
        <v>eps</v>
      </c>
      <c r="V62" s="9" t="str">
        <f t="shared" si="19"/>
        <v>eps</v>
      </c>
      <c r="W62" s="9" t="str">
        <f t="shared" si="19"/>
        <v>eps</v>
      </c>
      <c r="X62" s="9" t="str">
        <f t="shared" si="19"/>
        <v>eps</v>
      </c>
      <c r="Y62" s="9" t="str">
        <f t="shared" si="19"/>
        <v>eps</v>
      </c>
      <c r="Z62" s="9" t="str">
        <f t="shared" si="19"/>
        <v>eps</v>
      </c>
    </row>
    <row r="63" spans="1:26" x14ac:dyDescent="0.25">
      <c r="A63" t="str">
        <f>TFPgr!A63</f>
        <v>amach_e</v>
      </c>
      <c r="B63" t="s">
        <v>72</v>
      </c>
      <c r="C63" s="9" t="s">
        <v>75</v>
      </c>
      <c r="D63" s="9" t="str">
        <f t="shared" ref="D63:L72" si="20">$C63</f>
        <v>eps</v>
      </c>
      <c r="E63" s="9" t="str">
        <f t="shared" si="20"/>
        <v>eps</v>
      </c>
      <c r="F63" s="9" t="str">
        <f t="shared" si="20"/>
        <v>eps</v>
      </c>
      <c r="G63" s="9" t="str">
        <f t="shared" si="20"/>
        <v>eps</v>
      </c>
      <c r="H63" s="9" t="str">
        <f t="shared" si="20"/>
        <v>eps</v>
      </c>
      <c r="I63" s="9" t="str">
        <f t="shared" si="20"/>
        <v>eps</v>
      </c>
      <c r="J63" s="9" t="str">
        <f t="shared" si="20"/>
        <v>eps</v>
      </c>
      <c r="K63" s="9" t="str">
        <f t="shared" si="20"/>
        <v>eps</v>
      </c>
      <c r="L63" s="9" t="str">
        <f t="shared" si="20"/>
        <v>eps</v>
      </c>
      <c r="O63" t="str">
        <f t="shared" ref="O63:O84" si="21">A63</f>
        <v>amach_e</v>
      </c>
      <c r="P63" t="str">
        <f t="shared" ref="P63:P84" si="22">B63</f>
        <v>nat</v>
      </c>
      <c r="Q63" s="9" t="s">
        <v>75</v>
      </c>
      <c r="R63" s="9" t="str">
        <f t="shared" ref="R63:Z72" si="23">$C63</f>
        <v>eps</v>
      </c>
      <c r="S63" s="9" t="str">
        <f t="shared" si="23"/>
        <v>eps</v>
      </c>
      <c r="T63" s="9" t="str">
        <f t="shared" si="23"/>
        <v>eps</v>
      </c>
      <c r="U63" s="9" t="str">
        <f t="shared" si="23"/>
        <v>eps</v>
      </c>
      <c r="V63" s="9" t="str">
        <f t="shared" si="23"/>
        <v>eps</v>
      </c>
      <c r="W63" s="9" t="str">
        <f t="shared" si="23"/>
        <v>eps</v>
      </c>
      <c r="X63" s="9" t="str">
        <f t="shared" si="23"/>
        <v>eps</v>
      </c>
      <c r="Y63" s="9" t="str">
        <f t="shared" si="23"/>
        <v>eps</v>
      </c>
      <c r="Z63" s="9" t="str">
        <f t="shared" si="23"/>
        <v>eps</v>
      </c>
    </row>
    <row r="64" spans="1:26" x14ac:dyDescent="0.25">
      <c r="A64" t="str">
        <f>TFPgr!A64</f>
        <v>afcel</v>
      </c>
      <c r="B64" t="s">
        <v>72</v>
      </c>
      <c r="C64" s="9" t="s">
        <v>75</v>
      </c>
      <c r="D64" s="9" t="str">
        <f t="shared" si="20"/>
        <v>eps</v>
      </c>
      <c r="E64" s="9" t="str">
        <f t="shared" si="20"/>
        <v>eps</v>
      </c>
      <c r="F64" s="9" t="str">
        <f t="shared" si="20"/>
        <v>eps</v>
      </c>
      <c r="G64" s="9" t="str">
        <f t="shared" si="20"/>
        <v>eps</v>
      </c>
      <c r="H64" s="9" t="str">
        <f t="shared" si="20"/>
        <v>eps</v>
      </c>
      <c r="I64" s="9" t="str">
        <f t="shared" si="20"/>
        <v>eps</v>
      </c>
      <c r="J64" s="9" t="str">
        <f t="shared" si="20"/>
        <v>eps</v>
      </c>
      <c r="K64" s="9" t="str">
        <f t="shared" si="20"/>
        <v>eps</v>
      </c>
      <c r="L64" s="9" t="str">
        <f t="shared" si="20"/>
        <v>eps</v>
      </c>
      <c r="O64" t="str">
        <f t="shared" si="21"/>
        <v>afcel</v>
      </c>
      <c r="P64" t="str">
        <f t="shared" si="22"/>
        <v>nat</v>
      </c>
      <c r="Q64" s="9" t="s">
        <v>75</v>
      </c>
      <c r="R64" s="9" t="str">
        <f t="shared" si="23"/>
        <v>eps</v>
      </c>
      <c r="S64" s="9" t="str">
        <f t="shared" si="23"/>
        <v>eps</v>
      </c>
      <c r="T64" s="9" t="str">
        <f t="shared" si="23"/>
        <v>eps</v>
      </c>
      <c r="U64" s="9" t="str">
        <f t="shared" si="23"/>
        <v>eps</v>
      </c>
      <c r="V64" s="9" t="str">
        <f t="shared" si="23"/>
        <v>eps</v>
      </c>
      <c r="W64" s="9" t="str">
        <f t="shared" si="23"/>
        <v>eps</v>
      </c>
      <c r="X64" s="9" t="str">
        <f t="shared" si="23"/>
        <v>eps</v>
      </c>
      <c r="Y64" s="9" t="str">
        <f t="shared" si="23"/>
        <v>eps</v>
      </c>
      <c r="Z64" s="9" t="str">
        <f t="shared" si="23"/>
        <v>eps</v>
      </c>
    </row>
    <row r="65" spans="1:26" x14ac:dyDescent="0.25">
      <c r="A65" t="str">
        <f>TFPgr!A65</f>
        <v>aelct</v>
      </c>
      <c r="B65" t="s">
        <v>72</v>
      </c>
      <c r="C65" s="9" t="s">
        <v>75</v>
      </c>
      <c r="D65" s="9" t="str">
        <f t="shared" si="20"/>
        <v>eps</v>
      </c>
      <c r="E65" s="9" t="str">
        <f t="shared" si="20"/>
        <v>eps</v>
      </c>
      <c r="F65" s="9" t="str">
        <f t="shared" si="20"/>
        <v>eps</v>
      </c>
      <c r="G65" s="9" t="str">
        <f t="shared" si="20"/>
        <v>eps</v>
      </c>
      <c r="H65" s="9" t="str">
        <f t="shared" si="20"/>
        <v>eps</v>
      </c>
      <c r="I65" s="9" t="str">
        <f t="shared" si="20"/>
        <v>eps</v>
      </c>
      <c r="J65" s="9" t="str">
        <f t="shared" si="20"/>
        <v>eps</v>
      </c>
      <c r="K65" s="9" t="str">
        <f t="shared" si="20"/>
        <v>eps</v>
      </c>
      <c r="L65" s="9" t="str">
        <f t="shared" si="20"/>
        <v>eps</v>
      </c>
      <c r="O65" t="str">
        <f t="shared" si="21"/>
        <v>aelct</v>
      </c>
      <c r="P65" t="str">
        <f t="shared" si="22"/>
        <v>nat</v>
      </c>
      <c r="Q65" s="9" t="s">
        <v>75</v>
      </c>
      <c r="R65" s="9" t="str">
        <f t="shared" si="23"/>
        <v>eps</v>
      </c>
      <c r="S65" s="9" t="str">
        <f t="shared" si="23"/>
        <v>eps</v>
      </c>
      <c r="T65" s="9" t="str">
        <f t="shared" si="23"/>
        <v>eps</v>
      </c>
      <c r="U65" s="9" t="str">
        <f t="shared" si="23"/>
        <v>eps</v>
      </c>
      <c r="V65" s="9" t="str">
        <f t="shared" si="23"/>
        <v>eps</v>
      </c>
      <c r="W65" s="9" t="str">
        <f t="shared" si="23"/>
        <v>eps</v>
      </c>
      <c r="X65" s="9" t="str">
        <f t="shared" si="23"/>
        <v>eps</v>
      </c>
      <c r="Y65" s="9" t="str">
        <f t="shared" si="23"/>
        <v>eps</v>
      </c>
      <c r="Z65" s="9" t="str">
        <f t="shared" si="23"/>
        <v>eps</v>
      </c>
    </row>
    <row r="66" spans="1:26" x14ac:dyDescent="0.25">
      <c r="A66" t="str">
        <f>TFPgr!A66</f>
        <v>aemch</v>
      </c>
      <c r="B66" t="s">
        <v>72</v>
      </c>
      <c r="C66" s="9" t="s">
        <v>75</v>
      </c>
      <c r="D66" s="9" t="str">
        <f t="shared" si="20"/>
        <v>eps</v>
      </c>
      <c r="E66" s="9" t="str">
        <f t="shared" si="20"/>
        <v>eps</v>
      </c>
      <c r="F66" s="9" t="str">
        <f t="shared" si="20"/>
        <v>eps</v>
      </c>
      <c r="G66" s="9" t="str">
        <f t="shared" si="20"/>
        <v>eps</v>
      </c>
      <c r="H66" s="9" t="str">
        <f t="shared" si="20"/>
        <v>eps</v>
      </c>
      <c r="I66" s="9" t="str">
        <f t="shared" si="20"/>
        <v>eps</v>
      </c>
      <c r="J66" s="9" t="str">
        <f t="shared" si="20"/>
        <v>eps</v>
      </c>
      <c r="K66" s="9" t="str">
        <f t="shared" si="20"/>
        <v>eps</v>
      </c>
      <c r="L66" s="9" t="str">
        <f t="shared" si="20"/>
        <v>eps</v>
      </c>
      <c r="O66" t="str">
        <f t="shared" si="21"/>
        <v>aemch</v>
      </c>
      <c r="P66" t="str">
        <f t="shared" si="22"/>
        <v>nat</v>
      </c>
      <c r="Q66" s="9" t="s">
        <v>75</v>
      </c>
      <c r="R66" s="9" t="str">
        <f t="shared" si="23"/>
        <v>eps</v>
      </c>
      <c r="S66" s="9" t="str">
        <f t="shared" si="23"/>
        <v>eps</v>
      </c>
      <c r="T66" s="9" t="str">
        <f t="shared" si="23"/>
        <v>eps</v>
      </c>
      <c r="U66" s="9" t="str">
        <f t="shared" si="23"/>
        <v>eps</v>
      </c>
      <c r="V66" s="9" t="str">
        <f t="shared" si="23"/>
        <v>eps</v>
      </c>
      <c r="W66" s="9" t="str">
        <f t="shared" si="23"/>
        <v>eps</v>
      </c>
      <c r="X66" s="9" t="str">
        <f t="shared" si="23"/>
        <v>eps</v>
      </c>
      <c r="Y66" s="9" t="str">
        <f t="shared" si="23"/>
        <v>eps</v>
      </c>
      <c r="Z66" s="9" t="str">
        <f t="shared" si="23"/>
        <v>eps</v>
      </c>
    </row>
    <row r="67" spans="1:26" x14ac:dyDescent="0.25">
      <c r="A67" t="str">
        <f>TFPgr!A67</f>
        <v>aemch_e</v>
      </c>
      <c r="B67" t="s">
        <v>72</v>
      </c>
      <c r="C67" s="9" t="s">
        <v>75</v>
      </c>
      <c r="D67" s="9" t="str">
        <f t="shared" si="20"/>
        <v>eps</v>
      </c>
      <c r="E67" s="9" t="str">
        <f t="shared" si="20"/>
        <v>eps</v>
      </c>
      <c r="F67" s="9" t="str">
        <f t="shared" si="20"/>
        <v>eps</v>
      </c>
      <c r="G67" s="9" t="str">
        <f t="shared" si="20"/>
        <v>eps</v>
      </c>
      <c r="H67" s="9" t="str">
        <f t="shared" si="20"/>
        <v>eps</v>
      </c>
      <c r="I67" s="9" t="str">
        <f t="shared" si="20"/>
        <v>eps</v>
      </c>
      <c r="J67" s="9" t="str">
        <f t="shared" si="20"/>
        <v>eps</v>
      </c>
      <c r="K67" s="9" t="str">
        <f t="shared" si="20"/>
        <v>eps</v>
      </c>
      <c r="L67" s="9" t="str">
        <f t="shared" si="20"/>
        <v>eps</v>
      </c>
      <c r="O67" t="str">
        <f t="shared" si="21"/>
        <v>aemch_e</v>
      </c>
      <c r="P67" t="str">
        <f t="shared" si="22"/>
        <v>nat</v>
      </c>
      <c r="Q67" s="9" t="s">
        <v>75</v>
      </c>
      <c r="R67" s="9" t="str">
        <f t="shared" si="23"/>
        <v>eps</v>
      </c>
      <c r="S67" s="9" t="str">
        <f t="shared" si="23"/>
        <v>eps</v>
      </c>
      <c r="T67" s="9" t="str">
        <f t="shared" si="23"/>
        <v>eps</v>
      </c>
      <c r="U67" s="9" t="str">
        <f t="shared" si="23"/>
        <v>eps</v>
      </c>
      <c r="V67" s="9" t="str">
        <f t="shared" si="23"/>
        <v>eps</v>
      </c>
      <c r="W67" s="9" t="str">
        <f t="shared" si="23"/>
        <v>eps</v>
      </c>
      <c r="X67" s="9" t="str">
        <f t="shared" si="23"/>
        <v>eps</v>
      </c>
      <c r="Y67" s="9" t="str">
        <f t="shared" si="23"/>
        <v>eps</v>
      </c>
      <c r="Z67" s="9" t="str">
        <f t="shared" si="23"/>
        <v>eps</v>
      </c>
    </row>
    <row r="68" spans="1:26" x14ac:dyDescent="0.25">
      <c r="A68" t="str">
        <f>TFPgr!A68</f>
        <v>asequ</v>
      </c>
      <c r="B68" t="s">
        <v>72</v>
      </c>
      <c r="C68" s="9" t="s">
        <v>75</v>
      </c>
      <c r="D68" s="9" t="str">
        <f t="shared" si="20"/>
        <v>eps</v>
      </c>
      <c r="E68" s="9" t="str">
        <f t="shared" si="20"/>
        <v>eps</v>
      </c>
      <c r="F68" s="9" t="str">
        <f t="shared" si="20"/>
        <v>eps</v>
      </c>
      <c r="G68" s="9" t="str">
        <f t="shared" si="20"/>
        <v>eps</v>
      </c>
      <c r="H68" s="9" t="str">
        <f t="shared" si="20"/>
        <v>eps</v>
      </c>
      <c r="I68" s="9" t="str">
        <f t="shared" si="20"/>
        <v>eps</v>
      </c>
      <c r="J68" s="9" t="str">
        <f t="shared" si="20"/>
        <v>eps</v>
      </c>
      <c r="K68" s="9" t="str">
        <f t="shared" si="20"/>
        <v>eps</v>
      </c>
      <c r="L68" s="9" t="str">
        <f t="shared" si="20"/>
        <v>eps</v>
      </c>
      <c r="O68" t="str">
        <f t="shared" si="21"/>
        <v>asequ</v>
      </c>
      <c r="P68" t="str">
        <f t="shared" si="22"/>
        <v>nat</v>
      </c>
      <c r="Q68" s="9" t="s">
        <v>75</v>
      </c>
      <c r="R68" s="9" t="str">
        <f t="shared" si="23"/>
        <v>eps</v>
      </c>
      <c r="S68" s="9" t="str">
        <f t="shared" si="23"/>
        <v>eps</v>
      </c>
      <c r="T68" s="9" t="str">
        <f t="shared" si="23"/>
        <v>eps</v>
      </c>
      <c r="U68" s="9" t="str">
        <f t="shared" si="23"/>
        <v>eps</v>
      </c>
      <c r="V68" s="9" t="str">
        <f t="shared" si="23"/>
        <v>eps</v>
      </c>
      <c r="W68" s="9" t="str">
        <f t="shared" si="23"/>
        <v>eps</v>
      </c>
      <c r="X68" s="9" t="str">
        <f t="shared" si="23"/>
        <v>eps</v>
      </c>
      <c r="Y68" s="9" t="str">
        <f t="shared" si="23"/>
        <v>eps</v>
      </c>
      <c r="Z68" s="9" t="str">
        <f t="shared" si="23"/>
        <v>eps</v>
      </c>
    </row>
    <row r="69" spans="1:26" x14ac:dyDescent="0.25">
      <c r="A69" t="str">
        <f>TFPgr!A69</f>
        <v>avehi</v>
      </c>
      <c r="B69" t="s">
        <v>72</v>
      </c>
      <c r="C69" s="9" t="s">
        <v>75</v>
      </c>
      <c r="D69" s="9" t="str">
        <f t="shared" si="20"/>
        <v>eps</v>
      </c>
      <c r="E69" s="9" t="str">
        <f t="shared" si="20"/>
        <v>eps</v>
      </c>
      <c r="F69" s="9" t="str">
        <f t="shared" si="20"/>
        <v>eps</v>
      </c>
      <c r="G69" s="9" t="str">
        <f t="shared" si="20"/>
        <v>eps</v>
      </c>
      <c r="H69" s="9" t="str">
        <f t="shared" si="20"/>
        <v>eps</v>
      </c>
      <c r="I69" s="9" t="str">
        <f t="shared" si="20"/>
        <v>eps</v>
      </c>
      <c r="J69" s="9" t="str">
        <f t="shared" si="20"/>
        <v>eps</v>
      </c>
      <c r="K69" s="9" t="str">
        <f t="shared" si="20"/>
        <v>eps</v>
      </c>
      <c r="L69" s="9" t="str">
        <f t="shared" si="20"/>
        <v>eps</v>
      </c>
      <c r="O69" t="str">
        <f t="shared" si="21"/>
        <v>avehi</v>
      </c>
      <c r="P69" t="str">
        <f t="shared" si="22"/>
        <v>nat</v>
      </c>
      <c r="Q69" s="9" t="s">
        <v>75</v>
      </c>
      <c r="R69" s="9" t="str">
        <f t="shared" si="23"/>
        <v>eps</v>
      </c>
      <c r="S69" s="9" t="str">
        <f t="shared" si="23"/>
        <v>eps</v>
      </c>
      <c r="T69" s="9" t="str">
        <f t="shared" si="23"/>
        <v>eps</v>
      </c>
      <c r="U69" s="9" t="str">
        <f t="shared" si="23"/>
        <v>eps</v>
      </c>
      <c r="V69" s="9" t="str">
        <f t="shared" si="23"/>
        <v>eps</v>
      </c>
      <c r="W69" s="9" t="str">
        <f t="shared" si="23"/>
        <v>eps</v>
      </c>
      <c r="X69" s="9" t="str">
        <f t="shared" si="23"/>
        <v>eps</v>
      </c>
      <c r="Y69" s="9" t="str">
        <f t="shared" si="23"/>
        <v>eps</v>
      </c>
      <c r="Z69" s="9" t="str">
        <f t="shared" si="23"/>
        <v>eps</v>
      </c>
    </row>
    <row r="70" spans="1:26" x14ac:dyDescent="0.25">
      <c r="A70" t="str">
        <f>TFPgr!A70</f>
        <v>atequ</v>
      </c>
      <c r="B70" t="s">
        <v>72</v>
      </c>
      <c r="C70" s="9" t="s">
        <v>75</v>
      </c>
      <c r="D70" s="9" t="str">
        <f t="shared" si="20"/>
        <v>eps</v>
      </c>
      <c r="E70" s="9" t="str">
        <f t="shared" si="20"/>
        <v>eps</v>
      </c>
      <c r="F70" s="9" t="str">
        <f t="shared" si="20"/>
        <v>eps</v>
      </c>
      <c r="G70" s="9" t="str">
        <f t="shared" si="20"/>
        <v>eps</v>
      </c>
      <c r="H70" s="9" t="str">
        <f t="shared" si="20"/>
        <v>eps</v>
      </c>
      <c r="I70" s="9" t="str">
        <f t="shared" si="20"/>
        <v>eps</v>
      </c>
      <c r="J70" s="9" t="str">
        <f t="shared" si="20"/>
        <v>eps</v>
      </c>
      <c r="K70" s="9" t="str">
        <f t="shared" si="20"/>
        <v>eps</v>
      </c>
      <c r="L70" s="9" t="str">
        <f t="shared" si="20"/>
        <v>eps</v>
      </c>
      <c r="O70" t="str">
        <f t="shared" si="21"/>
        <v>atequ</v>
      </c>
      <c r="P70" t="str">
        <f t="shared" si="22"/>
        <v>nat</v>
      </c>
      <c r="Q70" s="9" t="s">
        <v>75</v>
      </c>
      <c r="R70" s="9" t="str">
        <f t="shared" si="23"/>
        <v>eps</v>
      </c>
      <c r="S70" s="9" t="str">
        <f t="shared" si="23"/>
        <v>eps</v>
      </c>
      <c r="T70" s="9" t="str">
        <f t="shared" si="23"/>
        <v>eps</v>
      </c>
      <c r="U70" s="9" t="str">
        <f t="shared" si="23"/>
        <v>eps</v>
      </c>
      <c r="V70" s="9" t="str">
        <f t="shared" si="23"/>
        <v>eps</v>
      </c>
      <c r="W70" s="9" t="str">
        <f t="shared" si="23"/>
        <v>eps</v>
      </c>
      <c r="X70" s="9" t="str">
        <f t="shared" si="23"/>
        <v>eps</v>
      </c>
      <c r="Y70" s="9" t="str">
        <f t="shared" si="23"/>
        <v>eps</v>
      </c>
      <c r="Z70" s="9" t="str">
        <f t="shared" si="23"/>
        <v>eps</v>
      </c>
    </row>
    <row r="71" spans="1:26" x14ac:dyDescent="0.25">
      <c r="A71" t="str">
        <f>TFPgr!A71</f>
        <v>afurn</v>
      </c>
      <c r="B71" t="s">
        <v>72</v>
      </c>
      <c r="C71" s="9" t="s">
        <v>75</v>
      </c>
      <c r="D71" s="9" t="str">
        <f t="shared" si="20"/>
        <v>eps</v>
      </c>
      <c r="E71" s="9" t="str">
        <f t="shared" si="20"/>
        <v>eps</v>
      </c>
      <c r="F71" s="9" t="str">
        <f t="shared" si="20"/>
        <v>eps</v>
      </c>
      <c r="G71" s="9" t="str">
        <f t="shared" si="20"/>
        <v>eps</v>
      </c>
      <c r="H71" s="9" t="str">
        <f t="shared" si="20"/>
        <v>eps</v>
      </c>
      <c r="I71" s="9" t="str">
        <f t="shared" si="20"/>
        <v>eps</v>
      </c>
      <c r="J71" s="9" t="str">
        <f t="shared" si="20"/>
        <v>eps</v>
      </c>
      <c r="K71" s="9" t="str">
        <f t="shared" si="20"/>
        <v>eps</v>
      </c>
      <c r="L71" s="9" t="str">
        <f t="shared" si="20"/>
        <v>eps</v>
      </c>
      <c r="O71" t="str">
        <f t="shared" si="21"/>
        <v>afurn</v>
      </c>
      <c r="P71" t="str">
        <f t="shared" si="22"/>
        <v>nat</v>
      </c>
      <c r="Q71" s="9" t="s">
        <v>75</v>
      </c>
      <c r="R71" s="9" t="str">
        <f t="shared" si="23"/>
        <v>eps</v>
      </c>
      <c r="S71" s="9" t="str">
        <f t="shared" si="23"/>
        <v>eps</v>
      </c>
      <c r="T71" s="9" t="str">
        <f t="shared" si="23"/>
        <v>eps</v>
      </c>
      <c r="U71" s="9" t="str">
        <f t="shared" si="23"/>
        <v>eps</v>
      </c>
      <c r="V71" s="9" t="str">
        <f t="shared" si="23"/>
        <v>eps</v>
      </c>
      <c r="W71" s="9" t="str">
        <f t="shared" si="23"/>
        <v>eps</v>
      </c>
      <c r="X71" s="9" t="str">
        <f t="shared" si="23"/>
        <v>eps</v>
      </c>
      <c r="Y71" s="9" t="str">
        <f t="shared" si="23"/>
        <v>eps</v>
      </c>
      <c r="Z71" s="9" t="str">
        <f t="shared" si="23"/>
        <v>eps</v>
      </c>
    </row>
    <row r="72" spans="1:26" x14ac:dyDescent="0.25">
      <c r="A72" t="str">
        <f>TFPgr!A72</f>
        <v>aoman</v>
      </c>
      <c r="B72" t="s">
        <v>72</v>
      </c>
      <c r="C72" s="9" t="s">
        <v>75</v>
      </c>
      <c r="D72" s="9" t="str">
        <f t="shared" si="20"/>
        <v>eps</v>
      </c>
      <c r="E72" s="9" t="str">
        <f t="shared" si="20"/>
        <v>eps</v>
      </c>
      <c r="F72" s="9" t="str">
        <f t="shared" si="20"/>
        <v>eps</v>
      </c>
      <c r="G72" s="9" t="str">
        <f t="shared" si="20"/>
        <v>eps</v>
      </c>
      <c r="H72" s="9" t="str">
        <f t="shared" si="20"/>
        <v>eps</v>
      </c>
      <c r="I72" s="9" t="str">
        <f t="shared" si="20"/>
        <v>eps</v>
      </c>
      <c r="J72" s="9" t="str">
        <f t="shared" si="20"/>
        <v>eps</v>
      </c>
      <c r="K72" s="9" t="str">
        <f t="shared" si="20"/>
        <v>eps</v>
      </c>
      <c r="L72" s="9" t="str">
        <f t="shared" si="20"/>
        <v>eps</v>
      </c>
      <c r="O72" t="str">
        <f t="shared" si="21"/>
        <v>aoman</v>
      </c>
      <c r="P72" t="str">
        <f t="shared" si="22"/>
        <v>nat</v>
      </c>
      <c r="Q72" s="9" t="s">
        <v>75</v>
      </c>
      <c r="R72" s="9" t="str">
        <f t="shared" si="23"/>
        <v>eps</v>
      </c>
      <c r="S72" s="9" t="str">
        <f t="shared" si="23"/>
        <v>eps</v>
      </c>
      <c r="T72" s="9" t="str">
        <f t="shared" si="23"/>
        <v>eps</v>
      </c>
      <c r="U72" s="9" t="str">
        <f t="shared" si="23"/>
        <v>eps</v>
      </c>
      <c r="V72" s="9" t="str">
        <f t="shared" si="23"/>
        <v>eps</v>
      </c>
      <c r="W72" s="9" t="str">
        <f t="shared" si="23"/>
        <v>eps</v>
      </c>
      <c r="X72" s="9" t="str">
        <f t="shared" si="23"/>
        <v>eps</v>
      </c>
      <c r="Y72" s="9" t="str">
        <f t="shared" si="23"/>
        <v>eps</v>
      </c>
      <c r="Z72" s="9" t="str">
        <f t="shared" si="23"/>
        <v>eps</v>
      </c>
    </row>
    <row r="73" spans="1:26" x14ac:dyDescent="0.25">
      <c r="A73" t="str">
        <f>TFPgr!A73</f>
        <v>aelec</v>
      </c>
      <c r="B73" t="s">
        <v>72</v>
      </c>
      <c r="C73" s="9" t="s">
        <v>75</v>
      </c>
      <c r="D73" s="9" t="str">
        <f t="shared" ref="D73:L88" si="24">$C73</f>
        <v>eps</v>
      </c>
      <c r="E73" s="9" t="str">
        <f t="shared" si="24"/>
        <v>eps</v>
      </c>
      <c r="F73" s="9" t="str">
        <f t="shared" si="24"/>
        <v>eps</v>
      </c>
      <c r="G73" s="9" t="str">
        <f t="shared" si="24"/>
        <v>eps</v>
      </c>
      <c r="H73" s="9" t="str">
        <f t="shared" si="24"/>
        <v>eps</v>
      </c>
      <c r="I73" s="9" t="str">
        <f t="shared" si="24"/>
        <v>eps</v>
      </c>
      <c r="J73" s="9" t="str">
        <f t="shared" si="24"/>
        <v>eps</v>
      </c>
      <c r="K73" s="9" t="str">
        <f t="shared" si="24"/>
        <v>eps</v>
      </c>
      <c r="L73" s="9" t="str">
        <f t="shared" si="24"/>
        <v>eps</v>
      </c>
      <c r="O73" t="str">
        <f t="shared" si="21"/>
        <v>aelec</v>
      </c>
      <c r="P73" t="str">
        <f t="shared" si="22"/>
        <v>nat</v>
      </c>
      <c r="Q73" s="9" t="s">
        <v>75</v>
      </c>
      <c r="R73" s="9" t="str">
        <f t="shared" ref="R73:Z88" si="25">$C73</f>
        <v>eps</v>
      </c>
      <c r="S73" s="9" t="str">
        <f t="shared" si="25"/>
        <v>eps</v>
      </c>
      <c r="T73" s="9" t="str">
        <f t="shared" si="25"/>
        <v>eps</v>
      </c>
      <c r="U73" s="9" t="str">
        <f t="shared" si="25"/>
        <v>eps</v>
      </c>
      <c r="V73" s="9" t="str">
        <f t="shared" si="25"/>
        <v>eps</v>
      </c>
      <c r="W73" s="9" t="str">
        <f t="shared" si="25"/>
        <v>eps</v>
      </c>
      <c r="X73" s="9" t="str">
        <f t="shared" si="25"/>
        <v>eps</v>
      </c>
      <c r="Y73" s="9" t="str">
        <f t="shared" si="25"/>
        <v>eps</v>
      </c>
      <c r="Z73" s="9" t="str">
        <f t="shared" si="25"/>
        <v>eps</v>
      </c>
    </row>
    <row r="74" spans="1:26" x14ac:dyDescent="0.25">
      <c r="A74" t="str">
        <f>TFPgr!A74</f>
        <v>awatr</v>
      </c>
      <c r="B74" t="s">
        <v>72</v>
      </c>
      <c r="C74" s="9" t="s">
        <v>75</v>
      </c>
      <c r="D74" s="9" t="str">
        <f t="shared" si="24"/>
        <v>eps</v>
      </c>
      <c r="E74" s="9" t="str">
        <f t="shared" si="24"/>
        <v>eps</v>
      </c>
      <c r="F74" s="9" t="str">
        <f t="shared" si="24"/>
        <v>eps</v>
      </c>
      <c r="G74" s="9" t="str">
        <f t="shared" si="24"/>
        <v>eps</v>
      </c>
      <c r="H74" s="9" t="str">
        <f t="shared" si="24"/>
        <v>eps</v>
      </c>
      <c r="I74" s="9" t="str">
        <f t="shared" si="24"/>
        <v>eps</v>
      </c>
      <c r="J74" s="9" t="str">
        <f t="shared" si="24"/>
        <v>eps</v>
      </c>
      <c r="K74" s="9" t="str">
        <f t="shared" si="24"/>
        <v>eps</v>
      </c>
      <c r="L74" s="9" t="str">
        <f t="shared" si="24"/>
        <v>eps</v>
      </c>
      <c r="O74" t="str">
        <f t="shared" si="21"/>
        <v>awatr</v>
      </c>
      <c r="P74" t="str">
        <f t="shared" si="22"/>
        <v>nat</v>
      </c>
      <c r="Q74" s="9" t="s">
        <v>75</v>
      </c>
      <c r="R74" s="9" t="str">
        <f t="shared" si="25"/>
        <v>eps</v>
      </c>
      <c r="S74" s="9" t="str">
        <f t="shared" si="25"/>
        <v>eps</v>
      </c>
      <c r="T74" s="9" t="str">
        <f t="shared" si="25"/>
        <v>eps</v>
      </c>
      <c r="U74" s="9" t="str">
        <f t="shared" si="25"/>
        <v>eps</v>
      </c>
      <c r="V74" s="9" t="str">
        <f t="shared" si="25"/>
        <v>eps</v>
      </c>
      <c r="W74" s="9" t="str">
        <f t="shared" si="25"/>
        <v>eps</v>
      </c>
      <c r="X74" s="9" t="str">
        <f t="shared" si="25"/>
        <v>eps</v>
      </c>
      <c r="Y74" s="9" t="str">
        <f t="shared" si="25"/>
        <v>eps</v>
      </c>
      <c r="Z74" s="9" t="str">
        <f t="shared" si="25"/>
        <v>eps</v>
      </c>
    </row>
    <row r="75" spans="1:26" x14ac:dyDescent="0.25">
      <c r="A75" t="str">
        <f>TFPgr!A75</f>
        <v>acons</v>
      </c>
      <c r="B75" t="s">
        <v>72</v>
      </c>
      <c r="C75" s="9" t="s">
        <v>75</v>
      </c>
      <c r="D75" s="9" t="str">
        <f t="shared" si="24"/>
        <v>eps</v>
      </c>
      <c r="E75" s="9" t="str">
        <f t="shared" si="24"/>
        <v>eps</v>
      </c>
      <c r="F75" s="9" t="str">
        <f t="shared" si="24"/>
        <v>eps</v>
      </c>
      <c r="G75" s="9" t="str">
        <f t="shared" si="24"/>
        <v>eps</v>
      </c>
      <c r="H75" s="9" t="str">
        <f t="shared" si="24"/>
        <v>eps</v>
      </c>
      <c r="I75" s="9" t="str">
        <f t="shared" si="24"/>
        <v>eps</v>
      </c>
      <c r="J75" s="9" t="str">
        <f t="shared" si="24"/>
        <v>eps</v>
      </c>
      <c r="K75" s="9" t="str">
        <f t="shared" si="24"/>
        <v>eps</v>
      </c>
      <c r="L75" s="9" t="str">
        <f t="shared" si="24"/>
        <v>eps</v>
      </c>
      <c r="O75" t="str">
        <f t="shared" si="21"/>
        <v>acons</v>
      </c>
      <c r="P75" t="str">
        <f t="shared" si="22"/>
        <v>nat</v>
      </c>
      <c r="Q75" s="9" t="s">
        <v>75</v>
      </c>
      <c r="R75" s="9" t="str">
        <f t="shared" si="25"/>
        <v>eps</v>
      </c>
      <c r="S75" s="9" t="str">
        <f t="shared" si="25"/>
        <v>eps</v>
      </c>
      <c r="T75" s="9" t="str">
        <f t="shared" si="25"/>
        <v>eps</v>
      </c>
      <c r="U75" s="9" t="str">
        <f t="shared" si="25"/>
        <v>eps</v>
      </c>
      <c r="V75" s="9" t="str">
        <f t="shared" si="25"/>
        <v>eps</v>
      </c>
      <c r="W75" s="9" t="str">
        <f t="shared" si="25"/>
        <v>eps</v>
      </c>
      <c r="X75" s="9" t="str">
        <f t="shared" si="25"/>
        <v>eps</v>
      </c>
      <c r="Y75" s="9" t="str">
        <f t="shared" si="25"/>
        <v>eps</v>
      </c>
      <c r="Z75" s="9" t="str">
        <f t="shared" si="25"/>
        <v>eps</v>
      </c>
    </row>
    <row r="76" spans="1:26" x14ac:dyDescent="0.25">
      <c r="A76" t="str">
        <f>TFPgr!A76</f>
        <v>acons_e</v>
      </c>
      <c r="B76" t="s">
        <v>72</v>
      </c>
      <c r="C76" s="9" t="s">
        <v>75</v>
      </c>
      <c r="D76" s="9" t="str">
        <f t="shared" si="24"/>
        <v>eps</v>
      </c>
      <c r="E76" s="9" t="str">
        <f t="shared" si="24"/>
        <v>eps</v>
      </c>
      <c r="F76" s="9" t="str">
        <f t="shared" si="24"/>
        <v>eps</v>
      </c>
      <c r="G76" s="9" t="str">
        <f t="shared" si="24"/>
        <v>eps</v>
      </c>
      <c r="H76" s="9" t="str">
        <f t="shared" si="24"/>
        <v>eps</v>
      </c>
      <c r="I76" s="9" t="str">
        <f t="shared" si="24"/>
        <v>eps</v>
      </c>
      <c r="J76" s="9" t="str">
        <f t="shared" si="24"/>
        <v>eps</v>
      </c>
      <c r="K76" s="9" t="str">
        <f t="shared" si="24"/>
        <v>eps</v>
      </c>
      <c r="L76" s="9" t="str">
        <f t="shared" si="24"/>
        <v>eps</v>
      </c>
      <c r="O76" t="str">
        <f t="shared" si="21"/>
        <v>acons_e</v>
      </c>
      <c r="P76" t="str">
        <f t="shared" si="22"/>
        <v>nat</v>
      </c>
      <c r="Q76" s="9" t="s">
        <v>75</v>
      </c>
      <c r="R76" s="9" t="str">
        <f t="shared" si="25"/>
        <v>eps</v>
      </c>
      <c r="S76" s="9" t="str">
        <f t="shared" si="25"/>
        <v>eps</v>
      </c>
      <c r="T76" s="9" t="str">
        <f t="shared" si="25"/>
        <v>eps</v>
      </c>
      <c r="U76" s="9" t="str">
        <f t="shared" si="25"/>
        <v>eps</v>
      </c>
      <c r="V76" s="9" t="str">
        <f t="shared" si="25"/>
        <v>eps</v>
      </c>
      <c r="W76" s="9" t="str">
        <f t="shared" si="25"/>
        <v>eps</v>
      </c>
      <c r="X76" s="9" t="str">
        <f t="shared" si="25"/>
        <v>eps</v>
      </c>
      <c r="Y76" s="9" t="str">
        <f t="shared" si="25"/>
        <v>eps</v>
      </c>
      <c r="Z76" s="9" t="str">
        <f t="shared" si="25"/>
        <v>eps</v>
      </c>
    </row>
    <row r="77" spans="1:26" x14ac:dyDescent="0.25">
      <c r="A77" t="str">
        <f>TFPgr!A77</f>
        <v>atrad</v>
      </c>
      <c r="B77" t="s">
        <v>72</v>
      </c>
      <c r="C77" s="9" t="s">
        <v>75</v>
      </c>
      <c r="D77" s="9" t="str">
        <f t="shared" si="24"/>
        <v>eps</v>
      </c>
      <c r="E77" s="9" t="str">
        <f t="shared" si="24"/>
        <v>eps</v>
      </c>
      <c r="F77" s="9" t="str">
        <f t="shared" si="24"/>
        <v>eps</v>
      </c>
      <c r="G77" s="9" t="str">
        <f t="shared" si="24"/>
        <v>eps</v>
      </c>
      <c r="H77" s="9" t="str">
        <f t="shared" si="24"/>
        <v>eps</v>
      </c>
      <c r="I77" s="9" t="str">
        <f t="shared" si="24"/>
        <v>eps</v>
      </c>
      <c r="J77" s="9" t="str">
        <f t="shared" si="24"/>
        <v>eps</v>
      </c>
      <c r="K77" s="9" t="str">
        <f t="shared" si="24"/>
        <v>eps</v>
      </c>
      <c r="L77" s="9" t="str">
        <f t="shared" si="24"/>
        <v>eps</v>
      </c>
      <c r="O77" t="str">
        <f t="shared" si="21"/>
        <v>atrad</v>
      </c>
      <c r="P77" t="str">
        <f t="shared" si="22"/>
        <v>nat</v>
      </c>
      <c r="Q77" s="9" t="s">
        <v>75</v>
      </c>
      <c r="R77" s="9" t="str">
        <f t="shared" si="25"/>
        <v>eps</v>
      </c>
      <c r="S77" s="9" t="str">
        <f t="shared" si="25"/>
        <v>eps</v>
      </c>
      <c r="T77" s="9" t="str">
        <f t="shared" si="25"/>
        <v>eps</v>
      </c>
      <c r="U77" s="9" t="str">
        <f t="shared" si="25"/>
        <v>eps</v>
      </c>
      <c r="V77" s="9" t="str">
        <f t="shared" si="25"/>
        <v>eps</v>
      </c>
      <c r="W77" s="9" t="str">
        <f t="shared" si="25"/>
        <v>eps</v>
      </c>
      <c r="X77" s="9" t="str">
        <f t="shared" si="25"/>
        <v>eps</v>
      </c>
      <c r="Y77" s="9" t="str">
        <f t="shared" si="25"/>
        <v>eps</v>
      </c>
      <c r="Z77" s="9" t="str">
        <f t="shared" si="25"/>
        <v>eps</v>
      </c>
    </row>
    <row r="78" spans="1:26" x14ac:dyDescent="0.25">
      <c r="A78" t="str">
        <f>TFPgr!A78</f>
        <v>ahotl</v>
      </c>
      <c r="B78" t="s">
        <v>72</v>
      </c>
      <c r="C78" s="9" t="s">
        <v>75</v>
      </c>
      <c r="D78" s="9" t="str">
        <f t="shared" si="24"/>
        <v>eps</v>
      </c>
      <c r="E78" s="9" t="str">
        <f t="shared" si="24"/>
        <v>eps</v>
      </c>
      <c r="F78" s="9" t="str">
        <f t="shared" si="24"/>
        <v>eps</v>
      </c>
      <c r="G78" s="9" t="str">
        <f t="shared" si="24"/>
        <v>eps</v>
      </c>
      <c r="H78" s="9" t="str">
        <f t="shared" si="24"/>
        <v>eps</v>
      </c>
      <c r="I78" s="9" t="str">
        <f t="shared" si="24"/>
        <v>eps</v>
      </c>
      <c r="J78" s="9" t="str">
        <f t="shared" si="24"/>
        <v>eps</v>
      </c>
      <c r="K78" s="9" t="str">
        <f t="shared" si="24"/>
        <v>eps</v>
      </c>
      <c r="L78" s="9" t="str">
        <f t="shared" si="24"/>
        <v>eps</v>
      </c>
      <c r="O78" t="str">
        <f t="shared" si="21"/>
        <v>ahotl</v>
      </c>
      <c r="P78" t="str">
        <f t="shared" si="22"/>
        <v>nat</v>
      </c>
      <c r="Q78" s="9" t="s">
        <v>75</v>
      </c>
      <c r="R78" s="9" t="str">
        <f t="shared" si="25"/>
        <v>eps</v>
      </c>
      <c r="S78" s="9" t="str">
        <f t="shared" si="25"/>
        <v>eps</v>
      </c>
      <c r="T78" s="9" t="str">
        <f t="shared" si="25"/>
        <v>eps</v>
      </c>
      <c r="U78" s="9" t="str">
        <f t="shared" si="25"/>
        <v>eps</v>
      </c>
      <c r="V78" s="9" t="str">
        <f t="shared" si="25"/>
        <v>eps</v>
      </c>
      <c r="W78" s="9" t="str">
        <f t="shared" si="25"/>
        <v>eps</v>
      </c>
      <c r="X78" s="9" t="str">
        <f t="shared" si="25"/>
        <v>eps</v>
      </c>
      <c r="Y78" s="9" t="str">
        <f t="shared" si="25"/>
        <v>eps</v>
      </c>
      <c r="Z78" s="9" t="str">
        <f t="shared" si="25"/>
        <v>eps</v>
      </c>
    </row>
    <row r="79" spans="1:26" x14ac:dyDescent="0.25">
      <c r="A79" t="str">
        <f>TFPgr!A79</f>
        <v>altrp-p</v>
      </c>
      <c r="B79" t="s">
        <v>72</v>
      </c>
      <c r="C79" s="9" t="s">
        <v>75</v>
      </c>
      <c r="D79" s="9" t="str">
        <f t="shared" si="24"/>
        <v>eps</v>
      </c>
      <c r="E79" s="9" t="str">
        <f t="shared" si="24"/>
        <v>eps</v>
      </c>
      <c r="F79" s="9" t="str">
        <f t="shared" si="24"/>
        <v>eps</v>
      </c>
      <c r="G79" s="9" t="str">
        <f t="shared" si="24"/>
        <v>eps</v>
      </c>
      <c r="H79" s="9" t="str">
        <f t="shared" si="24"/>
        <v>eps</v>
      </c>
      <c r="I79" s="9" t="str">
        <f t="shared" si="24"/>
        <v>eps</v>
      </c>
      <c r="J79" s="9" t="str">
        <f t="shared" si="24"/>
        <v>eps</v>
      </c>
      <c r="K79" s="9" t="str">
        <f t="shared" si="24"/>
        <v>eps</v>
      </c>
      <c r="L79" s="9" t="str">
        <f t="shared" si="24"/>
        <v>eps</v>
      </c>
      <c r="O79" t="str">
        <f t="shared" si="21"/>
        <v>altrp-p</v>
      </c>
      <c r="P79" t="str">
        <f t="shared" si="22"/>
        <v>nat</v>
      </c>
      <c r="Q79" s="9" t="s">
        <v>75</v>
      </c>
      <c r="R79" s="9" t="str">
        <f t="shared" si="25"/>
        <v>eps</v>
      </c>
      <c r="S79" s="9" t="str">
        <f t="shared" si="25"/>
        <v>eps</v>
      </c>
      <c r="T79" s="9" t="str">
        <f t="shared" si="25"/>
        <v>eps</v>
      </c>
      <c r="U79" s="9" t="str">
        <f t="shared" si="25"/>
        <v>eps</v>
      </c>
      <c r="V79" s="9" t="str">
        <f t="shared" si="25"/>
        <v>eps</v>
      </c>
      <c r="W79" s="9" t="str">
        <f t="shared" si="25"/>
        <v>eps</v>
      </c>
      <c r="X79" s="9" t="str">
        <f t="shared" si="25"/>
        <v>eps</v>
      </c>
      <c r="Y79" s="9" t="str">
        <f t="shared" si="25"/>
        <v>eps</v>
      </c>
      <c r="Z79" s="9" t="str">
        <f t="shared" si="25"/>
        <v>eps</v>
      </c>
    </row>
    <row r="80" spans="1:26" x14ac:dyDescent="0.25">
      <c r="A80" t="str">
        <f>TFPgr!A80</f>
        <v>altrp-f</v>
      </c>
      <c r="B80" t="s">
        <v>72</v>
      </c>
      <c r="C80" s="9" t="s">
        <v>75</v>
      </c>
      <c r="D80" s="9" t="str">
        <f t="shared" si="24"/>
        <v>eps</v>
      </c>
      <c r="E80" s="9" t="str">
        <f t="shared" si="24"/>
        <v>eps</v>
      </c>
      <c r="F80" s="9" t="str">
        <f t="shared" si="24"/>
        <v>eps</v>
      </c>
      <c r="G80" s="9" t="str">
        <f t="shared" si="24"/>
        <v>eps</v>
      </c>
      <c r="H80" s="9" t="str">
        <f t="shared" si="24"/>
        <v>eps</v>
      </c>
      <c r="I80" s="9" t="str">
        <f t="shared" si="24"/>
        <v>eps</v>
      </c>
      <c r="J80" s="9" t="str">
        <f t="shared" si="24"/>
        <v>eps</v>
      </c>
      <c r="K80" s="9" t="str">
        <f t="shared" si="24"/>
        <v>eps</v>
      </c>
      <c r="L80" s="9" t="str">
        <f t="shared" si="24"/>
        <v>eps</v>
      </c>
      <c r="O80" t="str">
        <f t="shared" si="21"/>
        <v>altrp-f</v>
      </c>
      <c r="P80" t="str">
        <f t="shared" si="22"/>
        <v>nat</v>
      </c>
      <c r="Q80" s="9" t="s">
        <v>75</v>
      </c>
      <c r="R80" s="9" t="str">
        <f t="shared" si="25"/>
        <v>eps</v>
      </c>
      <c r="S80" s="9" t="str">
        <f t="shared" si="25"/>
        <v>eps</v>
      </c>
      <c r="T80" s="9" t="str">
        <f t="shared" si="25"/>
        <v>eps</v>
      </c>
      <c r="U80" s="9" t="str">
        <f t="shared" si="25"/>
        <v>eps</v>
      </c>
      <c r="V80" s="9" t="str">
        <f t="shared" si="25"/>
        <v>eps</v>
      </c>
      <c r="W80" s="9" t="str">
        <f t="shared" si="25"/>
        <v>eps</v>
      </c>
      <c r="X80" s="9" t="str">
        <f t="shared" si="25"/>
        <v>eps</v>
      </c>
      <c r="Y80" s="9" t="str">
        <f t="shared" si="25"/>
        <v>eps</v>
      </c>
      <c r="Z80" s="9" t="str">
        <f t="shared" si="25"/>
        <v>eps</v>
      </c>
    </row>
    <row r="81" spans="1:26" x14ac:dyDescent="0.25">
      <c r="A81" t="str">
        <f>TFPgr!A81</f>
        <v>aotrp-p</v>
      </c>
      <c r="B81" t="s">
        <v>72</v>
      </c>
      <c r="C81" s="9" t="s">
        <v>75</v>
      </c>
      <c r="D81" s="9" t="str">
        <f t="shared" si="24"/>
        <v>eps</v>
      </c>
      <c r="E81" s="9" t="str">
        <f t="shared" si="24"/>
        <v>eps</v>
      </c>
      <c r="F81" s="9" t="str">
        <f t="shared" si="24"/>
        <v>eps</v>
      </c>
      <c r="G81" s="9" t="str">
        <f t="shared" si="24"/>
        <v>eps</v>
      </c>
      <c r="H81" s="9" t="str">
        <f t="shared" si="24"/>
        <v>eps</v>
      </c>
      <c r="I81" s="9" t="str">
        <f t="shared" si="24"/>
        <v>eps</v>
      </c>
      <c r="J81" s="9" t="str">
        <f t="shared" si="24"/>
        <v>eps</v>
      </c>
      <c r="K81" s="9" t="str">
        <f t="shared" si="24"/>
        <v>eps</v>
      </c>
      <c r="L81" s="9" t="str">
        <f t="shared" si="24"/>
        <v>eps</v>
      </c>
      <c r="O81" t="str">
        <f t="shared" si="21"/>
        <v>aotrp-p</v>
      </c>
      <c r="P81" t="str">
        <f t="shared" si="22"/>
        <v>nat</v>
      </c>
      <c r="Q81" s="9" t="s">
        <v>75</v>
      </c>
      <c r="R81" s="9" t="str">
        <f t="shared" si="25"/>
        <v>eps</v>
      </c>
      <c r="S81" s="9" t="str">
        <f t="shared" si="25"/>
        <v>eps</v>
      </c>
      <c r="T81" s="9" t="str">
        <f t="shared" si="25"/>
        <v>eps</v>
      </c>
      <c r="U81" s="9" t="str">
        <f t="shared" si="25"/>
        <v>eps</v>
      </c>
      <c r="V81" s="9" t="str">
        <f t="shared" si="25"/>
        <v>eps</v>
      </c>
      <c r="W81" s="9" t="str">
        <f t="shared" si="25"/>
        <v>eps</v>
      </c>
      <c r="X81" s="9" t="str">
        <f t="shared" si="25"/>
        <v>eps</v>
      </c>
      <c r="Y81" s="9" t="str">
        <f t="shared" si="25"/>
        <v>eps</v>
      </c>
      <c r="Z81" s="9" t="str">
        <f t="shared" si="25"/>
        <v>eps</v>
      </c>
    </row>
    <row r="82" spans="1:26" x14ac:dyDescent="0.25">
      <c r="A82" t="str">
        <f>TFPgr!A82</f>
        <v>aotrp-f</v>
      </c>
      <c r="B82" t="s">
        <v>72</v>
      </c>
      <c r="C82" s="9" t="s">
        <v>75</v>
      </c>
      <c r="D82" s="9" t="str">
        <f t="shared" si="24"/>
        <v>eps</v>
      </c>
      <c r="E82" s="9" t="str">
        <f t="shared" si="24"/>
        <v>eps</v>
      </c>
      <c r="F82" s="9" t="str">
        <f t="shared" si="24"/>
        <v>eps</v>
      </c>
      <c r="G82" s="9" t="str">
        <f t="shared" si="24"/>
        <v>eps</v>
      </c>
      <c r="H82" s="9" t="str">
        <f t="shared" si="24"/>
        <v>eps</v>
      </c>
      <c r="I82" s="9" t="str">
        <f t="shared" si="24"/>
        <v>eps</v>
      </c>
      <c r="J82" s="9" t="str">
        <f t="shared" si="24"/>
        <v>eps</v>
      </c>
      <c r="K82" s="9" t="str">
        <f t="shared" si="24"/>
        <v>eps</v>
      </c>
      <c r="L82" s="9" t="str">
        <f t="shared" si="24"/>
        <v>eps</v>
      </c>
      <c r="O82" t="str">
        <f t="shared" si="21"/>
        <v>aotrp-f</v>
      </c>
      <c r="P82" t="str">
        <f t="shared" si="22"/>
        <v>nat</v>
      </c>
      <c r="Q82" s="9" t="s">
        <v>75</v>
      </c>
      <c r="R82" s="9" t="str">
        <f t="shared" si="25"/>
        <v>eps</v>
      </c>
      <c r="S82" s="9" t="str">
        <f t="shared" si="25"/>
        <v>eps</v>
      </c>
      <c r="T82" s="9" t="str">
        <f t="shared" si="25"/>
        <v>eps</v>
      </c>
      <c r="U82" s="9" t="str">
        <f t="shared" si="25"/>
        <v>eps</v>
      </c>
      <c r="V82" s="9" t="str">
        <f t="shared" si="25"/>
        <v>eps</v>
      </c>
      <c r="W82" s="9" t="str">
        <f t="shared" si="25"/>
        <v>eps</v>
      </c>
      <c r="X82" s="9" t="str">
        <f t="shared" si="25"/>
        <v>eps</v>
      </c>
      <c r="Y82" s="9" t="str">
        <f t="shared" si="25"/>
        <v>eps</v>
      </c>
      <c r="Z82" s="9" t="str">
        <f t="shared" si="25"/>
        <v>eps</v>
      </c>
    </row>
    <row r="83" spans="1:26" x14ac:dyDescent="0.25">
      <c r="A83" t="str">
        <f>TFPgr!A83</f>
        <v>aprtr</v>
      </c>
      <c r="B83" t="s">
        <v>72</v>
      </c>
      <c r="C83" s="9" t="s">
        <v>75</v>
      </c>
      <c r="D83" s="9" t="str">
        <f t="shared" si="24"/>
        <v>eps</v>
      </c>
      <c r="E83" s="9" t="str">
        <f t="shared" si="24"/>
        <v>eps</v>
      </c>
      <c r="F83" s="9" t="str">
        <f t="shared" si="24"/>
        <v>eps</v>
      </c>
      <c r="G83" s="9" t="str">
        <f t="shared" si="24"/>
        <v>eps</v>
      </c>
      <c r="H83" s="9" t="str">
        <f t="shared" si="24"/>
        <v>eps</v>
      </c>
      <c r="I83" s="9" t="str">
        <f t="shared" si="24"/>
        <v>eps</v>
      </c>
      <c r="J83" s="9" t="str">
        <f t="shared" si="24"/>
        <v>eps</v>
      </c>
      <c r="K83" s="9" t="str">
        <f t="shared" si="24"/>
        <v>eps</v>
      </c>
      <c r="L83" s="9" t="str">
        <f t="shared" si="24"/>
        <v>eps</v>
      </c>
      <c r="O83" t="str">
        <f t="shared" si="21"/>
        <v>aprtr</v>
      </c>
      <c r="P83" t="str">
        <f t="shared" si="22"/>
        <v>nat</v>
      </c>
      <c r="Q83" s="9" t="s">
        <v>75</v>
      </c>
      <c r="R83" s="9" t="str">
        <f t="shared" si="25"/>
        <v>eps</v>
      </c>
      <c r="S83" s="9" t="str">
        <f t="shared" si="25"/>
        <v>eps</v>
      </c>
      <c r="T83" s="9" t="str">
        <f t="shared" si="25"/>
        <v>eps</v>
      </c>
      <c r="U83" s="9" t="str">
        <f t="shared" si="25"/>
        <v>eps</v>
      </c>
      <c r="V83" s="9" t="str">
        <f t="shared" si="25"/>
        <v>eps</v>
      </c>
      <c r="W83" s="9" t="str">
        <f t="shared" si="25"/>
        <v>eps</v>
      </c>
      <c r="X83" s="9" t="str">
        <f t="shared" si="25"/>
        <v>eps</v>
      </c>
      <c r="Y83" s="9" t="str">
        <f t="shared" si="25"/>
        <v>eps</v>
      </c>
      <c r="Z83" s="9" t="str">
        <f t="shared" si="25"/>
        <v>eps</v>
      </c>
    </row>
    <row r="84" spans="1:26" x14ac:dyDescent="0.25">
      <c r="A84" t="str">
        <f>TFPgr!A84</f>
        <v>atrps</v>
      </c>
      <c r="B84" t="s">
        <v>72</v>
      </c>
      <c r="C84" s="9" t="s">
        <v>75</v>
      </c>
      <c r="D84" s="9" t="str">
        <f t="shared" si="24"/>
        <v>eps</v>
      </c>
      <c r="E84" s="9" t="str">
        <f t="shared" si="24"/>
        <v>eps</v>
      </c>
      <c r="F84" s="9" t="str">
        <f t="shared" si="24"/>
        <v>eps</v>
      </c>
      <c r="G84" s="9" t="str">
        <f t="shared" si="24"/>
        <v>eps</v>
      </c>
      <c r="H84" s="9" t="str">
        <f t="shared" si="24"/>
        <v>eps</v>
      </c>
      <c r="I84" s="9" t="str">
        <f t="shared" si="24"/>
        <v>eps</v>
      </c>
      <c r="J84" s="9" t="str">
        <f t="shared" si="24"/>
        <v>eps</v>
      </c>
      <c r="K84" s="9" t="str">
        <f t="shared" si="24"/>
        <v>eps</v>
      </c>
      <c r="L84" s="9" t="str">
        <f t="shared" si="24"/>
        <v>eps</v>
      </c>
      <c r="O84" t="str">
        <f t="shared" si="21"/>
        <v>atrps</v>
      </c>
      <c r="P84" t="str">
        <f t="shared" si="22"/>
        <v>nat</v>
      </c>
      <c r="Q84" s="9" t="s">
        <v>75</v>
      </c>
      <c r="R84" s="9" t="str">
        <f t="shared" si="25"/>
        <v>eps</v>
      </c>
      <c r="S84" s="9" t="str">
        <f t="shared" si="25"/>
        <v>eps</v>
      </c>
      <c r="T84" s="9" t="str">
        <f t="shared" si="25"/>
        <v>eps</v>
      </c>
      <c r="U84" s="9" t="str">
        <f t="shared" si="25"/>
        <v>eps</v>
      </c>
      <c r="V84" s="9" t="str">
        <f t="shared" si="25"/>
        <v>eps</v>
      </c>
      <c r="W84" s="9" t="str">
        <f t="shared" si="25"/>
        <v>eps</v>
      </c>
      <c r="X84" s="9" t="str">
        <f t="shared" si="25"/>
        <v>eps</v>
      </c>
      <c r="Y84" s="9" t="str">
        <f t="shared" si="25"/>
        <v>eps</v>
      </c>
      <c r="Z84" s="9" t="str">
        <f t="shared" si="25"/>
        <v>eps</v>
      </c>
    </row>
    <row r="85" spans="1:26" x14ac:dyDescent="0.25">
      <c r="A85" t="str">
        <f>TFPgr!A85</f>
        <v>acomm</v>
      </c>
      <c r="B85" t="s">
        <v>72</v>
      </c>
      <c r="C85" s="9" t="s">
        <v>75</v>
      </c>
      <c r="D85" s="9" t="str">
        <f t="shared" si="24"/>
        <v>eps</v>
      </c>
      <c r="E85" s="9" t="str">
        <f t="shared" si="24"/>
        <v>eps</v>
      </c>
      <c r="F85" s="9" t="str">
        <f t="shared" si="24"/>
        <v>eps</v>
      </c>
      <c r="G85" s="9" t="str">
        <f t="shared" si="24"/>
        <v>eps</v>
      </c>
      <c r="H85" s="9" t="str">
        <f t="shared" si="24"/>
        <v>eps</v>
      </c>
      <c r="I85" s="9" t="str">
        <f t="shared" si="24"/>
        <v>eps</v>
      </c>
      <c r="J85" s="9" t="str">
        <f t="shared" si="24"/>
        <v>eps</v>
      </c>
      <c r="K85" s="9" t="str">
        <f t="shared" si="24"/>
        <v>eps</v>
      </c>
      <c r="L85" s="9" t="str">
        <f t="shared" si="24"/>
        <v>eps</v>
      </c>
      <c r="O85" t="str">
        <f t="shared" ref="O85:O89" si="26">A85</f>
        <v>acomm</v>
      </c>
      <c r="P85" t="str">
        <f t="shared" ref="P85:P89" si="27">B85</f>
        <v>nat</v>
      </c>
      <c r="Q85" s="9" t="s">
        <v>75</v>
      </c>
      <c r="R85" s="9" t="str">
        <f t="shared" si="25"/>
        <v>eps</v>
      </c>
      <c r="S85" s="9" t="str">
        <f t="shared" si="25"/>
        <v>eps</v>
      </c>
      <c r="T85" s="9" t="str">
        <f t="shared" si="25"/>
        <v>eps</v>
      </c>
      <c r="U85" s="9" t="str">
        <f t="shared" si="25"/>
        <v>eps</v>
      </c>
      <c r="V85" s="9" t="str">
        <f t="shared" si="25"/>
        <v>eps</v>
      </c>
      <c r="W85" s="9" t="str">
        <f t="shared" si="25"/>
        <v>eps</v>
      </c>
      <c r="X85" s="9" t="str">
        <f t="shared" si="25"/>
        <v>eps</v>
      </c>
      <c r="Y85" s="9" t="str">
        <f t="shared" si="25"/>
        <v>eps</v>
      </c>
      <c r="Z85" s="9" t="str">
        <f t="shared" si="25"/>
        <v>eps</v>
      </c>
    </row>
    <row r="86" spans="1:26" x14ac:dyDescent="0.25">
      <c r="A86" t="str">
        <f>TFPgr!A86</f>
        <v>afsrv</v>
      </c>
      <c r="B86" t="s">
        <v>72</v>
      </c>
      <c r="C86" s="9" t="s">
        <v>75</v>
      </c>
      <c r="D86" s="9" t="str">
        <f t="shared" si="24"/>
        <v>eps</v>
      </c>
      <c r="E86" s="9" t="str">
        <f t="shared" si="24"/>
        <v>eps</v>
      </c>
      <c r="F86" s="9" t="str">
        <f t="shared" si="24"/>
        <v>eps</v>
      </c>
      <c r="G86" s="9" t="str">
        <f t="shared" si="24"/>
        <v>eps</v>
      </c>
      <c r="H86" s="9" t="str">
        <f t="shared" si="24"/>
        <v>eps</v>
      </c>
      <c r="I86" s="9" t="str">
        <f t="shared" si="24"/>
        <v>eps</v>
      </c>
      <c r="J86" s="9" t="str">
        <f t="shared" si="24"/>
        <v>eps</v>
      </c>
      <c r="K86" s="9" t="str">
        <f t="shared" si="24"/>
        <v>eps</v>
      </c>
      <c r="L86" s="9" t="str">
        <f t="shared" si="24"/>
        <v>eps</v>
      </c>
      <c r="O86" t="str">
        <f t="shared" si="26"/>
        <v>afsrv</v>
      </c>
      <c r="P86" t="str">
        <f t="shared" si="27"/>
        <v>nat</v>
      </c>
      <c r="Q86" s="9" t="s">
        <v>75</v>
      </c>
      <c r="R86" s="9" t="str">
        <f t="shared" si="25"/>
        <v>eps</v>
      </c>
      <c r="S86" s="9" t="str">
        <f t="shared" si="25"/>
        <v>eps</v>
      </c>
      <c r="T86" s="9" t="str">
        <f t="shared" si="25"/>
        <v>eps</v>
      </c>
      <c r="U86" s="9" t="str">
        <f t="shared" si="25"/>
        <v>eps</v>
      </c>
      <c r="V86" s="9" t="str">
        <f t="shared" si="25"/>
        <v>eps</v>
      </c>
      <c r="W86" s="9" t="str">
        <f t="shared" si="25"/>
        <v>eps</v>
      </c>
      <c r="X86" s="9" t="str">
        <f t="shared" si="25"/>
        <v>eps</v>
      </c>
      <c r="Y86" s="9" t="str">
        <f t="shared" si="25"/>
        <v>eps</v>
      </c>
      <c r="Z86" s="9" t="str">
        <f t="shared" si="25"/>
        <v>eps</v>
      </c>
    </row>
    <row r="87" spans="1:26" x14ac:dyDescent="0.25">
      <c r="A87" t="str">
        <f>TFPgr!A87</f>
        <v>absrv</v>
      </c>
      <c r="B87" t="s">
        <v>72</v>
      </c>
      <c r="C87" s="9" t="s">
        <v>75</v>
      </c>
      <c r="D87" s="9" t="str">
        <f t="shared" si="24"/>
        <v>eps</v>
      </c>
      <c r="E87" s="9" t="str">
        <f t="shared" si="24"/>
        <v>eps</v>
      </c>
      <c r="F87" s="9" t="str">
        <f t="shared" si="24"/>
        <v>eps</v>
      </c>
      <c r="G87" s="9" t="str">
        <f t="shared" si="24"/>
        <v>eps</v>
      </c>
      <c r="H87" s="9" t="str">
        <f t="shared" si="24"/>
        <v>eps</v>
      </c>
      <c r="I87" s="9" t="str">
        <f t="shared" si="24"/>
        <v>eps</v>
      </c>
      <c r="J87" s="9" t="str">
        <f t="shared" si="24"/>
        <v>eps</v>
      </c>
      <c r="K87" s="9" t="str">
        <f t="shared" si="24"/>
        <v>eps</v>
      </c>
      <c r="L87" s="9" t="str">
        <f t="shared" si="24"/>
        <v>eps</v>
      </c>
      <c r="O87" t="str">
        <f t="shared" si="26"/>
        <v>absrv</v>
      </c>
      <c r="P87" t="str">
        <f t="shared" si="27"/>
        <v>nat</v>
      </c>
      <c r="Q87" s="9" t="s">
        <v>75</v>
      </c>
      <c r="R87" s="9" t="str">
        <f t="shared" si="25"/>
        <v>eps</v>
      </c>
      <c r="S87" s="9" t="str">
        <f t="shared" si="25"/>
        <v>eps</v>
      </c>
      <c r="T87" s="9" t="str">
        <f t="shared" si="25"/>
        <v>eps</v>
      </c>
      <c r="U87" s="9" t="str">
        <f t="shared" si="25"/>
        <v>eps</v>
      </c>
      <c r="V87" s="9" t="str">
        <f t="shared" si="25"/>
        <v>eps</v>
      </c>
      <c r="W87" s="9" t="str">
        <f t="shared" si="25"/>
        <v>eps</v>
      </c>
      <c r="X87" s="9" t="str">
        <f t="shared" si="25"/>
        <v>eps</v>
      </c>
      <c r="Y87" s="9" t="str">
        <f t="shared" si="25"/>
        <v>eps</v>
      </c>
      <c r="Z87" s="9" t="str">
        <f t="shared" si="25"/>
        <v>eps</v>
      </c>
    </row>
    <row r="88" spans="1:26" x14ac:dyDescent="0.25">
      <c r="A88" t="str">
        <f>TFPgr!A88</f>
        <v>agsrv</v>
      </c>
      <c r="B88" t="s">
        <v>72</v>
      </c>
      <c r="C88" s="9" t="s">
        <v>75</v>
      </c>
      <c r="D88" s="9" t="str">
        <f t="shared" si="24"/>
        <v>eps</v>
      </c>
      <c r="E88" s="9" t="str">
        <f t="shared" si="24"/>
        <v>eps</v>
      </c>
      <c r="F88" s="9" t="str">
        <f t="shared" si="24"/>
        <v>eps</v>
      </c>
      <c r="G88" s="9" t="str">
        <f t="shared" si="24"/>
        <v>eps</v>
      </c>
      <c r="H88" s="9" t="str">
        <f t="shared" si="24"/>
        <v>eps</v>
      </c>
      <c r="I88" s="9" t="str">
        <f t="shared" si="24"/>
        <v>eps</v>
      </c>
      <c r="J88" s="9" t="str">
        <f t="shared" si="24"/>
        <v>eps</v>
      </c>
      <c r="K88" s="9" t="str">
        <f t="shared" si="24"/>
        <v>eps</v>
      </c>
      <c r="L88" s="9" t="str">
        <f t="shared" si="24"/>
        <v>eps</v>
      </c>
      <c r="O88" t="str">
        <f t="shared" si="26"/>
        <v>agsrv</v>
      </c>
      <c r="P88" t="str">
        <f t="shared" si="27"/>
        <v>nat</v>
      </c>
      <c r="Q88" s="9" t="s">
        <v>75</v>
      </c>
      <c r="R88" s="9" t="str">
        <f t="shared" si="25"/>
        <v>eps</v>
      </c>
      <c r="S88" s="9" t="str">
        <f t="shared" si="25"/>
        <v>eps</v>
      </c>
      <c r="T88" s="9" t="str">
        <f t="shared" si="25"/>
        <v>eps</v>
      </c>
      <c r="U88" s="9" t="str">
        <f t="shared" si="25"/>
        <v>eps</v>
      </c>
      <c r="V88" s="9" t="str">
        <f t="shared" si="25"/>
        <v>eps</v>
      </c>
      <c r="W88" s="9" t="str">
        <f t="shared" si="25"/>
        <v>eps</v>
      </c>
      <c r="X88" s="9" t="str">
        <f t="shared" si="25"/>
        <v>eps</v>
      </c>
      <c r="Y88" s="9" t="str">
        <f t="shared" si="25"/>
        <v>eps</v>
      </c>
      <c r="Z88" s="9" t="str">
        <f t="shared" si="25"/>
        <v>eps</v>
      </c>
    </row>
    <row r="89" spans="1:26" x14ac:dyDescent="0.25">
      <c r="A89" t="str">
        <f>TFPgr!A89</f>
        <v>aosrv</v>
      </c>
      <c r="B89" t="s">
        <v>72</v>
      </c>
      <c r="C89" s="9" t="s">
        <v>75</v>
      </c>
      <c r="D89" s="9" t="str">
        <f t="shared" ref="D89:L89" si="28">$C89</f>
        <v>eps</v>
      </c>
      <c r="E89" s="9" t="str">
        <f t="shared" si="28"/>
        <v>eps</v>
      </c>
      <c r="F89" s="9" t="str">
        <f t="shared" si="28"/>
        <v>eps</v>
      </c>
      <c r="G89" s="9" t="str">
        <f t="shared" si="28"/>
        <v>eps</v>
      </c>
      <c r="H89" s="9" t="str">
        <f t="shared" si="28"/>
        <v>eps</v>
      </c>
      <c r="I89" s="9" t="str">
        <f t="shared" si="28"/>
        <v>eps</v>
      </c>
      <c r="J89" s="9" t="str">
        <f t="shared" si="28"/>
        <v>eps</v>
      </c>
      <c r="K89" s="9" t="str">
        <f t="shared" si="28"/>
        <v>eps</v>
      </c>
      <c r="L89" s="9" t="str">
        <f t="shared" si="28"/>
        <v>eps</v>
      </c>
      <c r="O89" t="str">
        <f t="shared" si="26"/>
        <v>aosrv</v>
      </c>
      <c r="P89" t="str">
        <f t="shared" si="27"/>
        <v>nat</v>
      </c>
      <c r="Q89" s="9" t="s">
        <v>75</v>
      </c>
      <c r="R89" s="9" t="str">
        <f t="shared" ref="R89:Z89" si="29">$C89</f>
        <v>eps</v>
      </c>
      <c r="S89" s="9" t="str">
        <f t="shared" si="29"/>
        <v>eps</v>
      </c>
      <c r="T89" s="9" t="str">
        <f t="shared" si="29"/>
        <v>eps</v>
      </c>
      <c r="U89" s="9" t="str">
        <f t="shared" si="29"/>
        <v>eps</v>
      </c>
      <c r="V89" s="9" t="str">
        <f t="shared" si="29"/>
        <v>eps</v>
      </c>
      <c r="W89" s="9" t="str">
        <f t="shared" si="29"/>
        <v>eps</v>
      </c>
      <c r="X89" s="9" t="str">
        <f t="shared" si="29"/>
        <v>eps</v>
      </c>
      <c r="Y89" s="9" t="str">
        <f t="shared" si="29"/>
        <v>eps</v>
      </c>
      <c r="Z89" s="9" t="str">
        <f t="shared" si="29"/>
        <v>eps</v>
      </c>
    </row>
    <row r="90" spans="1:26" x14ac:dyDescent="0.25">
      <c r="C90" s="9"/>
      <c r="D90" s="9"/>
      <c r="E90" s="9"/>
      <c r="F90" s="9"/>
      <c r="G90" s="9"/>
      <c r="H90" s="9"/>
      <c r="I90" s="9"/>
      <c r="J90" s="9"/>
      <c r="K90" s="9"/>
      <c r="L90" s="9"/>
      <c r="Q90" s="9"/>
      <c r="R90" s="9"/>
      <c r="S90" s="9"/>
      <c r="T90" s="9"/>
      <c r="U90" s="9"/>
      <c r="V90" s="9"/>
      <c r="W90" s="9"/>
      <c r="X90" s="9"/>
      <c r="Y90" s="9"/>
      <c r="Z90" s="9"/>
    </row>
  </sheetData>
  <conditionalFormatting sqref="C8:L90 Q8:Z90">
    <cfRule type="cellIs" dxfId="18" priority="1" operator="equal">
      <formula>"eps"</formula>
    </cfRule>
  </conditionalFormatting>
  <conditionalFormatting sqref="D7:L7">
    <cfRule type="cellIs" dxfId="17" priority="25" operator="equal">
      <formula>"eps"</formula>
    </cfRule>
  </conditionalFormatting>
  <conditionalFormatting sqref="R24:Z45">
    <cfRule type="cellIs" dxfId="16" priority="9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workbookViewId="0"/>
  </sheetViews>
  <sheetFormatPr defaultRowHeight="15" x14ac:dyDescent="0.25"/>
  <cols>
    <col min="1" max="1" width="33.42578125" customWidth="1"/>
    <col min="32" max="32" width="10.5703125" bestFit="1" customWidth="1"/>
  </cols>
  <sheetData>
    <row r="1" spans="1:51" ht="18.75" x14ac:dyDescent="0.3">
      <c r="A1" s="1" t="s">
        <v>92</v>
      </c>
      <c r="P1" s="9"/>
      <c r="AG1" t="s">
        <v>235</v>
      </c>
    </row>
    <row r="5" spans="1:51" x14ac:dyDescent="0.25">
      <c r="A5" s="2" t="s">
        <v>156</v>
      </c>
      <c r="O5" s="2" t="s">
        <v>149</v>
      </c>
      <c r="AA5" s="2" t="s">
        <v>336</v>
      </c>
    </row>
    <row r="6" spans="1:51" x14ac:dyDescent="0.25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V6" t="s">
        <v>233</v>
      </c>
    </row>
    <row r="7" spans="1:51" x14ac:dyDescent="0.25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231</v>
      </c>
      <c r="AW7" t="s">
        <v>232</v>
      </c>
      <c r="AX7" t="s">
        <v>234</v>
      </c>
      <c r="AY7" t="s">
        <v>157</v>
      </c>
    </row>
    <row r="8" spans="1:51" x14ac:dyDescent="0.25">
      <c r="A8" t="s">
        <v>78</v>
      </c>
      <c r="B8" t="s">
        <v>85</v>
      </c>
      <c r="C8" s="9">
        <f>C12</f>
        <v>2.3628947497707609</v>
      </c>
      <c r="D8" s="9">
        <f>$C8</f>
        <v>2.3628947497707609</v>
      </c>
      <c r="E8" s="9">
        <f t="shared" ref="E8:L16" si="2">$C8</f>
        <v>2.3628947497707609</v>
      </c>
      <c r="F8" s="9">
        <f t="shared" si="2"/>
        <v>2.3628947497707609</v>
      </c>
      <c r="G8" s="9">
        <f t="shared" si="2"/>
        <v>2.3628947497707609</v>
      </c>
      <c r="H8" s="9">
        <f t="shared" si="2"/>
        <v>2.3628947497707609</v>
      </c>
      <c r="I8" s="9">
        <f t="shared" si="2"/>
        <v>2.3628947497707609</v>
      </c>
      <c r="J8" s="9">
        <f t="shared" si="2"/>
        <v>2.3628947497707609</v>
      </c>
      <c r="K8" s="9">
        <f t="shared" si="2"/>
        <v>2.3628947497707609</v>
      </c>
      <c r="L8" s="9">
        <f t="shared" si="2"/>
        <v>2.3628947497707609</v>
      </c>
      <c r="N8" s="9"/>
      <c r="O8" t="s">
        <v>85</v>
      </c>
      <c r="P8" s="9" t="s">
        <v>75</v>
      </c>
      <c r="Q8" s="9" t="str">
        <f t="shared" ref="Q8:Y16" si="3">$P8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AA8" t="s">
        <v>85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U8" t="s">
        <v>238</v>
      </c>
      <c r="AV8" s="29">
        <v>3.1838880626152477E-2</v>
      </c>
      <c r="AW8" s="29">
        <v>-2.0519732914073945</v>
      </c>
      <c r="AX8" s="29">
        <v>0.10079397647601485</v>
      </c>
    </row>
    <row r="9" spans="1:51" x14ac:dyDescent="0.25">
      <c r="A9" t="s">
        <v>79</v>
      </c>
      <c r="B9" t="s">
        <v>86</v>
      </c>
      <c r="C9" s="9" t="s">
        <v>75</v>
      </c>
      <c r="D9" s="9" t="str">
        <f t="shared" ref="D9:D16" si="4">$C9</f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N9" s="9"/>
      <c r="O9" t="s">
        <v>86</v>
      </c>
      <c r="P9" s="9" t="str">
        <f>P8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AA9" t="s">
        <v>86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U9" t="s">
        <v>236</v>
      </c>
      <c r="AV9" s="29">
        <v>3.7874425555027624E-2</v>
      </c>
      <c r="AW9" s="29">
        <v>0.21100610837733758</v>
      </c>
      <c r="AX9" s="29">
        <v>0.3386207333989999</v>
      </c>
    </row>
    <row r="10" spans="1:51" x14ac:dyDescent="0.25">
      <c r="A10" t="s">
        <v>80</v>
      </c>
      <c r="B10" t="s">
        <v>87</v>
      </c>
      <c r="C10" s="9" t="s">
        <v>75</v>
      </c>
      <c r="D10" s="9" t="str">
        <f t="shared" si="4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N10" s="9"/>
      <c r="O10" t="s">
        <v>87</v>
      </c>
      <c r="P10" s="9" t="str">
        <f>P9</f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AA10" t="s">
        <v>87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U10" t="s">
        <v>237</v>
      </c>
      <c r="AV10" s="29">
        <v>2.1792228055827145E-2</v>
      </c>
      <c r="AW10" s="29">
        <v>2.9830926842611571E-2</v>
      </c>
      <c r="AX10" s="29">
        <v>0.28549622984755874</v>
      </c>
    </row>
    <row r="11" spans="1:51" x14ac:dyDescent="0.25">
      <c r="A11" t="s">
        <v>81</v>
      </c>
      <c r="B11" t="s">
        <v>88</v>
      </c>
      <c r="C11" s="9">
        <v>1.7</v>
      </c>
      <c r="D11" s="9">
        <f t="shared" si="4"/>
        <v>1.7</v>
      </c>
      <c r="E11" s="9">
        <f t="shared" si="2"/>
        <v>1.7</v>
      </c>
      <c r="F11" s="9">
        <f t="shared" si="2"/>
        <v>1.7</v>
      </c>
      <c r="G11" s="9">
        <f t="shared" si="2"/>
        <v>1.7</v>
      </c>
      <c r="H11" s="9">
        <f t="shared" si="2"/>
        <v>1.7</v>
      </c>
      <c r="I11" s="9">
        <f t="shared" si="2"/>
        <v>1.7</v>
      </c>
      <c r="J11" s="9">
        <f t="shared" si="2"/>
        <v>1.7</v>
      </c>
      <c r="K11" s="9">
        <f t="shared" si="2"/>
        <v>1.7</v>
      </c>
      <c r="L11" s="9">
        <f t="shared" si="2"/>
        <v>1.7</v>
      </c>
      <c r="N11" s="9"/>
      <c r="O11" t="s">
        <v>88</v>
      </c>
      <c r="P11" s="9" t="s">
        <v>75</v>
      </c>
      <c r="Q11" s="117" t="s">
        <v>75</v>
      </c>
      <c r="R11" s="9">
        <v>0.4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AA11" t="s">
        <v>88</v>
      </c>
      <c r="AB11" s="9" t="s">
        <v>75</v>
      </c>
      <c r="AC11" s="9">
        <v>-0.05</v>
      </c>
      <c r="AD11" s="9">
        <v>-0.8</v>
      </c>
      <c r="AE11" s="9" t="s">
        <v>75</v>
      </c>
      <c r="AF11" s="9" t="s">
        <v>75</v>
      </c>
      <c r="AG11" s="9" t="s">
        <v>75</v>
      </c>
      <c r="AH11" s="9" t="s">
        <v>75</v>
      </c>
      <c r="AI11" s="9" t="s">
        <v>75</v>
      </c>
      <c r="AJ11" s="9" t="s">
        <v>75</v>
      </c>
      <c r="AK11" s="9" t="s">
        <v>75</v>
      </c>
      <c r="AU11" t="s">
        <v>239</v>
      </c>
      <c r="AV11" s="29">
        <v>1.5491990713026649E-2</v>
      </c>
      <c r="AW11" s="29">
        <v>0.54464495252905221</v>
      </c>
      <c r="AX11" s="29">
        <v>-3.3333545030979517E-2</v>
      </c>
    </row>
    <row r="12" spans="1:51" x14ac:dyDescent="0.25">
      <c r="A12" t="s">
        <v>82</v>
      </c>
      <c r="B12" t="s">
        <v>89</v>
      </c>
      <c r="C12" s="9">
        <f>[3]Assumptions!$C$4*100</f>
        <v>2.3628947497707609</v>
      </c>
      <c r="D12" s="9">
        <f t="shared" si="4"/>
        <v>2.3628947497707609</v>
      </c>
      <c r="E12" s="9">
        <f t="shared" si="2"/>
        <v>2.3628947497707609</v>
      </c>
      <c r="F12" s="9">
        <f t="shared" si="2"/>
        <v>2.3628947497707609</v>
      </c>
      <c r="G12" s="9">
        <f t="shared" si="2"/>
        <v>2.3628947497707609</v>
      </c>
      <c r="H12" s="9">
        <f t="shared" si="2"/>
        <v>2.3628947497707609</v>
      </c>
      <c r="I12" s="9">
        <f t="shared" si="2"/>
        <v>2.3628947497707609</v>
      </c>
      <c r="J12" s="9">
        <f t="shared" si="2"/>
        <v>2.3628947497707609</v>
      </c>
      <c r="K12" s="9">
        <f t="shared" si="2"/>
        <v>2.3628947497707609</v>
      </c>
      <c r="L12" s="9">
        <f t="shared" si="2"/>
        <v>2.3628947497707609</v>
      </c>
      <c r="N12" s="9"/>
      <c r="O12" t="s">
        <v>89</v>
      </c>
      <c r="P12" s="9" t="s">
        <v>75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AA12" t="s">
        <v>89</v>
      </c>
      <c r="AB12" s="9" t="s">
        <v>75</v>
      </c>
      <c r="AC12" s="9" t="s">
        <v>75</v>
      </c>
      <c r="AD12" s="9" t="s">
        <v>75</v>
      </c>
      <c r="AE12" s="9" t="s">
        <v>75</v>
      </c>
      <c r="AF12" s="9" t="s">
        <v>75</v>
      </c>
      <c r="AG12" s="9" t="s">
        <v>75</v>
      </c>
      <c r="AH12" s="9" t="s">
        <v>75</v>
      </c>
      <c r="AI12" s="9" t="s">
        <v>75</v>
      </c>
      <c r="AJ12" s="9" t="s">
        <v>75</v>
      </c>
      <c r="AK12" s="9" t="s">
        <v>75</v>
      </c>
      <c r="AV12" s="29"/>
      <c r="AW12" s="29"/>
      <c r="AX12" s="29"/>
    </row>
    <row r="13" spans="1:51" x14ac:dyDescent="0.25">
      <c r="A13" t="s">
        <v>83</v>
      </c>
      <c r="B13" t="s">
        <v>90</v>
      </c>
      <c r="C13" s="9" t="s">
        <v>75</v>
      </c>
      <c r="D13" s="9" t="s">
        <v>75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N13" s="9"/>
      <c r="O13" t="s">
        <v>90</v>
      </c>
      <c r="P13" s="9" t="s">
        <v>75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AA13" t="s">
        <v>90</v>
      </c>
      <c r="AB13" s="9" t="s">
        <v>75</v>
      </c>
      <c r="AC13" s="9" t="s">
        <v>75</v>
      </c>
      <c r="AD13" s="9" t="s">
        <v>75</v>
      </c>
      <c r="AE13" s="9" t="s">
        <v>75</v>
      </c>
      <c r="AF13" s="9" t="s">
        <v>75</v>
      </c>
      <c r="AG13" s="9" t="s">
        <v>75</v>
      </c>
      <c r="AH13" s="9" t="s">
        <v>75</v>
      </c>
      <c r="AI13" s="9" t="s">
        <v>75</v>
      </c>
      <c r="AJ13" s="9" t="s">
        <v>75</v>
      </c>
      <c r="AK13" s="9" t="s">
        <v>75</v>
      </c>
      <c r="AU13" t="s">
        <v>240</v>
      </c>
      <c r="AV13" s="29">
        <v>0.03</v>
      </c>
      <c r="AW13" s="29">
        <v>0.03</v>
      </c>
      <c r="AX13" s="29">
        <v>0.03</v>
      </c>
      <c r="AY13" s="29">
        <v>0.03</v>
      </c>
    </row>
    <row r="14" spans="1:51" x14ac:dyDescent="0.25">
      <c r="A14" t="s">
        <v>84</v>
      </c>
      <c r="B14" t="s">
        <v>91</v>
      </c>
      <c r="C14" s="9" t="s">
        <v>75</v>
      </c>
      <c r="D14" s="9" t="s">
        <v>75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N14" s="9"/>
      <c r="O14" t="s">
        <v>91</v>
      </c>
      <c r="P14" s="9" t="s">
        <v>75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AA14" t="s">
        <v>91</v>
      </c>
      <c r="AB14" s="9" t="s">
        <v>75</v>
      </c>
      <c r="AC14" s="9" t="s">
        <v>75</v>
      </c>
      <c r="AD14" s="9" t="s">
        <v>75</v>
      </c>
      <c r="AE14" s="9" t="s">
        <v>75</v>
      </c>
      <c r="AF14" s="9" t="s">
        <v>75</v>
      </c>
      <c r="AG14" s="9" t="s">
        <v>75</v>
      </c>
      <c r="AH14" s="9" t="s">
        <v>75</v>
      </c>
      <c r="AI14" s="9" t="s">
        <v>75</v>
      </c>
      <c r="AJ14" s="9" t="s">
        <v>75</v>
      </c>
      <c r="AK14" s="9" t="s">
        <v>75</v>
      </c>
    </row>
    <row r="15" spans="1:51" x14ac:dyDescent="0.25">
      <c r="A15" t="s">
        <v>158</v>
      </c>
      <c r="B15" t="s">
        <v>157</v>
      </c>
      <c r="C15" s="9" t="s">
        <v>75</v>
      </c>
      <c r="D15" s="9" t="str">
        <f t="shared" si="4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">
        <v>157</v>
      </c>
      <c r="P15" s="9" t="s">
        <v>75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AA15" t="s">
        <v>157</v>
      </c>
      <c r="AB15" s="9" t="s">
        <v>75</v>
      </c>
      <c r="AC15" s="9" t="s">
        <v>75</v>
      </c>
      <c r="AD15" s="9" t="s">
        <v>75</v>
      </c>
      <c r="AE15" s="9" t="s">
        <v>75</v>
      </c>
      <c r="AF15" s="9" t="s">
        <v>75</v>
      </c>
      <c r="AG15" s="9" t="s">
        <v>75</v>
      </c>
      <c r="AH15" s="9" t="s">
        <v>75</v>
      </c>
      <c r="AI15" s="9" t="s">
        <v>75</v>
      </c>
      <c r="AJ15" s="9" t="s">
        <v>75</v>
      </c>
      <c r="AK15" s="9" t="s">
        <v>75</v>
      </c>
    </row>
    <row r="16" spans="1:51" x14ac:dyDescent="0.25">
      <c r="A16" t="s">
        <v>159</v>
      </c>
      <c r="B16" t="s">
        <v>160</v>
      </c>
      <c r="C16" s="9" t="s">
        <v>75</v>
      </c>
      <c r="D16" s="9" t="str">
        <f t="shared" si="4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">
        <v>160</v>
      </c>
      <c r="P16" s="9" t="s">
        <v>75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AA16" t="s">
        <v>160</v>
      </c>
      <c r="AB16" s="9" t="s">
        <v>75</v>
      </c>
      <c r="AC16" s="9" t="s">
        <v>75</v>
      </c>
      <c r="AD16" s="9" t="s">
        <v>75</v>
      </c>
      <c r="AE16" s="9" t="s">
        <v>75</v>
      </c>
      <c r="AF16" s="9" t="s">
        <v>75</v>
      </c>
      <c r="AG16" s="9" t="s">
        <v>75</v>
      </c>
      <c r="AH16" s="9" t="s">
        <v>75</v>
      </c>
      <c r="AI16" s="9" t="s">
        <v>75</v>
      </c>
      <c r="AJ16" s="9" t="s">
        <v>75</v>
      </c>
      <c r="AK16" s="9" t="s">
        <v>75</v>
      </c>
    </row>
  </sheetData>
  <conditionalFormatting sqref="C8:C16">
    <cfRule type="cellIs" dxfId="15" priority="11" operator="equal">
      <formula>"eps"</formula>
    </cfRule>
  </conditionalFormatting>
  <conditionalFormatting sqref="D7:L16">
    <cfRule type="cellIs" dxfId="14" priority="16" operator="equal">
      <formula>"eps"</formula>
    </cfRule>
  </conditionalFormatting>
  <conditionalFormatting sqref="N8:N14">
    <cfRule type="cellIs" dxfId="13" priority="29" operator="equal">
      <formula>"eps"</formula>
    </cfRule>
  </conditionalFormatting>
  <conditionalFormatting sqref="P1">
    <cfRule type="cellIs" dxfId="12" priority="9" operator="equal">
      <formula>"eps"</formula>
    </cfRule>
  </conditionalFormatting>
  <conditionalFormatting sqref="P8:Y16">
    <cfRule type="cellIs" dxfId="11" priority="7" operator="equal">
      <formula>"eps"</formula>
    </cfRule>
  </conditionalFormatting>
  <conditionalFormatting sqref="AB8:AK16">
    <cfRule type="cellIs" dxfId="10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22"/>
  <sheetViews>
    <sheetView workbookViewId="0"/>
  </sheetViews>
  <sheetFormatPr defaultRowHeight="15" x14ac:dyDescent="0.25"/>
  <cols>
    <col min="33" max="33" width="13.28515625" customWidth="1"/>
  </cols>
  <sheetData>
    <row r="1" spans="1:38" ht="18.75" x14ac:dyDescent="0.3">
      <c r="A1" s="1" t="s">
        <v>131</v>
      </c>
    </row>
    <row r="5" spans="1:38" x14ac:dyDescent="0.25">
      <c r="A5" s="2" t="s">
        <v>156</v>
      </c>
      <c r="N5" s="2" t="s">
        <v>149</v>
      </c>
    </row>
    <row r="6" spans="1:38" x14ac:dyDescent="0.25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25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241</v>
      </c>
    </row>
    <row r="8" spans="1:38" x14ac:dyDescent="0.25">
      <c r="A8" t="s">
        <v>132</v>
      </c>
      <c r="B8" s="42">
        <f>AH9*100</f>
        <v>0.92317729474005183</v>
      </c>
      <c r="C8" s="42">
        <f t="shared" ref="C8:C17" si="1">$B8</f>
        <v>0.92317729474005183</v>
      </c>
      <c r="D8" s="42">
        <f t="shared" ref="D8:K17" si="2">$B8</f>
        <v>0.92317729474005183</v>
      </c>
      <c r="E8" s="42">
        <f t="shared" si="2"/>
        <v>0.92317729474005183</v>
      </c>
      <c r="F8" s="42">
        <f t="shared" si="2"/>
        <v>0.92317729474005183</v>
      </c>
      <c r="G8" s="42">
        <f t="shared" si="2"/>
        <v>0.92317729474005183</v>
      </c>
      <c r="H8" s="42">
        <f t="shared" si="2"/>
        <v>0.92317729474005183</v>
      </c>
      <c r="I8" s="42">
        <f t="shared" si="2"/>
        <v>0.92317729474005183</v>
      </c>
      <c r="J8" s="42">
        <f t="shared" si="2"/>
        <v>0.92317729474005183</v>
      </c>
      <c r="K8" s="42">
        <f t="shared" si="2"/>
        <v>0.92317729474005183</v>
      </c>
      <c r="M8" s="9"/>
      <c r="N8" t="s">
        <v>132</v>
      </c>
      <c r="O8" s="9" t="s">
        <v>75</v>
      </c>
      <c r="P8" s="9" t="str">
        <f>$O8</f>
        <v>eps</v>
      </c>
      <c r="Q8" s="9" t="str">
        <f t="shared" ref="Q8:X17" si="3">$O8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G8" t="s">
        <v>242</v>
      </c>
      <c r="AH8" s="40">
        <v>5.0000000000000001E-3</v>
      </c>
    </row>
    <row r="9" spans="1:38" x14ac:dyDescent="0.25">
      <c r="A9" t="s">
        <v>133</v>
      </c>
      <c r="B9" s="42">
        <f>B8</f>
        <v>0.92317729474005183</v>
      </c>
      <c r="C9" s="42">
        <f t="shared" si="1"/>
        <v>0.92317729474005183</v>
      </c>
      <c r="D9" s="42">
        <f t="shared" si="2"/>
        <v>0.92317729474005183</v>
      </c>
      <c r="E9" s="42">
        <f t="shared" si="2"/>
        <v>0.92317729474005183</v>
      </c>
      <c r="F9" s="42">
        <f t="shared" si="2"/>
        <v>0.92317729474005183</v>
      </c>
      <c r="G9" s="42">
        <f t="shared" si="2"/>
        <v>0.92317729474005183</v>
      </c>
      <c r="H9" s="42">
        <f t="shared" si="2"/>
        <v>0.92317729474005183</v>
      </c>
      <c r="I9" s="42">
        <f t="shared" si="2"/>
        <v>0.92317729474005183</v>
      </c>
      <c r="J9" s="42">
        <f t="shared" si="2"/>
        <v>0.92317729474005183</v>
      </c>
      <c r="K9" s="42">
        <f t="shared" si="2"/>
        <v>0.92317729474005183</v>
      </c>
      <c r="M9" s="9"/>
      <c r="N9" t="s">
        <v>133</v>
      </c>
      <c r="O9" s="9" t="s">
        <v>75</v>
      </c>
      <c r="P9" s="9" t="str">
        <f t="shared" ref="P9:P17" si="4">$O9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G9" t="s">
        <v>299</v>
      </c>
      <c r="AH9" s="40">
        <f>((('[4]POP(S)'!$AS$14/'[4]POP(S)'!$G$14)^(1/('[4]POP(S)'!$AS$5-'[4]POP(S)'!$G$5)))-1)</f>
        <v>9.2317729474005183E-3</v>
      </c>
    </row>
    <row r="10" spans="1:38" x14ac:dyDescent="0.25">
      <c r="A10" t="s">
        <v>134</v>
      </c>
      <c r="B10" s="42">
        <f t="shared" ref="B10:B17" si="5">B9</f>
        <v>0.92317729474005183</v>
      </c>
      <c r="C10" s="42">
        <f t="shared" si="1"/>
        <v>0.92317729474005183</v>
      </c>
      <c r="D10" s="42">
        <f t="shared" si="2"/>
        <v>0.92317729474005183</v>
      </c>
      <c r="E10" s="42">
        <f t="shared" si="2"/>
        <v>0.92317729474005183</v>
      </c>
      <c r="F10" s="42">
        <f t="shared" si="2"/>
        <v>0.92317729474005183</v>
      </c>
      <c r="G10" s="42">
        <f t="shared" si="2"/>
        <v>0.92317729474005183</v>
      </c>
      <c r="H10" s="42">
        <f t="shared" si="2"/>
        <v>0.92317729474005183</v>
      </c>
      <c r="I10" s="42">
        <f t="shared" si="2"/>
        <v>0.92317729474005183</v>
      </c>
      <c r="J10" s="42">
        <f t="shared" si="2"/>
        <v>0.92317729474005183</v>
      </c>
      <c r="K10" s="42">
        <f t="shared" si="2"/>
        <v>0.92317729474005183</v>
      </c>
      <c r="M10" s="9"/>
      <c r="N10" t="s">
        <v>134</v>
      </c>
      <c r="O10" s="9" t="s">
        <v>75</v>
      </c>
      <c r="P10" s="9" t="str">
        <f t="shared" si="4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H10" s="29"/>
    </row>
    <row r="11" spans="1:38" x14ac:dyDescent="0.25">
      <c r="A11" t="s">
        <v>135</v>
      </c>
      <c r="B11" s="42">
        <f t="shared" si="5"/>
        <v>0.92317729474005183</v>
      </c>
      <c r="C11" s="42">
        <f t="shared" si="1"/>
        <v>0.92317729474005183</v>
      </c>
      <c r="D11" s="42">
        <f t="shared" si="2"/>
        <v>0.92317729474005183</v>
      </c>
      <c r="E11" s="42">
        <f t="shared" si="2"/>
        <v>0.92317729474005183</v>
      </c>
      <c r="F11" s="42">
        <f t="shared" si="2"/>
        <v>0.92317729474005183</v>
      </c>
      <c r="G11" s="42">
        <f t="shared" si="2"/>
        <v>0.92317729474005183</v>
      </c>
      <c r="H11" s="42">
        <f t="shared" si="2"/>
        <v>0.92317729474005183</v>
      </c>
      <c r="I11" s="42">
        <f t="shared" si="2"/>
        <v>0.92317729474005183</v>
      </c>
      <c r="J11" s="42">
        <f t="shared" si="2"/>
        <v>0.92317729474005183</v>
      </c>
      <c r="K11" s="42">
        <f t="shared" si="2"/>
        <v>0.92317729474005183</v>
      </c>
      <c r="M11" s="9"/>
      <c r="N11" t="s">
        <v>135</v>
      </c>
      <c r="O11" s="9" t="s">
        <v>75</v>
      </c>
      <c r="P11" s="9" t="str">
        <f t="shared" si="4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H11" s="29"/>
      <c r="AK11" s="29"/>
      <c r="AL11" s="29"/>
    </row>
    <row r="12" spans="1:38" x14ac:dyDescent="0.25">
      <c r="A12" t="s">
        <v>136</v>
      </c>
      <c r="B12" s="42">
        <f t="shared" si="5"/>
        <v>0.92317729474005183</v>
      </c>
      <c r="C12" s="42">
        <f t="shared" si="1"/>
        <v>0.92317729474005183</v>
      </c>
      <c r="D12" s="42">
        <f t="shared" si="2"/>
        <v>0.92317729474005183</v>
      </c>
      <c r="E12" s="42">
        <f t="shared" si="2"/>
        <v>0.92317729474005183</v>
      </c>
      <c r="F12" s="42">
        <f t="shared" si="2"/>
        <v>0.92317729474005183</v>
      </c>
      <c r="G12" s="42">
        <f t="shared" si="2"/>
        <v>0.92317729474005183</v>
      </c>
      <c r="H12" s="42">
        <f t="shared" si="2"/>
        <v>0.92317729474005183</v>
      </c>
      <c r="I12" s="42">
        <f t="shared" si="2"/>
        <v>0.92317729474005183</v>
      </c>
      <c r="J12" s="42">
        <f t="shared" si="2"/>
        <v>0.92317729474005183</v>
      </c>
      <c r="K12" s="42">
        <f t="shared" si="2"/>
        <v>0.92317729474005183</v>
      </c>
      <c r="M12" s="9"/>
      <c r="N12" t="s">
        <v>136</v>
      </c>
      <c r="O12" s="9" t="s">
        <v>75</v>
      </c>
      <c r="P12" s="9" t="str">
        <f t="shared" si="4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38" x14ac:dyDescent="0.25">
      <c r="A13" t="s">
        <v>137</v>
      </c>
      <c r="B13" s="42">
        <f t="shared" si="5"/>
        <v>0.92317729474005183</v>
      </c>
      <c r="C13" s="42">
        <f t="shared" si="1"/>
        <v>0.92317729474005183</v>
      </c>
      <c r="D13" s="42">
        <f t="shared" si="2"/>
        <v>0.92317729474005183</v>
      </c>
      <c r="E13" s="42">
        <f t="shared" si="2"/>
        <v>0.92317729474005183</v>
      </c>
      <c r="F13" s="42">
        <f t="shared" si="2"/>
        <v>0.92317729474005183</v>
      </c>
      <c r="G13" s="42">
        <f t="shared" si="2"/>
        <v>0.92317729474005183</v>
      </c>
      <c r="H13" s="42">
        <f t="shared" si="2"/>
        <v>0.92317729474005183</v>
      </c>
      <c r="I13" s="42">
        <f t="shared" si="2"/>
        <v>0.92317729474005183</v>
      </c>
      <c r="J13" s="42">
        <f t="shared" si="2"/>
        <v>0.92317729474005183</v>
      </c>
      <c r="K13" s="42">
        <f t="shared" si="2"/>
        <v>0.92317729474005183</v>
      </c>
      <c r="M13" s="9"/>
      <c r="N13" t="s">
        <v>137</v>
      </c>
      <c r="O13" s="9" t="s">
        <v>75</v>
      </c>
      <c r="P13" s="9" t="str">
        <f t="shared" si="4"/>
        <v>eps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</row>
    <row r="14" spans="1:38" x14ac:dyDescent="0.25">
      <c r="A14" t="s">
        <v>138</v>
      </c>
      <c r="B14" s="42">
        <f t="shared" si="5"/>
        <v>0.92317729474005183</v>
      </c>
      <c r="C14" s="42">
        <f t="shared" si="1"/>
        <v>0.92317729474005183</v>
      </c>
      <c r="D14" s="42">
        <f t="shared" si="2"/>
        <v>0.92317729474005183</v>
      </c>
      <c r="E14" s="42">
        <f t="shared" si="2"/>
        <v>0.92317729474005183</v>
      </c>
      <c r="F14" s="42">
        <f t="shared" si="2"/>
        <v>0.92317729474005183</v>
      </c>
      <c r="G14" s="42">
        <f t="shared" si="2"/>
        <v>0.92317729474005183</v>
      </c>
      <c r="H14" s="42">
        <f t="shared" si="2"/>
        <v>0.92317729474005183</v>
      </c>
      <c r="I14" s="42">
        <f t="shared" si="2"/>
        <v>0.92317729474005183</v>
      </c>
      <c r="J14" s="42">
        <f t="shared" si="2"/>
        <v>0.92317729474005183</v>
      </c>
      <c r="K14" s="42">
        <f t="shared" si="2"/>
        <v>0.92317729474005183</v>
      </c>
      <c r="M14" s="9"/>
      <c r="N14" t="s">
        <v>138</v>
      </c>
      <c r="O14" s="9" t="s">
        <v>75</v>
      </c>
      <c r="P14" s="9" t="str">
        <f t="shared" si="4"/>
        <v>eps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</row>
    <row r="15" spans="1:38" x14ac:dyDescent="0.25">
      <c r="A15" t="s">
        <v>139</v>
      </c>
      <c r="B15" s="42">
        <f t="shared" si="5"/>
        <v>0.92317729474005183</v>
      </c>
      <c r="C15" s="42">
        <f t="shared" si="1"/>
        <v>0.92317729474005183</v>
      </c>
      <c r="D15" s="42">
        <f t="shared" si="2"/>
        <v>0.92317729474005183</v>
      </c>
      <c r="E15" s="42">
        <f t="shared" si="2"/>
        <v>0.92317729474005183</v>
      </c>
      <c r="F15" s="42">
        <f t="shared" si="2"/>
        <v>0.92317729474005183</v>
      </c>
      <c r="G15" s="42">
        <f t="shared" si="2"/>
        <v>0.92317729474005183</v>
      </c>
      <c r="H15" s="42">
        <f t="shared" si="2"/>
        <v>0.92317729474005183</v>
      </c>
      <c r="I15" s="42">
        <f t="shared" si="2"/>
        <v>0.92317729474005183</v>
      </c>
      <c r="J15" s="42">
        <f t="shared" si="2"/>
        <v>0.92317729474005183</v>
      </c>
      <c r="K15" s="42">
        <f t="shared" si="2"/>
        <v>0.92317729474005183</v>
      </c>
      <c r="N15" t="s">
        <v>139</v>
      </c>
      <c r="O15" s="9" t="s">
        <v>75</v>
      </c>
      <c r="P15" s="9" t="str">
        <f t="shared" si="4"/>
        <v>eps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</row>
    <row r="16" spans="1:38" x14ac:dyDescent="0.25">
      <c r="A16" t="s">
        <v>140</v>
      </c>
      <c r="B16" s="42">
        <f t="shared" si="5"/>
        <v>0.92317729474005183</v>
      </c>
      <c r="C16" s="42">
        <f t="shared" si="1"/>
        <v>0.92317729474005183</v>
      </c>
      <c r="D16" s="42">
        <f t="shared" si="2"/>
        <v>0.92317729474005183</v>
      </c>
      <c r="E16" s="42">
        <f t="shared" si="2"/>
        <v>0.92317729474005183</v>
      </c>
      <c r="F16" s="42">
        <f t="shared" si="2"/>
        <v>0.92317729474005183</v>
      </c>
      <c r="G16" s="42">
        <f t="shared" si="2"/>
        <v>0.92317729474005183</v>
      </c>
      <c r="H16" s="42">
        <f t="shared" si="2"/>
        <v>0.92317729474005183</v>
      </c>
      <c r="I16" s="42">
        <f t="shared" si="2"/>
        <v>0.92317729474005183</v>
      </c>
      <c r="J16" s="42">
        <f t="shared" si="2"/>
        <v>0.92317729474005183</v>
      </c>
      <c r="K16" s="42">
        <f t="shared" si="2"/>
        <v>0.92317729474005183</v>
      </c>
      <c r="N16" t="s">
        <v>140</v>
      </c>
      <c r="O16" s="9" t="s">
        <v>75</v>
      </c>
      <c r="P16" s="9" t="str">
        <f t="shared" si="4"/>
        <v>eps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</row>
    <row r="17" spans="1:24" x14ac:dyDescent="0.25">
      <c r="A17" t="s">
        <v>324</v>
      </c>
      <c r="B17" s="42">
        <f t="shared" si="5"/>
        <v>0.92317729474005183</v>
      </c>
      <c r="C17" s="42">
        <f t="shared" si="1"/>
        <v>0.92317729474005183</v>
      </c>
      <c r="D17" s="42">
        <f t="shared" si="2"/>
        <v>0.92317729474005183</v>
      </c>
      <c r="E17" s="42">
        <f t="shared" si="2"/>
        <v>0.92317729474005183</v>
      </c>
      <c r="F17" s="42">
        <f t="shared" si="2"/>
        <v>0.92317729474005183</v>
      </c>
      <c r="G17" s="42">
        <f t="shared" si="2"/>
        <v>0.92317729474005183</v>
      </c>
      <c r="H17" s="42">
        <f t="shared" si="2"/>
        <v>0.92317729474005183</v>
      </c>
      <c r="I17" s="42">
        <f t="shared" si="2"/>
        <v>0.92317729474005183</v>
      </c>
      <c r="J17" s="42">
        <f t="shared" si="2"/>
        <v>0.92317729474005183</v>
      </c>
      <c r="K17" s="42">
        <f t="shared" si="2"/>
        <v>0.92317729474005183</v>
      </c>
      <c r="N17" t="s">
        <v>324</v>
      </c>
      <c r="O17" s="9" t="s">
        <v>75</v>
      </c>
      <c r="P17" s="9" t="str">
        <f t="shared" si="4"/>
        <v>eps</v>
      </c>
      <c r="Q17" s="9" t="str">
        <f t="shared" si="3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</row>
    <row r="18" spans="1:24" x14ac:dyDescent="0.25">
      <c r="B18" s="9"/>
      <c r="C18" s="9"/>
      <c r="D18" s="9"/>
      <c r="E18" s="9"/>
      <c r="F18" s="9"/>
      <c r="G18" s="9"/>
      <c r="H18" s="9"/>
      <c r="I18" s="9"/>
      <c r="J18" s="9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25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L22" s="40"/>
    </row>
  </sheetData>
  <conditionalFormatting sqref="C7:K7 M8:M14 B8:K21 O8:X21">
    <cfRule type="cellIs" dxfId="9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topLeftCell="A247" workbookViewId="0"/>
  </sheetViews>
  <sheetFormatPr defaultColWidth="9.28515625" defaultRowHeight="15" x14ac:dyDescent="0.25"/>
  <cols>
    <col min="1" max="1" width="11.42578125" bestFit="1" customWidth="1"/>
    <col min="2" max="2" width="32.140625" bestFit="1" customWidth="1"/>
    <col min="3" max="3" width="7.7109375" bestFit="1" customWidth="1"/>
    <col min="4" max="33" width="6.7109375" bestFit="1" customWidth="1"/>
    <col min="34" max="38" width="3" bestFit="1" customWidth="1"/>
  </cols>
  <sheetData>
    <row r="1" spans="1:38" ht="18.75" x14ac:dyDescent="0.3">
      <c r="B1" s="1" t="s">
        <v>280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8" x14ac:dyDescent="0.25">
      <c r="B2" s="4" t="s">
        <v>281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8" x14ac:dyDescent="0.25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8" x14ac:dyDescent="0.25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6" spans="1:38" x14ac:dyDescent="0.25">
      <c r="B6" s="2" t="s">
        <v>282</v>
      </c>
    </row>
    <row r="7" spans="1:38" x14ac:dyDescent="0.25">
      <c r="C7">
        <v>2020</v>
      </c>
      <c r="D7">
        <f t="shared" ref="D7:AG7" si="0">C7+1</f>
        <v>2021</v>
      </c>
      <c r="E7">
        <f t="shared" si="0"/>
        <v>2022</v>
      </c>
      <c r="F7">
        <f t="shared" si="0"/>
        <v>2023</v>
      </c>
      <c r="G7">
        <f t="shared" si="0"/>
        <v>2024</v>
      </c>
      <c r="H7">
        <f t="shared" si="0"/>
        <v>2025</v>
      </c>
      <c r="I7">
        <f t="shared" si="0"/>
        <v>2026</v>
      </c>
      <c r="J7">
        <f t="shared" si="0"/>
        <v>2027</v>
      </c>
      <c r="K7">
        <f t="shared" si="0"/>
        <v>2028</v>
      </c>
      <c r="L7">
        <f t="shared" si="0"/>
        <v>2029</v>
      </c>
      <c r="M7">
        <f t="shared" si="0"/>
        <v>2030</v>
      </c>
      <c r="N7">
        <f t="shared" si="0"/>
        <v>2031</v>
      </c>
      <c r="O7">
        <f t="shared" si="0"/>
        <v>2032</v>
      </c>
      <c r="P7">
        <f t="shared" si="0"/>
        <v>2033</v>
      </c>
      <c r="Q7">
        <f t="shared" si="0"/>
        <v>2034</v>
      </c>
      <c r="R7">
        <f t="shared" si="0"/>
        <v>2035</v>
      </c>
      <c r="S7">
        <f t="shared" si="0"/>
        <v>2036</v>
      </c>
      <c r="T7">
        <f t="shared" si="0"/>
        <v>2037</v>
      </c>
      <c r="U7">
        <f t="shared" si="0"/>
        <v>2038</v>
      </c>
      <c r="V7">
        <f t="shared" si="0"/>
        <v>2039</v>
      </c>
      <c r="W7">
        <f t="shared" si="0"/>
        <v>2040</v>
      </c>
      <c r="X7">
        <f t="shared" si="0"/>
        <v>2041</v>
      </c>
      <c r="Y7">
        <f t="shared" si="0"/>
        <v>2042</v>
      </c>
      <c r="Z7">
        <f t="shared" si="0"/>
        <v>2043</v>
      </c>
      <c r="AA7">
        <f t="shared" si="0"/>
        <v>2044</v>
      </c>
      <c r="AB7">
        <f t="shared" si="0"/>
        <v>2045</v>
      </c>
      <c r="AC7">
        <f t="shared" si="0"/>
        <v>2046</v>
      </c>
      <c r="AD7">
        <f t="shared" si="0"/>
        <v>2047</v>
      </c>
      <c r="AE7">
        <f t="shared" si="0"/>
        <v>2048</v>
      </c>
      <c r="AF7">
        <f t="shared" si="0"/>
        <v>2049</v>
      </c>
      <c r="AG7">
        <f t="shared" si="0"/>
        <v>2050</v>
      </c>
    </row>
    <row r="8" spans="1:38" s="73" customFormat="1" x14ac:dyDescent="0.25">
      <c r="A8" s="73" t="s">
        <v>195</v>
      </c>
      <c r="B8" s="73" t="str">
        <f>evpen!C8</f>
        <v>Ucon7-75-L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4"/>
      <c r="AI8" s="74"/>
      <c r="AJ8" s="74"/>
      <c r="AK8" s="74"/>
      <c r="AL8" s="74"/>
    </row>
    <row r="9" spans="1:38" x14ac:dyDescent="0.25">
      <c r="A9" t="s">
        <v>195</v>
      </c>
      <c r="B9" t="str">
        <f>evpen!C9</f>
        <v>Con7-75-L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0</v>
      </c>
      <c r="AD9" s="78">
        <v>0</v>
      </c>
      <c r="AE9" s="78">
        <v>0</v>
      </c>
      <c r="AF9" s="78">
        <v>0</v>
      </c>
      <c r="AG9" s="78">
        <v>0</v>
      </c>
      <c r="AH9" s="75"/>
      <c r="AI9" s="75"/>
      <c r="AJ9" s="75"/>
      <c r="AK9" s="75"/>
      <c r="AL9" s="75"/>
    </row>
    <row r="10" spans="1:38" x14ac:dyDescent="0.25">
      <c r="A10" t="s">
        <v>195</v>
      </c>
      <c r="B10" t="str">
        <f>evpen!C10</f>
        <v>Ucon_NB-UCE-L</v>
      </c>
      <c r="C10" s="78">
        <v>0</v>
      </c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0</v>
      </c>
      <c r="X10" s="78">
        <v>0</v>
      </c>
      <c r="Y10" s="78">
        <v>0</v>
      </c>
      <c r="Z10" s="78">
        <v>0</v>
      </c>
      <c r="AA10" s="78">
        <v>0</v>
      </c>
      <c r="AB10" s="78">
        <v>0</v>
      </c>
      <c r="AC10" s="78">
        <v>0</v>
      </c>
      <c r="AD10" s="78">
        <v>0</v>
      </c>
      <c r="AE10" s="78">
        <v>0</v>
      </c>
      <c r="AF10" s="78">
        <v>0</v>
      </c>
      <c r="AG10" s="78">
        <v>0</v>
      </c>
      <c r="AH10" s="75"/>
      <c r="AI10" s="75"/>
      <c r="AJ10" s="75"/>
      <c r="AK10" s="75"/>
      <c r="AL10" s="75"/>
    </row>
    <row r="11" spans="1:38" x14ac:dyDescent="0.25">
      <c r="A11" t="s">
        <v>195</v>
      </c>
      <c r="B11" t="str">
        <f>evpen!C11</f>
        <v>Con_NB-UCE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5"/>
      <c r="AI11" s="75"/>
      <c r="AJ11" s="75"/>
      <c r="AK11" s="75"/>
      <c r="AL11" s="75"/>
    </row>
    <row r="12" spans="1:38" x14ac:dyDescent="0.25">
      <c r="A12" t="s">
        <v>195</v>
      </c>
      <c r="B12" t="str">
        <f>evpen!C12</f>
        <v>Ucon_NB9-5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0</v>
      </c>
      <c r="AD12" s="78">
        <v>0</v>
      </c>
      <c r="AE12" s="78">
        <v>0</v>
      </c>
      <c r="AF12" s="78">
        <v>0</v>
      </c>
      <c r="AG12" s="78">
        <v>0</v>
      </c>
      <c r="AH12" s="75"/>
      <c r="AI12" s="75"/>
      <c r="AJ12" s="75"/>
      <c r="AK12" s="75"/>
      <c r="AL12" s="75"/>
    </row>
    <row r="13" spans="1:38" x14ac:dyDescent="0.25">
      <c r="A13" t="s">
        <v>195</v>
      </c>
      <c r="B13" t="str">
        <f>evpen!C13</f>
        <v>RE_CON-UCE-L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5"/>
      <c r="AI13" s="75"/>
      <c r="AJ13" s="75"/>
      <c r="AK13" s="75"/>
      <c r="AL13" s="75"/>
    </row>
    <row r="14" spans="1:38" x14ac:dyDescent="0.25">
      <c r="A14" t="s">
        <v>195</v>
      </c>
      <c r="B14" t="str">
        <f>evpen!C14</f>
        <v>TRAPES-UCE-L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</v>
      </c>
      <c r="AG14" s="78">
        <v>0</v>
      </c>
      <c r="AH14" s="75"/>
      <c r="AI14" s="75"/>
      <c r="AJ14" s="75"/>
      <c r="AK14" s="75"/>
      <c r="AL14" s="75"/>
    </row>
    <row r="15" spans="1:38" x14ac:dyDescent="0.25">
      <c r="A15" t="s">
        <v>195</v>
      </c>
      <c r="B15" t="str">
        <f>evpen!C15</f>
        <v>REF2019-UCE-L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0</v>
      </c>
      <c r="AD15" s="78">
        <v>0</v>
      </c>
      <c r="AE15" s="78">
        <v>0</v>
      </c>
      <c r="AF15" s="78">
        <v>0</v>
      </c>
      <c r="AG15" s="78">
        <v>0</v>
      </c>
      <c r="AH15" s="75"/>
      <c r="AI15" s="75"/>
      <c r="AJ15" s="75"/>
      <c r="AK15" s="75"/>
      <c r="AL15" s="75"/>
    </row>
    <row r="16" spans="1:38" x14ac:dyDescent="0.25">
      <c r="A16" t="s">
        <v>195</v>
      </c>
      <c r="B16" t="str">
        <f>evpen!C16</f>
        <v>REF20195-L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5"/>
      <c r="AI16" s="75"/>
      <c r="AJ16" s="75"/>
      <c r="AK16" s="75"/>
      <c r="AL16" s="75"/>
    </row>
    <row r="17" spans="1:38" s="3" customFormat="1" x14ac:dyDescent="0.25">
      <c r="A17" s="3" t="s">
        <v>195</v>
      </c>
      <c r="B17" s="3" t="str">
        <f>evpen!C17</f>
        <v>T3P2S8RL-UCE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6"/>
      <c r="AI17" s="76"/>
      <c r="AJ17" s="76"/>
      <c r="AK17" s="76"/>
      <c r="AL17" s="76"/>
    </row>
    <row r="18" spans="1:38" x14ac:dyDescent="0.25">
      <c r="A18" t="s">
        <v>130</v>
      </c>
      <c r="B18" t="str">
        <f>B8</f>
        <v>Ucon7-75-L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1"/>
      <c r="AI18" s="41"/>
      <c r="AJ18" s="41"/>
      <c r="AK18" s="41"/>
      <c r="AL18" s="41"/>
    </row>
    <row r="19" spans="1:38" x14ac:dyDescent="0.25">
      <c r="A19" t="s">
        <v>130</v>
      </c>
      <c r="B19" t="str">
        <f t="shared" ref="B19:B27" si="1">B9</f>
        <v>Con7-75-L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1"/>
      <c r="AI19" s="41"/>
      <c r="AJ19" s="41"/>
      <c r="AK19" s="41"/>
      <c r="AL19" s="41"/>
    </row>
    <row r="20" spans="1:38" x14ac:dyDescent="0.25">
      <c r="A20" t="s">
        <v>130</v>
      </c>
      <c r="B20" t="str">
        <f t="shared" si="1"/>
        <v>Ucon_NB-UCE-L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1"/>
      <c r="AI20" s="41"/>
      <c r="AJ20" s="41"/>
      <c r="AK20" s="41"/>
      <c r="AL20" s="41"/>
    </row>
    <row r="21" spans="1:38" x14ac:dyDescent="0.25">
      <c r="A21" t="s">
        <v>130</v>
      </c>
      <c r="B21" t="str">
        <f t="shared" si="1"/>
        <v>Con_NB-UCE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1"/>
      <c r="AI21" s="41"/>
      <c r="AJ21" s="41"/>
      <c r="AK21" s="41"/>
      <c r="AL21" s="41"/>
    </row>
    <row r="22" spans="1:38" x14ac:dyDescent="0.25">
      <c r="A22" t="s">
        <v>130</v>
      </c>
      <c r="B22" t="str">
        <f t="shared" si="1"/>
        <v>Ucon_NB9-5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1"/>
      <c r="AI22" s="41"/>
      <c r="AJ22" s="41"/>
      <c r="AK22" s="41"/>
      <c r="AL22" s="41"/>
    </row>
    <row r="23" spans="1:38" x14ac:dyDescent="0.25">
      <c r="A23" t="s">
        <v>130</v>
      </c>
      <c r="B23" t="str">
        <f t="shared" si="1"/>
        <v>RE_CON-UCE-L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1"/>
      <c r="AI23" s="41"/>
      <c r="AJ23" s="41"/>
      <c r="AK23" s="41"/>
      <c r="AL23" s="41"/>
    </row>
    <row r="24" spans="1:38" x14ac:dyDescent="0.25">
      <c r="A24" t="s">
        <v>130</v>
      </c>
      <c r="B24" t="str">
        <f t="shared" si="1"/>
        <v>TRAPES-UCE-L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1"/>
      <c r="AI24" s="41"/>
      <c r="AJ24" s="41"/>
      <c r="AK24" s="41"/>
      <c r="AL24" s="41"/>
    </row>
    <row r="25" spans="1:38" x14ac:dyDescent="0.25">
      <c r="A25" t="s">
        <v>130</v>
      </c>
      <c r="B25" t="str">
        <f t="shared" si="1"/>
        <v>REF2019-UCE-L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1"/>
      <c r="AI25" s="41"/>
      <c r="AJ25" s="41"/>
      <c r="AK25" s="41"/>
      <c r="AL25" s="41"/>
    </row>
    <row r="26" spans="1:38" x14ac:dyDescent="0.25">
      <c r="A26" t="s">
        <v>130</v>
      </c>
      <c r="B26" t="str">
        <f t="shared" si="1"/>
        <v>REF20195-L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1"/>
      <c r="AI26" s="41"/>
      <c r="AJ26" s="41"/>
      <c r="AK26" s="41"/>
      <c r="AL26" s="41"/>
    </row>
    <row r="27" spans="1:38" x14ac:dyDescent="0.25">
      <c r="A27" t="s">
        <v>130</v>
      </c>
      <c r="B27" t="str">
        <f t="shared" si="1"/>
        <v>T3P2S8RL-UCE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1"/>
      <c r="AI27" s="41"/>
      <c r="AJ27" s="41"/>
      <c r="AK27" s="41"/>
      <c r="AL27" s="41"/>
    </row>
    <row r="28" spans="1:38" s="73" customFormat="1" x14ac:dyDescent="0.25">
      <c r="A28" s="73" t="s">
        <v>420</v>
      </c>
      <c r="B28" s="73" t="str">
        <f>B18</f>
        <v>Ucon7-75-L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0</v>
      </c>
      <c r="AC28" s="77">
        <v>0</v>
      </c>
      <c r="AD28" s="77">
        <v>0</v>
      </c>
      <c r="AE28" s="77">
        <v>0</v>
      </c>
      <c r="AF28" s="77">
        <v>0</v>
      </c>
      <c r="AG28" s="77">
        <v>0</v>
      </c>
      <c r="AH28" s="74"/>
      <c r="AI28" s="74"/>
      <c r="AJ28" s="74"/>
      <c r="AK28" s="74"/>
      <c r="AL28" s="74"/>
    </row>
    <row r="29" spans="1:38" x14ac:dyDescent="0.25">
      <c r="A29" t="s">
        <v>420</v>
      </c>
      <c r="B29" t="str">
        <f t="shared" ref="B29:B37" si="2">B19</f>
        <v>Con7-75-L</v>
      </c>
      <c r="C29" s="78">
        <v>0</v>
      </c>
      <c r="D29" s="78">
        <v>0</v>
      </c>
      <c r="E29" s="78">
        <v>0</v>
      </c>
      <c r="F29" s="78">
        <v>0</v>
      </c>
      <c r="G29" s="80">
        <f t="shared" ref="G29:AG29" si="3">G28</f>
        <v>0</v>
      </c>
      <c r="H29" s="80">
        <f t="shared" si="3"/>
        <v>0</v>
      </c>
      <c r="I29" s="80">
        <f t="shared" si="3"/>
        <v>0</v>
      </c>
      <c r="J29" s="80">
        <f t="shared" si="3"/>
        <v>0</v>
      </c>
      <c r="K29" s="80">
        <f t="shared" si="3"/>
        <v>0</v>
      </c>
      <c r="L29" s="80">
        <f t="shared" si="3"/>
        <v>0</v>
      </c>
      <c r="M29" s="80">
        <f t="shared" si="3"/>
        <v>0</v>
      </c>
      <c r="N29" s="80">
        <f t="shared" si="3"/>
        <v>0</v>
      </c>
      <c r="O29" s="80">
        <f t="shared" si="3"/>
        <v>0</v>
      </c>
      <c r="P29" s="80">
        <f t="shared" si="3"/>
        <v>0</v>
      </c>
      <c r="Q29" s="80">
        <f t="shared" si="3"/>
        <v>0</v>
      </c>
      <c r="R29" s="80">
        <f t="shared" si="3"/>
        <v>0</v>
      </c>
      <c r="S29" s="80">
        <f t="shared" si="3"/>
        <v>0</v>
      </c>
      <c r="T29" s="80">
        <f t="shared" si="3"/>
        <v>0</v>
      </c>
      <c r="U29" s="80">
        <f t="shared" si="3"/>
        <v>0</v>
      </c>
      <c r="V29" s="80">
        <f t="shared" si="3"/>
        <v>0</v>
      </c>
      <c r="W29" s="80">
        <f t="shared" si="3"/>
        <v>0</v>
      </c>
      <c r="X29" s="80">
        <f t="shared" si="3"/>
        <v>0</v>
      </c>
      <c r="Y29" s="80">
        <f t="shared" si="3"/>
        <v>0</v>
      </c>
      <c r="Z29" s="80">
        <f t="shared" si="3"/>
        <v>0</v>
      </c>
      <c r="AA29" s="80">
        <f t="shared" si="3"/>
        <v>0</v>
      </c>
      <c r="AB29" s="80">
        <f t="shared" si="3"/>
        <v>0</v>
      </c>
      <c r="AC29" s="80">
        <f t="shared" si="3"/>
        <v>0</v>
      </c>
      <c r="AD29" s="80">
        <f t="shared" si="3"/>
        <v>0</v>
      </c>
      <c r="AE29" s="80">
        <f t="shared" si="3"/>
        <v>0</v>
      </c>
      <c r="AF29" s="80">
        <f t="shared" si="3"/>
        <v>0</v>
      </c>
      <c r="AG29" s="80">
        <f t="shared" si="3"/>
        <v>0</v>
      </c>
      <c r="AH29" s="75"/>
      <c r="AI29" s="75"/>
      <c r="AJ29" s="75"/>
      <c r="AK29" s="75"/>
      <c r="AL29" s="75"/>
    </row>
    <row r="30" spans="1:38" x14ac:dyDescent="0.25">
      <c r="A30" t="s">
        <v>420</v>
      </c>
      <c r="B30" t="str">
        <f t="shared" si="2"/>
        <v>Ucon_NB-UCE-L</v>
      </c>
      <c r="C30" s="78">
        <v>0</v>
      </c>
      <c r="D30" s="78">
        <v>0</v>
      </c>
      <c r="E30" s="78">
        <v>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5"/>
      <c r="AI30" s="75"/>
      <c r="AJ30" s="75"/>
      <c r="AK30" s="75"/>
      <c r="AL30" s="75"/>
    </row>
    <row r="31" spans="1:38" x14ac:dyDescent="0.25">
      <c r="A31" t="s">
        <v>420</v>
      </c>
      <c r="B31" t="str">
        <f t="shared" si="2"/>
        <v>Con_NB-UCE</v>
      </c>
      <c r="C31" s="78">
        <v>0</v>
      </c>
      <c r="D31" s="78">
        <v>0</v>
      </c>
      <c r="E31" s="78">
        <v>0</v>
      </c>
      <c r="F31" s="78">
        <v>0</v>
      </c>
      <c r="G31" s="78">
        <f t="shared" ref="G31:AG34" si="4">G29</f>
        <v>0</v>
      </c>
      <c r="H31" s="78">
        <f t="shared" si="4"/>
        <v>0</v>
      </c>
      <c r="I31" s="78">
        <f t="shared" si="4"/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f t="shared" si="4"/>
        <v>0</v>
      </c>
      <c r="Q31" s="78">
        <f t="shared" si="4"/>
        <v>0</v>
      </c>
      <c r="R31" s="78">
        <f t="shared" si="4"/>
        <v>0</v>
      </c>
      <c r="S31" s="78">
        <f t="shared" si="4"/>
        <v>0</v>
      </c>
      <c r="T31" s="78">
        <f t="shared" si="4"/>
        <v>0</v>
      </c>
      <c r="U31" s="78">
        <f t="shared" si="4"/>
        <v>0</v>
      </c>
      <c r="V31" s="78">
        <f t="shared" si="4"/>
        <v>0</v>
      </c>
      <c r="W31" s="78">
        <f t="shared" si="4"/>
        <v>0</v>
      </c>
      <c r="X31" s="78">
        <f t="shared" si="4"/>
        <v>0</v>
      </c>
      <c r="Y31" s="78">
        <f t="shared" si="4"/>
        <v>0</v>
      </c>
      <c r="Z31" s="78">
        <f t="shared" si="4"/>
        <v>0</v>
      </c>
      <c r="AA31" s="78">
        <f t="shared" si="4"/>
        <v>0</v>
      </c>
      <c r="AB31" s="78">
        <f t="shared" si="4"/>
        <v>0</v>
      </c>
      <c r="AC31" s="78">
        <f t="shared" si="4"/>
        <v>0</v>
      </c>
      <c r="AD31" s="78">
        <f t="shared" si="4"/>
        <v>0</v>
      </c>
      <c r="AE31" s="78">
        <f t="shared" si="4"/>
        <v>0</v>
      </c>
      <c r="AF31" s="78">
        <f t="shared" si="4"/>
        <v>0</v>
      </c>
      <c r="AG31" s="78">
        <f t="shared" si="4"/>
        <v>0</v>
      </c>
      <c r="AH31" s="75"/>
      <c r="AI31" s="75"/>
      <c r="AJ31" s="75"/>
      <c r="AK31" s="75"/>
      <c r="AL31" s="75"/>
    </row>
    <row r="32" spans="1:38" x14ac:dyDescent="0.25">
      <c r="A32" t="s">
        <v>420</v>
      </c>
      <c r="B32" t="str">
        <f t="shared" si="2"/>
        <v>Ucon_NB9-5</v>
      </c>
      <c r="C32" s="78">
        <v>0</v>
      </c>
      <c r="D32" s="78">
        <v>0</v>
      </c>
      <c r="E32" s="78">
        <v>0</v>
      </c>
      <c r="F32" s="78">
        <v>0</v>
      </c>
      <c r="G32" s="78">
        <f>G30</f>
        <v>0</v>
      </c>
      <c r="H32" s="78">
        <f>H30</f>
        <v>0</v>
      </c>
      <c r="I32" s="78">
        <f>I30</f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f t="shared" si="4"/>
        <v>0</v>
      </c>
      <c r="Q32" s="78">
        <f t="shared" si="4"/>
        <v>0</v>
      </c>
      <c r="R32" s="78">
        <f t="shared" si="4"/>
        <v>0</v>
      </c>
      <c r="S32" s="78">
        <f t="shared" si="4"/>
        <v>0</v>
      </c>
      <c r="T32" s="78">
        <f t="shared" si="4"/>
        <v>0</v>
      </c>
      <c r="U32" s="78">
        <f t="shared" si="4"/>
        <v>0</v>
      </c>
      <c r="V32" s="78">
        <f t="shared" si="4"/>
        <v>0</v>
      </c>
      <c r="W32" s="78">
        <f t="shared" si="4"/>
        <v>0</v>
      </c>
      <c r="X32" s="78">
        <f t="shared" si="4"/>
        <v>0</v>
      </c>
      <c r="Y32" s="78">
        <f t="shared" si="4"/>
        <v>0</v>
      </c>
      <c r="Z32" s="78">
        <f t="shared" si="4"/>
        <v>0</v>
      </c>
      <c r="AA32" s="78">
        <f t="shared" si="4"/>
        <v>0</v>
      </c>
      <c r="AB32" s="78">
        <f t="shared" si="4"/>
        <v>0</v>
      </c>
      <c r="AC32" s="78">
        <f t="shared" si="4"/>
        <v>0</v>
      </c>
      <c r="AD32" s="78">
        <f t="shared" si="4"/>
        <v>0</v>
      </c>
      <c r="AE32" s="78">
        <f t="shared" si="4"/>
        <v>0</v>
      </c>
      <c r="AF32" s="78">
        <f t="shared" si="4"/>
        <v>0</v>
      </c>
      <c r="AG32" s="78">
        <f t="shared" si="4"/>
        <v>0</v>
      </c>
      <c r="AH32" s="75"/>
      <c r="AI32" s="75"/>
      <c r="AJ32" s="75"/>
      <c r="AK32" s="75"/>
      <c r="AL32" s="75"/>
    </row>
    <row r="33" spans="1:38" x14ac:dyDescent="0.25">
      <c r="A33" t="s">
        <v>420</v>
      </c>
      <c r="B33" t="str">
        <f t="shared" si="2"/>
        <v>RE_CON-UCE-L</v>
      </c>
      <c r="C33" s="78">
        <v>0</v>
      </c>
      <c r="D33" s="78">
        <v>0</v>
      </c>
      <c r="E33" s="78">
        <v>0</v>
      </c>
      <c r="F33" s="78">
        <v>0</v>
      </c>
      <c r="G33" s="78">
        <f t="shared" si="4"/>
        <v>0</v>
      </c>
      <c r="H33" s="78">
        <f t="shared" si="4"/>
        <v>0</v>
      </c>
      <c r="I33" s="78">
        <f t="shared" si="4"/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f t="shared" si="4"/>
        <v>0</v>
      </c>
      <c r="Q33" s="78">
        <f t="shared" si="4"/>
        <v>0</v>
      </c>
      <c r="R33" s="78">
        <f t="shared" si="4"/>
        <v>0</v>
      </c>
      <c r="S33" s="78">
        <f t="shared" si="4"/>
        <v>0</v>
      </c>
      <c r="T33" s="78">
        <f t="shared" si="4"/>
        <v>0</v>
      </c>
      <c r="U33" s="78">
        <f t="shared" si="4"/>
        <v>0</v>
      </c>
      <c r="V33" s="78">
        <f t="shared" si="4"/>
        <v>0</v>
      </c>
      <c r="W33" s="78">
        <f t="shared" si="4"/>
        <v>0</v>
      </c>
      <c r="X33" s="78">
        <f t="shared" si="4"/>
        <v>0</v>
      </c>
      <c r="Y33" s="78">
        <f t="shared" si="4"/>
        <v>0</v>
      </c>
      <c r="Z33" s="78">
        <f t="shared" si="4"/>
        <v>0</v>
      </c>
      <c r="AA33" s="78">
        <f t="shared" si="4"/>
        <v>0</v>
      </c>
      <c r="AB33" s="78">
        <f t="shared" si="4"/>
        <v>0</v>
      </c>
      <c r="AC33" s="78">
        <f t="shared" si="4"/>
        <v>0</v>
      </c>
      <c r="AD33" s="78">
        <f t="shared" si="4"/>
        <v>0</v>
      </c>
      <c r="AE33" s="78">
        <f t="shared" si="4"/>
        <v>0</v>
      </c>
      <c r="AF33" s="78">
        <f t="shared" si="4"/>
        <v>0</v>
      </c>
      <c r="AG33" s="78">
        <f t="shared" si="4"/>
        <v>0</v>
      </c>
      <c r="AH33" s="75"/>
      <c r="AI33" s="75"/>
      <c r="AJ33" s="75"/>
      <c r="AK33" s="75"/>
      <c r="AL33" s="75"/>
    </row>
    <row r="34" spans="1:38" x14ac:dyDescent="0.25">
      <c r="A34" t="s">
        <v>420</v>
      </c>
      <c r="B34" t="str">
        <f t="shared" si="2"/>
        <v>TRAPES-UCE-L</v>
      </c>
      <c r="C34" s="78">
        <v>0</v>
      </c>
      <c r="D34" s="78">
        <v>0</v>
      </c>
      <c r="E34" s="78">
        <v>0</v>
      </c>
      <c r="F34" s="78">
        <v>0</v>
      </c>
      <c r="G34" s="78">
        <f t="shared" si="4"/>
        <v>0</v>
      </c>
      <c r="H34" s="78">
        <f t="shared" si="4"/>
        <v>0</v>
      </c>
      <c r="I34" s="78">
        <f t="shared" si="4"/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f t="shared" si="4"/>
        <v>0</v>
      </c>
      <c r="Q34" s="78">
        <f t="shared" si="4"/>
        <v>0</v>
      </c>
      <c r="R34" s="78">
        <f t="shared" si="4"/>
        <v>0</v>
      </c>
      <c r="S34" s="78">
        <f t="shared" si="4"/>
        <v>0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>
        <f t="shared" si="4"/>
        <v>0</v>
      </c>
      <c r="AH34" s="75"/>
      <c r="AI34" s="75"/>
      <c r="AJ34" s="75"/>
      <c r="AK34" s="75"/>
      <c r="AL34" s="75"/>
    </row>
    <row r="35" spans="1:38" x14ac:dyDescent="0.25">
      <c r="A35" t="s">
        <v>420</v>
      </c>
      <c r="B35" t="str">
        <f t="shared" si="2"/>
        <v>REF2019-UCE-L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5"/>
      <c r="AI35" s="75"/>
      <c r="AJ35" s="75"/>
      <c r="AK35" s="75"/>
      <c r="AL35" s="75"/>
    </row>
    <row r="36" spans="1:38" x14ac:dyDescent="0.25">
      <c r="A36" t="s">
        <v>420</v>
      </c>
      <c r="B36" t="str">
        <f t="shared" si="2"/>
        <v>REF20195-L</v>
      </c>
      <c r="C36" s="78">
        <v>0</v>
      </c>
      <c r="D36" s="78">
        <v>0</v>
      </c>
      <c r="E36" s="78">
        <v>0</v>
      </c>
      <c r="F36" s="78">
        <v>0</v>
      </c>
      <c r="G36" s="78">
        <f t="shared" ref="G36:AG36" si="5">G29</f>
        <v>0</v>
      </c>
      <c r="H36" s="78">
        <f t="shared" si="5"/>
        <v>0</v>
      </c>
      <c r="I36" s="78">
        <f t="shared" si="5"/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f t="shared" si="5"/>
        <v>0</v>
      </c>
      <c r="Q36" s="78">
        <f t="shared" si="5"/>
        <v>0</v>
      </c>
      <c r="R36" s="78">
        <f t="shared" si="5"/>
        <v>0</v>
      </c>
      <c r="S36" s="78">
        <f t="shared" si="5"/>
        <v>0</v>
      </c>
      <c r="T36" s="78">
        <f t="shared" si="5"/>
        <v>0</v>
      </c>
      <c r="U36" s="78">
        <f t="shared" si="5"/>
        <v>0</v>
      </c>
      <c r="V36" s="78">
        <f t="shared" si="5"/>
        <v>0</v>
      </c>
      <c r="W36" s="78">
        <f t="shared" si="5"/>
        <v>0</v>
      </c>
      <c r="X36" s="78">
        <f t="shared" si="5"/>
        <v>0</v>
      </c>
      <c r="Y36" s="78">
        <f t="shared" si="5"/>
        <v>0</v>
      </c>
      <c r="Z36" s="78">
        <f t="shared" si="5"/>
        <v>0</v>
      </c>
      <c r="AA36" s="78">
        <f t="shared" si="5"/>
        <v>0</v>
      </c>
      <c r="AB36" s="78">
        <f t="shared" si="5"/>
        <v>0</v>
      </c>
      <c r="AC36" s="78">
        <f t="shared" si="5"/>
        <v>0</v>
      </c>
      <c r="AD36" s="78">
        <f t="shared" si="5"/>
        <v>0</v>
      </c>
      <c r="AE36" s="78">
        <f t="shared" si="5"/>
        <v>0</v>
      </c>
      <c r="AF36" s="78">
        <f t="shared" si="5"/>
        <v>0</v>
      </c>
      <c r="AG36" s="78">
        <f t="shared" si="5"/>
        <v>0</v>
      </c>
      <c r="AH36" s="75"/>
      <c r="AI36" s="75"/>
      <c r="AJ36" s="75"/>
      <c r="AK36" s="75"/>
      <c r="AL36" s="75"/>
    </row>
    <row r="37" spans="1:38" s="3" customFormat="1" x14ac:dyDescent="0.25">
      <c r="A37" s="3" t="s">
        <v>420</v>
      </c>
      <c r="B37" s="3" t="str">
        <f t="shared" si="2"/>
        <v>T3P2S8RL-UCE</v>
      </c>
      <c r="C37" s="79">
        <v>0</v>
      </c>
      <c r="D37" s="79">
        <v>0</v>
      </c>
      <c r="E37" s="79">
        <v>0</v>
      </c>
      <c r="F37" s="79">
        <v>0</v>
      </c>
      <c r="G37" s="79">
        <f t="shared" ref="G37:AG37" si="6">G30</f>
        <v>0</v>
      </c>
      <c r="H37" s="79">
        <f t="shared" si="6"/>
        <v>0</v>
      </c>
      <c r="I37" s="79">
        <f t="shared" si="6"/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f t="shared" si="6"/>
        <v>0</v>
      </c>
      <c r="Q37" s="79">
        <f t="shared" si="6"/>
        <v>0</v>
      </c>
      <c r="R37" s="79">
        <f t="shared" si="6"/>
        <v>0</v>
      </c>
      <c r="S37" s="79">
        <f t="shared" si="6"/>
        <v>0</v>
      </c>
      <c r="T37" s="79">
        <f t="shared" si="6"/>
        <v>0</v>
      </c>
      <c r="U37" s="79">
        <f t="shared" si="6"/>
        <v>0</v>
      </c>
      <c r="V37" s="79">
        <f t="shared" si="6"/>
        <v>0</v>
      </c>
      <c r="W37" s="79">
        <f t="shared" si="6"/>
        <v>0</v>
      </c>
      <c r="X37" s="79">
        <f t="shared" si="6"/>
        <v>0</v>
      </c>
      <c r="Y37" s="79">
        <f t="shared" si="6"/>
        <v>0</v>
      </c>
      <c r="Z37" s="79">
        <f t="shared" si="6"/>
        <v>0</v>
      </c>
      <c r="AA37" s="79">
        <f t="shared" si="6"/>
        <v>0</v>
      </c>
      <c r="AB37" s="79">
        <f t="shared" si="6"/>
        <v>0</v>
      </c>
      <c r="AC37" s="79">
        <f t="shared" si="6"/>
        <v>0</v>
      </c>
      <c r="AD37" s="79">
        <f t="shared" si="6"/>
        <v>0</v>
      </c>
      <c r="AE37" s="79">
        <f t="shared" si="6"/>
        <v>0</v>
      </c>
      <c r="AF37" s="79">
        <f t="shared" si="6"/>
        <v>0</v>
      </c>
      <c r="AG37" s="79">
        <f t="shared" si="6"/>
        <v>0</v>
      </c>
      <c r="AH37" s="76"/>
      <c r="AI37" s="76"/>
      <c r="AJ37" s="76"/>
      <c r="AK37" s="76"/>
      <c r="AL37" s="76"/>
    </row>
    <row r="38" spans="1:38" x14ac:dyDescent="0.25">
      <c r="A38" t="s">
        <v>423</v>
      </c>
      <c r="B38" t="str">
        <f>B28</f>
        <v>Ucon7-75-L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1"/>
      <c r="AI38" s="41"/>
      <c r="AJ38" s="41"/>
      <c r="AK38" s="41"/>
      <c r="AL38" s="41"/>
    </row>
    <row r="39" spans="1:38" x14ac:dyDescent="0.25">
      <c r="A39" t="s">
        <v>423</v>
      </c>
      <c r="B39" t="str">
        <f t="shared" ref="B39:B102" si="7">B29</f>
        <v>Con7-75-L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1"/>
      <c r="AI39" s="41"/>
      <c r="AJ39" s="41"/>
      <c r="AK39" s="41"/>
      <c r="AL39" s="41"/>
    </row>
    <row r="40" spans="1:38" x14ac:dyDescent="0.25">
      <c r="A40" t="s">
        <v>423</v>
      </c>
      <c r="B40" t="str">
        <f t="shared" si="7"/>
        <v>Ucon_NB-UCE-L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1"/>
      <c r="AI40" s="41"/>
      <c r="AJ40" s="41"/>
      <c r="AK40" s="41"/>
      <c r="AL40" s="41"/>
    </row>
    <row r="41" spans="1:38" x14ac:dyDescent="0.25">
      <c r="A41" t="s">
        <v>423</v>
      </c>
      <c r="B41" t="str">
        <f t="shared" si="7"/>
        <v>Con_NB-UCE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1"/>
      <c r="AI41" s="41"/>
      <c r="AJ41" s="41"/>
      <c r="AK41" s="41"/>
      <c r="AL41" s="41"/>
    </row>
    <row r="42" spans="1:38" x14ac:dyDescent="0.25">
      <c r="A42" t="s">
        <v>423</v>
      </c>
      <c r="B42" t="str">
        <f t="shared" si="7"/>
        <v>Ucon_NB9-5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1"/>
      <c r="AI42" s="41"/>
      <c r="AJ42" s="41"/>
      <c r="AK42" s="41"/>
      <c r="AL42" s="41"/>
    </row>
    <row r="43" spans="1:38" x14ac:dyDescent="0.25">
      <c r="A43" t="s">
        <v>423</v>
      </c>
      <c r="B43" t="str">
        <f t="shared" si="7"/>
        <v>RE_CON-UCE-L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1"/>
      <c r="AI43" s="41"/>
      <c r="AJ43" s="41"/>
      <c r="AK43" s="41"/>
      <c r="AL43" s="41"/>
    </row>
    <row r="44" spans="1:38" x14ac:dyDescent="0.25">
      <c r="A44" t="s">
        <v>423</v>
      </c>
      <c r="B44" t="str">
        <f t="shared" si="7"/>
        <v>TRAPES-UCE-L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1"/>
      <c r="AI44" s="41"/>
      <c r="AJ44" s="41"/>
      <c r="AK44" s="41"/>
      <c r="AL44" s="41"/>
    </row>
    <row r="45" spans="1:38" x14ac:dyDescent="0.25">
      <c r="A45" t="s">
        <v>423</v>
      </c>
      <c r="B45" t="str">
        <f t="shared" si="7"/>
        <v>REF2019-UCE-L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1"/>
      <c r="AI45" s="41"/>
      <c r="AJ45" s="41"/>
      <c r="AK45" s="41"/>
      <c r="AL45" s="41"/>
    </row>
    <row r="46" spans="1:38" x14ac:dyDescent="0.25">
      <c r="A46" t="s">
        <v>423</v>
      </c>
      <c r="B46" t="str">
        <f t="shared" si="7"/>
        <v>REF20195-L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1"/>
      <c r="AI46" s="41"/>
      <c r="AJ46" s="41"/>
      <c r="AK46" s="41"/>
      <c r="AL46" s="41"/>
    </row>
    <row r="47" spans="1:38" x14ac:dyDescent="0.25">
      <c r="A47" t="s">
        <v>423</v>
      </c>
      <c r="B47" t="str">
        <f t="shared" si="7"/>
        <v>T3P2S8RL-UCE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1"/>
      <c r="AI47" s="41"/>
      <c r="AJ47" s="41"/>
      <c r="AK47" s="41"/>
      <c r="AL47" s="41"/>
    </row>
    <row r="48" spans="1:38" s="73" customFormat="1" x14ac:dyDescent="0.25">
      <c r="A48" s="73" t="s">
        <v>421</v>
      </c>
      <c r="B48" s="73" t="str">
        <f>B38</f>
        <v>Ucon7-75-L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4"/>
      <c r="AI48" s="74"/>
      <c r="AJ48" s="74"/>
      <c r="AK48" s="74"/>
      <c r="AL48" s="74"/>
    </row>
    <row r="49" spans="1:38" x14ac:dyDescent="0.25">
      <c r="A49" t="s">
        <v>421</v>
      </c>
      <c r="B49" t="str">
        <f t="shared" si="7"/>
        <v>Con7-75-L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1"/>
      <c r="AI49" s="41"/>
      <c r="AJ49" s="41"/>
      <c r="AK49" s="41"/>
      <c r="AL49" s="41"/>
    </row>
    <row r="50" spans="1:38" x14ac:dyDescent="0.25">
      <c r="A50" t="s">
        <v>421</v>
      </c>
      <c r="B50" t="str">
        <f t="shared" si="7"/>
        <v>Ucon_NB-UCE-L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1"/>
      <c r="AI50" s="41"/>
      <c r="AJ50" s="41"/>
      <c r="AK50" s="41"/>
      <c r="AL50" s="41"/>
    </row>
    <row r="51" spans="1:38" x14ac:dyDescent="0.25">
      <c r="A51" t="s">
        <v>421</v>
      </c>
      <c r="B51" t="str">
        <f t="shared" si="7"/>
        <v>Con_NB-UCE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1"/>
      <c r="AI51" s="41"/>
      <c r="AJ51" s="41"/>
      <c r="AK51" s="41"/>
      <c r="AL51" s="41"/>
    </row>
    <row r="52" spans="1:38" x14ac:dyDescent="0.25">
      <c r="A52" t="s">
        <v>421</v>
      </c>
      <c r="B52" t="str">
        <f t="shared" si="7"/>
        <v>Ucon_NB9-5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1"/>
      <c r="AI52" s="41"/>
      <c r="AJ52" s="41"/>
      <c r="AK52" s="41"/>
      <c r="AL52" s="41"/>
    </row>
    <row r="53" spans="1:38" x14ac:dyDescent="0.25">
      <c r="A53" t="s">
        <v>421</v>
      </c>
      <c r="B53" t="str">
        <f t="shared" si="7"/>
        <v>RE_CON-UCE-L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1"/>
      <c r="AI53" s="41"/>
      <c r="AJ53" s="41"/>
      <c r="AK53" s="41"/>
      <c r="AL53" s="41"/>
    </row>
    <row r="54" spans="1:38" x14ac:dyDescent="0.25">
      <c r="A54" t="s">
        <v>421</v>
      </c>
      <c r="B54" t="str">
        <f t="shared" si="7"/>
        <v>TRAPES-UCE-L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1"/>
      <c r="AI54" s="41"/>
      <c r="AJ54" s="41"/>
      <c r="AK54" s="41"/>
      <c r="AL54" s="41"/>
    </row>
    <row r="55" spans="1:38" x14ac:dyDescent="0.25">
      <c r="A55" t="s">
        <v>421</v>
      </c>
      <c r="B55" t="str">
        <f t="shared" si="7"/>
        <v>REF2019-UCE-L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1"/>
      <c r="AI55" s="41"/>
      <c r="AJ55" s="41"/>
      <c r="AK55" s="41"/>
      <c r="AL55" s="41"/>
    </row>
    <row r="56" spans="1:38" x14ac:dyDescent="0.25">
      <c r="A56" t="s">
        <v>421</v>
      </c>
      <c r="B56" t="str">
        <f t="shared" si="7"/>
        <v>REF20195-L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1"/>
      <c r="AI56" s="41"/>
      <c r="AJ56" s="41"/>
      <c r="AK56" s="41"/>
      <c r="AL56" s="41"/>
    </row>
    <row r="57" spans="1:38" x14ac:dyDescent="0.25">
      <c r="A57" t="s">
        <v>421</v>
      </c>
      <c r="B57" t="str">
        <f t="shared" si="7"/>
        <v>T3P2S8RL-UCE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1"/>
      <c r="AI57" s="41"/>
      <c r="AJ57" s="41"/>
      <c r="AK57" s="41"/>
      <c r="AL57" s="41"/>
    </row>
    <row r="58" spans="1:38" s="73" customFormat="1" x14ac:dyDescent="0.25">
      <c r="A58" s="73" t="s">
        <v>424</v>
      </c>
      <c r="B58" s="73" t="str">
        <f>B48</f>
        <v>Ucon7-75-L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4"/>
      <c r="AI58" s="74"/>
      <c r="AJ58" s="74"/>
      <c r="AK58" s="74"/>
      <c r="AL58" s="74"/>
    </row>
    <row r="59" spans="1:38" x14ac:dyDescent="0.25">
      <c r="A59" t="s">
        <v>424</v>
      </c>
      <c r="B59" t="str">
        <f t="shared" si="7"/>
        <v>Con7-75-L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1"/>
      <c r="AI59" s="41"/>
      <c r="AJ59" s="41"/>
      <c r="AK59" s="41"/>
      <c r="AL59" s="41"/>
    </row>
    <row r="60" spans="1:38" x14ac:dyDescent="0.25">
      <c r="A60" t="s">
        <v>424</v>
      </c>
      <c r="B60" t="str">
        <f t="shared" si="7"/>
        <v>Ucon_NB-UCE-L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1"/>
      <c r="AI60" s="41"/>
      <c r="AJ60" s="41"/>
      <c r="AK60" s="41"/>
      <c r="AL60" s="41"/>
    </row>
    <row r="61" spans="1:38" x14ac:dyDescent="0.25">
      <c r="A61" t="s">
        <v>424</v>
      </c>
      <c r="B61" t="str">
        <f t="shared" si="7"/>
        <v>Con_NB-UCE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1"/>
      <c r="AI61" s="41"/>
      <c r="AJ61" s="41"/>
      <c r="AK61" s="41"/>
      <c r="AL61" s="41"/>
    </row>
    <row r="62" spans="1:38" x14ac:dyDescent="0.25">
      <c r="A62" t="s">
        <v>424</v>
      </c>
      <c r="B62" t="str">
        <f t="shared" si="7"/>
        <v>Ucon_NB9-5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1"/>
      <c r="AI62" s="41"/>
      <c r="AJ62" s="41"/>
      <c r="AK62" s="41"/>
      <c r="AL62" s="41"/>
    </row>
    <row r="63" spans="1:38" x14ac:dyDescent="0.25">
      <c r="A63" t="s">
        <v>424</v>
      </c>
      <c r="B63" t="str">
        <f t="shared" si="7"/>
        <v>RE_CON-UCE-L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1"/>
      <c r="AI63" s="41"/>
      <c r="AJ63" s="41"/>
      <c r="AK63" s="41"/>
      <c r="AL63" s="41"/>
    </row>
    <row r="64" spans="1:38" x14ac:dyDescent="0.25">
      <c r="A64" t="s">
        <v>424</v>
      </c>
      <c r="B64" t="str">
        <f t="shared" si="7"/>
        <v>TRAPES-UCE-L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1"/>
      <c r="AI64" s="41"/>
      <c r="AJ64" s="41"/>
      <c r="AK64" s="41"/>
      <c r="AL64" s="41"/>
    </row>
    <row r="65" spans="1:38" x14ac:dyDescent="0.25">
      <c r="A65" t="s">
        <v>424</v>
      </c>
      <c r="B65" t="str">
        <f t="shared" si="7"/>
        <v>REF2019-UCE-L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1"/>
      <c r="AI65" s="41"/>
      <c r="AJ65" s="41"/>
      <c r="AK65" s="41"/>
      <c r="AL65" s="41"/>
    </row>
    <row r="66" spans="1:38" x14ac:dyDescent="0.25">
      <c r="A66" t="s">
        <v>424</v>
      </c>
      <c r="B66" t="str">
        <f t="shared" si="7"/>
        <v>REF20195-L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1"/>
      <c r="AI66" s="41"/>
      <c r="AJ66" s="41"/>
      <c r="AK66" s="41"/>
      <c r="AL66" s="41"/>
    </row>
    <row r="67" spans="1:38" x14ac:dyDescent="0.25">
      <c r="A67" s="3" t="s">
        <v>424</v>
      </c>
      <c r="B67" t="str">
        <f t="shared" si="7"/>
        <v>T3P2S8RL-UCE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1"/>
      <c r="AI67" s="41"/>
      <c r="AJ67" s="41"/>
      <c r="AK67" s="41"/>
      <c r="AL67" s="41"/>
    </row>
    <row r="68" spans="1:38" s="73" customFormat="1" x14ac:dyDescent="0.25">
      <c r="A68" t="s">
        <v>425</v>
      </c>
      <c r="B68" s="73" t="str">
        <f>B58</f>
        <v>Ucon7-75-L</v>
      </c>
      <c r="C68" s="77">
        <v>0</v>
      </c>
      <c r="D68" s="77">
        <v>0</v>
      </c>
      <c r="E68" s="77">
        <v>0</v>
      </c>
      <c r="F68" s="77">
        <v>0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4"/>
      <c r="AI68" s="74"/>
      <c r="AJ68" s="74"/>
      <c r="AK68" s="74"/>
      <c r="AL68" s="74"/>
    </row>
    <row r="69" spans="1:38" x14ac:dyDescent="0.25">
      <c r="A69" t="s">
        <v>425</v>
      </c>
      <c r="B69" t="str">
        <f t="shared" si="7"/>
        <v>Con7-75-L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1"/>
      <c r="AI69" s="41"/>
      <c r="AJ69" s="41"/>
      <c r="AK69" s="41"/>
      <c r="AL69" s="41"/>
    </row>
    <row r="70" spans="1:38" x14ac:dyDescent="0.25">
      <c r="A70" t="s">
        <v>425</v>
      </c>
      <c r="B70" t="str">
        <f t="shared" si="7"/>
        <v>Ucon_NB-UCE-L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1"/>
      <c r="AI70" s="41"/>
      <c r="AJ70" s="41"/>
      <c r="AK70" s="41"/>
      <c r="AL70" s="41"/>
    </row>
    <row r="71" spans="1:38" x14ac:dyDescent="0.25">
      <c r="A71" t="s">
        <v>425</v>
      </c>
      <c r="B71" t="str">
        <f t="shared" si="7"/>
        <v>Con_NB-UCE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1"/>
      <c r="AI71" s="41"/>
      <c r="AJ71" s="41"/>
      <c r="AK71" s="41"/>
      <c r="AL71" s="41"/>
    </row>
    <row r="72" spans="1:38" x14ac:dyDescent="0.25">
      <c r="A72" t="s">
        <v>425</v>
      </c>
      <c r="B72" t="str">
        <f t="shared" si="7"/>
        <v>Ucon_NB9-5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1"/>
      <c r="AI72" s="41"/>
      <c r="AJ72" s="41"/>
      <c r="AK72" s="41"/>
      <c r="AL72" s="41"/>
    </row>
    <row r="73" spans="1:38" x14ac:dyDescent="0.25">
      <c r="A73" t="s">
        <v>425</v>
      </c>
      <c r="B73" t="str">
        <f t="shared" si="7"/>
        <v>RE_CON-UCE-L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1"/>
      <c r="AI73" s="41"/>
      <c r="AJ73" s="41"/>
      <c r="AK73" s="41"/>
      <c r="AL73" s="41"/>
    </row>
    <row r="74" spans="1:38" x14ac:dyDescent="0.25">
      <c r="A74" t="s">
        <v>425</v>
      </c>
      <c r="B74" t="str">
        <f t="shared" si="7"/>
        <v>TRAPES-UCE-L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1"/>
      <c r="AI74" s="41"/>
      <c r="AJ74" s="41"/>
      <c r="AK74" s="41"/>
      <c r="AL74" s="41"/>
    </row>
    <row r="75" spans="1:38" x14ac:dyDescent="0.25">
      <c r="A75" t="s">
        <v>425</v>
      </c>
      <c r="B75" t="str">
        <f t="shared" si="7"/>
        <v>REF2019-UCE-L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1"/>
      <c r="AI75" s="41"/>
      <c r="AJ75" s="41"/>
      <c r="AK75" s="41"/>
      <c r="AL75" s="41"/>
    </row>
    <row r="76" spans="1:38" x14ac:dyDescent="0.25">
      <c r="A76" t="s">
        <v>425</v>
      </c>
      <c r="B76" t="str">
        <f t="shared" si="7"/>
        <v>REF20195-L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1"/>
      <c r="AI76" s="41"/>
      <c r="AJ76" s="41"/>
      <c r="AK76" s="41"/>
      <c r="AL76" s="41"/>
    </row>
    <row r="77" spans="1:38" x14ac:dyDescent="0.25">
      <c r="A77" t="s">
        <v>425</v>
      </c>
      <c r="B77" t="str">
        <f t="shared" si="7"/>
        <v>T3P2S8RL-UCE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1"/>
      <c r="AI77" s="41"/>
      <c r="AJ77" s="41"/>
      <c r="AK77" s="41"/>
      <c r="AL77" s="41"/>
    </row>
    <row r="78" spans="1:38" s="73" customFormat="1" x14ac:dyDescent="0.25">
      <c r="A78" s="73" t="s">
        <v>426</v>
      </c>
      <c r="B78" s="73" t="str">
        <f>B68</f>
        <v>Ucon7-75-L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4"/>
      <c r="AI78" s="74"/>
      <c r="AJ78" s="74"/>
      <c r="AK78" s="74"/>
      <c r="AL78" s="74"/>
    </row>
    <row r="79" spans="1:38" x14ac:dyDescent="0.25">
      <c r="A79" t="s">
        <v>426</v>
      </c>
      <c r="B79" t="str">
        <f t="shared" si="7"/>
        <v>Con7-75-L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1"/>
      <c r="AI79" s="41"/>
      <c r="AJ79" s="41"/>
      <c r="AK79" s="41"/>
      <c r="AL79" s="41"/>
    </row>
    <row r="80" spans="1:38" x14ac:dyDescent="0.25">
      <c r="A80" t="s">
        <v>426</v>
      </c>
      <c r="B80" t="str">
        <f t="shared" si="7"/>
        <v>Ucon_NB-UCE-L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1"/>
      <c r="AI80" s="41"/>
      <c r="AJ80" s="41"/>
      <c r="AK80" s="41"/>
      <c r="AL80" s="41"/>
    </row>
    <row r="81" spans="1:38" x14ac:dyDescent="0.25">
      <c r="A81" t="s">
        <v>426</v>
      </c>
      <c r="B81" t="str">
        <f t="shared" si="7"/>
        <v>Con_NB-UCE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1"/>
      <c r="AI81" s="41"/>
      <c r="AJ81" s="41"/>
      <c r="AK81" s="41"/>
      <c r="AL81" s="41"/>
    </row>
    <row r="82" spans="1:38" x14ac:dyDescent="0.25">
      <c r="A82" t="s">
        <v>426</v>
      </c>
      <c r="B82" t="str">
        <f t="shared" si="7"/>
        <v>Ucon_NB9-5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1"/>
      <c r="AI82" s="41"/>
      <c r="AJ82" s="41"/>
      <c r="AK82" s="41"/>
      <c r="AL82" s="41"/>
    </row>
    <row r="83" spans="1:38" x14ac:dyDescent="0.25">
      <c r="A83" t="s">
        <v>426</v>
      </c>
      <c r="B83" t="str">
        <f t="shared" si="7"/>
        <v>RE_CON-UCE-L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1"/>
      <c r="AI83" s="41"/>
      <c r="AJ83" s="41"/>
      <c r="AK83" s="41"/>
      <c r="AL83" s="41"/>
    </row>
    <row r="84" spans="1:38" x14ac:dyDescent="0.25">
      <c r="A84" t="s">
        <v>426</v>
      </c>
      <c r="B84" t="str">
        <f t="shared" si="7"/>
        <v>TRAPES-UCE-L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1"/>
      <c r="AI84" s="41"/>
      <c r="AJ84" s="41"/>
      <c r="AK84" s="41"/>
      <c r="AL84" s="41"/>
    </row>
    <row r="85" spans="1:38" x14ac:dyDescent="0.25">
      <c r="A85" t="s">
        <v>426</v>
      </c>
      <c r="B85" t="str">
        <f t="shared" si="7"/>
        <v>REF2019-UCE-L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1"/>
      <c r="AI85" s="41"/>
      <c r="AJ85" s="41"/>
      <c r="AK85" s="41"/>
      <c r="AL85" s="41"/>
    </row>
    <row r="86" spans="1:38" x14ac:dyDescent="0.25">
      <c r="A86" t="s">
        <v>426</v>
      </c>
      <c r="B86" t="str">
        <f t="shared" si="7"/>
        <v>REF20195-L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1"/>
      <c r="AI86" s="41"/>
      <c r="AJ86" s="41"/>
      <c r="AK86" s="41"/>
      <c r="AL86" s="41"/>
    </row>
    <row r="87" spans="1:38" x14ac:dyDescent="0.25">
      <c r="A87" s="3" t="s">
        <v>426</v>
      </c>
      <c r="B87" t="str">
        <f t="shared" si="7"/>
        <v>T3P2S8RL-UCE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1"/>
      <c r="AI87" s="41"/>
      <c r="AJ87" s="41"/>
      <c r="AK87" s="41"/>
      <c r="AL87" s="41"/>
    </row>
    <row r="88" spans="1:38" s="73" customFormat="1" x14ac:dyDescent="0.25">
      <c r="A88" t="s">
        <v>427</v>
      </c>
      <c r="B88" s="73" t="str">
        <f>B78</f>
        <v>Ucon7-75-L</v>
      </c>
      <c r="C88" s="77">
        <v>0</v>
      </c>
      <c r="D88" s="77">
        <v>0</v>
      </c>
      <c r="E88" s="77">
        <v>0</v>
      </c>
      <c r="F88" s="77">
        <v>0</v>
      </c>
      <c r="G88" s="77">
        <v>0</v>
      </c>
      <c r="H88" s="77">
        <v>0</v>
      </c>
      <c r="I88" s="77">
        <v>0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0</v>
      </c>
      <c r="X88" s="77">
        <v>0</v>
      </c>
      <c r="Y88" s="77">
        <v>0</v>
      </c>
      <c r="Z88" s="77">
        <v>0</v>
      </c>
      <c r="AA88" s="77">
        <v>0</v>
      </c>
      <c r="AB88" s="77">
        <v>0</v>
      </c>
      <c r="AC88" s="77">
        <v>0</v>
      </c>
      <c r="AD88" s="77">
        <v>0</v>
      </c>
      <c r="AE88" s="77">
        <v>0</v>
      </c>
      <c r="AF88" s="77">
        <v>0</v>
      </c>
      <c r="AG88" s="77">
        <v>0</v>
      </c>
      <c r="AH88" s="74"/>
      <c r="AI88" s="74"/>
      <c r="AJ88" s="74"/>
      <c r="AK88" s="74"/>
      <c r="AL88" s="74"/>
    </row>
    <row r="89" spans="1:38" x14ac:dyDescent="0.25">
      <c r="A89" t="s">
        <v>427</v>
      </c>
      <c r="B89" t="str">
        <f t="shared" si="7"/>
        <v>Con7-75-L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1"/>
      <c r="AI89" s="41"/>
      <c r="AJ89" s="41"/>
      <c r="AK89" s="41"/>
      <c r="AL89" s="41"/>
    </row>
    <row r="90" spans="1:38" x14ac:dyDescent="0.25">
      <c r="A90" t="s">
        <v>427</v>
      </c>
      <c r="B90" t="str">
        <f t="shared" si="7"/>
        <v>Ucon_NB-UCE-L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1"/>
      <c r="AI90" s="41"/>
      <c r="AJ90" s="41"/>
      <c r="AK90" s="41"/>
      <c r="AL90" s="41"/>
    </row>
    <row r="91" spans="1:38" x14ac:dyDescent="0.25">
      <c r="A91" t="s">
        <v>427</v>
      </c>
      <c r="B91" t="str">
        <f t="shared" si="7"/>
        <v>Con_NB-UCE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1"/>
      <c r="AI91" s="41"/>
      <c r="AJ91" s="41"/>
      <c r="AK91" s="41"/>
      <c r="AL91" s="41"/>
    </row>
    <row r="92" spans="1:38" x14ac:dyDescent="0.25">
      <c r="A92" t="s">
        <v>427</v>
      </c>
      <c r="B92" t="str">
        <f t="shared" si="7"/>
        <v>Ucon_NB9-5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1"/>
      <c r="AI92" s="41"/>
      <c r="AJ92" s="41"/>
      <c r="AK92" s="41"/>
      <c r="AL92" s="41"/>
    </row>
    <row r="93" spans="1:38" x14ac:dyDescent="0.25">
      <c r="A93" t="s">
        <v>427</v>
      </c>
      <c r="B93" t="str">
        <f t="shared" si="7"/>
        <v>RE_CON-UCE-L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1"/>
      <c r="AI93" s="41"/>
      <c r="AJ93" s="41"/>
      <c r="AK93" s="41"/>
      <c r="AL93" s="41"/>
    </row>
    <row r="94" spans="1:38" x14ac:dyDescent="0.25">
      <c r="A94" t="s">
        <v>427</v>
      </c>
      <c r="B94" t="str">
        <f t="shared" si="7"/>
        <v>TRAPES-UCE-L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1"/>
      <c r="AI94" s="41"/>
      <c r="AJ94" s="41"/>
      <c r="AK94" s="41"/>
      <c r="AL94" s="41"/>
    </row>
    <row r="95" spans="1:38" x14ac:dyDescent="0.25">
      <c r="A95" t="s">
        <v>427</v>
      </c>
      <c r="B95" t="str">
        <f t="shared" si="7"/>
        <v>REF2019-UCE-L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1"/>
      <c r="AI95" s="41"/>
      <c r="AJ95" s="41"/>
      <c r="AK95" s="41"/>
      <c r="AL95" s="41"/>
    </row>
    <row r="96" spans="1:38" x14ac:dyDescent="0.25">
      <c r="A96" t="s">
        <v>427</v>
      </c>
      <c r="B96" t="str">
        <f t="shared" si="7"/>
        <v>REF20195-L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1"/>
      <c r="AI96" s="41"/>
      <c r="AJ96" s="41"/>
      <c r="AK96" s="41"/>
      <c r="AL96" s="41"/>
    </row>
    <row r="97" spans="1:38" x14ac:dyDescent="0.25">
      <c r="A97" t="s">
        <v>427</v>
      </c>
      <c r="B97" t="str">
        <f t="shared" si="7"/>
        <v>T3P2S8RL-UCE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1"/>
      <c r="AI97" s="41"/>
      <c r="AJ97" s="41"/>
      <c r="AK97" s="41"/>
      <c r="AL97" s="41"/>
    </row>
    <row r="98" spans="1:38" s="73" customFormat="1" x14ac:dyDescent="0.25">
      <c r="A98" s="73" t="s">
        <v>428</v>
      </c>
      <c r="B98" s="73" t="str">
        <f>B88</f>
        <v>Ucon7-75-L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0</v>
      </c>
      <c r="Q98" s="77">
        <v>0</v>
      </c>
      <c r="R98" s="77">
        <v>0</v>
      </c>
      <c r="S98" s="77">
        <v>0</v>
      </c>
      <c r="T98" s="77">
        <v>0</v>
      </c>
      <c r="U98" s="77">
        <v>0</v>
      </c>
      <c r="V98" s="77">
        <v>0</v>
      </c>
      <c r="W98" s="77">
        <v>0</v>
      </c>
      <c r="X98" s="77">
        <v>0</v>
      </c>
      <c r="Y98" s="77">
        <v>0</v>
      </c>
      <c r="Z98" s="77">
        <v>0</v>
      </c>
      <c r="AA98" s="77">
        <v>0</v>
      </c>
      <c r="AB98" s="77">
        <v>0</v>
      </c>
      <c r="AC98" s="77">
        <v>0</v>
      </c>
      <c r="AD98" s="77">
        <v>0</v>
      </c>
      <c r="AE98" s="77">
        <v>0</v>
      </c>
      <c r="AF98" s="77">
        <v>0</v>
      </c>
      <c r="AG98" s="77">
        <v>0</v>
      </c>
      <c r="AH98" s="74"/>
      <c r="AI98" s="74"/>
      <c r="AJ98" s="74"/>
      <c r="AK98" s="74"/>
      <c r="AL98" s="74"/>
    </row>
    <row r="99" spans="1:38" x14ac:dyDescent="0.25">
      <c r="A99" t="s">
        <v>428</v>
      </c>
      <c r="B99" t="str">
        <f t="shared" si="7"/>
        <v>Con7-75-L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1"/>
      <c r="AI99" s="41"/>
      <c r="AJ99" s="41"/>
      <c r="AK99" s="41"/>
      <c r="AL99" s="41"/>
    </row>
    <row r="100" spans="1:38" x14ac:dyDescent="0.25">
      <c r="A100" t="s">
        <v>428</v>
      </c>
      <c r="B100" t="str">
        <f t="shared" si="7"/>
        <v>Ucon_NB-UCE-L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1"/>
      <c r="AI100" s="41"/>
      <c r="AJ100" s="41"/>
      <c r="AK100" s="41"/>
      <c r="AL100" s="41"/>
    </row>
    <row r="101" spans="1:38" x14ac:dyDescent="0.25">
      <c r="A101" t="s">
        <v>428</v>
      </c>
      <c r="B101" t="str">
        <f t="shared" si="7"/>
        <v>Con_NB-UCE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1"/>
      <c r="AI101" s="41"/>
      <c r="AJ101" s="41"/>
      <c r="AK101" s="41"/>
      <c r="AL101" s="41"/>
    </row>
    <row r="102" spans="1:38" x14ac:dyDescent="0.25">
      <c r="A102" t="s">
        <v>428</v>
      </c>
      <c r="B102" t="str">
        <f t="shared" si="7"/>
        <v>Ucon_NB9-5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1"/>
      <c r="AI102" s="41"/>
      <c r="AJ102" s="41"/>
      <c r="AK102" s="41"/>
      <c r="AL102" s="41"/>
    </row>
    <row r="103" spans="1:38" x14ac:dyDescent="0.25">
      <c r="A103" t="s">
        <v>428</v>
      </c>
      <c r="B103" t="str">
        <f t="shared" ref="B103:B117" si="8">B93</f>
        <v>RE_CON-UCE-L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1"/>
      <c r="AI103" s="41"/>
      <c r="AJ103" s="41"/>
      <c r="AK103" s="41"/>
      <c r="AL103" s="41"/>
    </row>
    <row r="104" spans="1:38" x14ac:dyDescent="0.25">
      <c r="A104" t="s">
        <v>428</v>
      </c>
      <c r="B104" t="str">
        <f t="shared" si="8"/>
        <v>TRAPES-UCE-L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1"/>
      <c r="AI104" s="41"/>
      <c r="AJ104" s="41"/>
      <c r="AK104" s="41"/>
      <c r="AL104" s="41"/>
    </row>
    <row r="105" spans="1:38" x14ac:dyDescent="0.25">
      <c r="A105" t="s">
        <v>428</v>
      </c>
      <c r="B105" t="str">
        <f t="shared" si="8"/>
        <v>REF2019-UCE-L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1"/>
      <c r="AI105" s="41"/>
      <c r="AJ105" s="41"/>
      <c r="AK105" s="41"/>
      <c r="AL105" s="41"/>
    </row>
    <row r="106" spans="1:38" x14ac:dyDescent="0.25">
      <c r="A106" t="s">
        <v>428</v>
      </c>
      <c r="B106" t="str">
        <f t="shared" si="8"/>
        <v>REF20195-L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1"/>
      <c r="AI106" s="41"/>
      <c r="AJ106" s="41"/>
      <c r="AK106" s="41"/>
      <c r="AL106" s="41"/>
    </row>
    <row r="107" spans="1:38" x14ac:dyDescent="0.25">
      <c r="A107" s="3" t="s">
        <v>428</v>
      </c>
      <c r="B107" t="str">
        <f t="shared" si="8"/>
        <v>T3P2S8RL-UCE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1"/>
      <c r="AI107" s="41"/>
      <c r="AJ107" s="41"/>
      <c r="AK107" s="41"/>
      <c r="AL107" s="41"/>
    </row>
    <row r="108" spans="1:38" s="73" customFormat="1" x14ac:dyDescent="0.25">
      <c r="A108" t="s">
        <v>429</v>
      </c>
      <c r="B108" s="73" t="str">
        <f>B98</f>
        <v>Ucon7-75-L</v>
      </c>
      <c r="C108" s="77">
        <v>0</v>
      </c>
      <c r="D108" s="77">
        <v>0</v>
      </c>
      <c r="E108" s="77">
        <v>0</v>
      </c>
      <c r="F108" s="77">
        <v>0</v>
      </c>
      <c r="G108" s="77">
        <v>0</v>
      </c>
      <c r="H108" s="77">
        <v>0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  <c r="Z108" s="77">
        <v>0</v>
      </c>
      <c r="AA108" s="77">
        <v>0</v>
      </c>
      <c r="AB108" s="77">
        <v>0</v>
      </c>
      <c r="AC108" s="77">
        <v>0</v>
      </c>
      <c r="AD108" s="77">
        <v>0</v>
      </c>
      <c r="AE108" s="77">
        <v>0</v>
      </c>
      <c r="AF108" s="77">
        <v>0</v>
      </c>
      <c r="AG108" s="77">
        <v>0</v>
      </c>
      <c r="AH108" s="74"/>
      <c r="AI108" s="74"/>
      <c r="AJ108" s="74"/>
      <c r="AK108" s="74"/>
      <c r="AL108" s="74"/>
    </row>
    <row r="109" spans="1:38" x14ac:dyDescent="0.25">
      <c r="A109" t="s">
        <v>429</v>
      </c>
      <c r="B109" t="str">
        <f t="shared" si="8"/>
        <v>Con7-75-L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1"/>
      <c r="AI109" s="41"/>
      <c r="AJ109" s="41"/>
      <c r="AK109" s="41"/>
      <c r="AL109" s="41"/>
    </row>
    <row r="110" spans="1:38" x14ac:dyDescent="0.25">
      <c r="A110" t="s">
        <v>429</v>
      </c>
      <c r="B110" t="str">
        <f t="shared" si="8"/>
        <v>Ucon_NB-UCE-L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1"/>
      <c r="AI110" s="41"/>
      <c r="AJ110" s="41"/>
      <c r="AK110" s="41"/>
      <c r="AL110" s="41"/>
    </row>
    <row r="111" spans="1:38" x14ac:dyDescent="0.25">
      <c r="A111" t="s">
        <v>429</v>
      </c>
      <c r="B111" t="str">
        <f t="shared" si="8"/>
        <v>Con_NB-UCE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1"/>
      <c r="AI111" s="41"/>
      <c r="AJ111" s="41"/>
      <c r="AK111" s="41"/>
      <c r="AL111" s="41"/>
    </row>
    <row r="112" spans="1:38" x14ac:dyDescent="0.25">
      <c r="A112" t="s">
        <v>429</v>
      </c>
      <c r="B112" t="str">
        <f t="shared" si="8"/>
        <v>Ucon_NB9-5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1"/>
      <c r="AI112" s="41"/>
      <c r="AJ112" s="41"/>
      <c r="AK112" s="41"/>
      <c r="AL112" s="41"/>
    </row>
    <row r="113" spans="1:38" x14ac:dyDescent="0.25">
      <c r="A113" t="s">
        <v>429</v>
      </c>
      <c r="B113" t="str">
        <f t="shared" si="8"/>
        <v>RE_CON-UCE-L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1"/>
      <c r="AI113" s="41"/>
      <c r="AJ113" s="41"/>
      <c r="AK113" s="41"/>
      <c r="AL113" s="41"/>
    </row>
    <row r="114" spans="1:38" x14ac:dyDescent="0.25">
      <c r="A114" t="s">
        <v>429</v>
      </c>
      <c r="B114" t="str">
        <f t="shared" si="8"/>
        <v>TRAPES-UCE-L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1"/>
      <c r="AI114" s="41"/>
      <c r="AJ114" s="41"/>
      <c r="AK114" s="41"/>
      <c r="AL114" s="41"/>
    </row>
    <row r="115" spans="1:38" x14ac:dyDescent="0.25">
      <c r="A115" t="s">
        <v>429</v>
      </c>
      <c r="B115" t="str">
        <f t="shared" si="8"/>
        <v>REF2019-UCE-L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1"/>
      <c r="AI115" s="41"/>
      <c r="AJ115" s="41"/>
      <c r="AK115" s="41"/>
      <c r="AL115" s="41"/>
    </row>
    <row r="116" spans="1:38" x14ac:dyDescent="0.25">
      <c r="A116" t="s">
        <v>429</v>
      </c>
      <c r="B116" t="str">
        <f t="shared" si="8"/>
        <v>REF20195-L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1"/>
      <c r="AI116" s="41"/>
      <c r="AJ116" s="41"/>
      <c r="AK116" s="41"/>
      <c r="AL116" s="41"/>
    </row>
    <row r="117" spans="1:38" x14ac:dyDescent="0.25">
      <c r="A117" t="s">
        <v>429</v>
      </c>
      <c r="B117" t="str">
        <f t="shared" si="8"/>
        <v>T3P2S8RL-UCE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1"/>
      <c r="AI117" s="41"/>
      <c r="AJ117" s="41"/>
      <c r="AK117" s="41"/>
      <c r="AL117" s="41"/>
    </row>
    <row r="118" spans="1:38" s="73" customFormat="1" x14ac:dyDescent="0.25">
      <c r="A118" s="73" t="s">
        <v>430</v>
      </c>
      <c r="B118" s="73" t="str">
        <f>B108</f>
        <v>Ucon7-75-L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0</v>
      </c>
      <c r="P118" s="77">
        <v>0</v>
      </c>
      <c r="Q118" s="77">
        <v>0</v>
      </c>
      <c r="R118" s="77">
        <v>0</v>
      </c>
      <c r="S118" s="77">
        <v>0</v>
      </c>
      <c r="T118" s="77">
        <v>0</v>
      </c>
      <c r="U118" s="77">
        <v>0</v>
      </c>
      <c r="V118" s="77">
        <v>0</v>
      </c>
      <c r="W118" s="77">
        <v>0</v>
      </c>
      <c r="X118" s="77">
        <v>0</v>
      </c>
      <c r="Y118" s="77">
        <v>0</v>
      </c>
      <c r="Z118" s="77">
        <v>0</v>
      </c>
      <c r="AA118" s="77">
        <v>0</v>
      </c>
      <c r="AB118" s="77">
        <v>0</v>
      </c>
      <c r="AC118" s="77">
        <v>0</v>
      </c>
      <c r="AD118" s="77">
        <v>0</v>
      </c>
      <c r="AE118" s="77">
        <v>0</v>
      </c>
      <c r="AF118" s="77">
        <v>0</v>
      </c>
      <c r="AG118" s="77">
        <v>0</v>
      </c>
      <c r="AH118" s="74"/>
      <c r="AI118" s="74"/>
      <c r="AJ118" s="74"/>
      <c r="AK118" s="74"/>
      <c r="AL118" s="74"/>
    </row>
    <row r="119" spans="1:38" x14ac:dyDescent="0.25">
      <c r="A119" t="s">
        <v>430</v>
      </c>
      <c r="B119" t="str">
        <f t="shared" ref="B119:B147" si="9">B109</f>
        <v>Con7-75-L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1"/>
      <c r="AI119" s="41"/>
      <c r="AJ119" s="41"/>
      <c r="AK119" s="41"/>
      <c r="AL119" s="41"/>
    </row>
    <row r="120" spans="1:38" x14ac:dyDescent="0.25">
      <c r="A120" t="s">
        <v>430</v>
      </c>
      <c r="B120" t="str">
        <f t="shared" si="9"/>
        <v>Ucon_NB-UCE-L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1"/>
      <c r="AI120" s="41"/>
      <c r="AJ120" s="41"/>
      <c r="AK120" s="41"/>
      <c r="AL120" s="41"/>
    </row>
    <row r="121" spans="1:38" x14ac:dyDescent="0.25">
      <c r="A121" t="s">
        <v>430</v>
      </c>
      <c r="B121" t="str">
        <f t="shared" si="9"/>
        <v>Con_NB-UCE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1"/>
      <c r="AI121" s="41"/>
      <c r="AJ121" s="41"/>
      <c r="AK121" s="41"/>
      <c r="AL121" s="41"/>
    </row>
    <row r="122" spans="1:38" x14ac:dyDescent="0.25">
      <c r="A122" t="s">
        <v>430</v>
      </c>
      <c r="B122" t="str">
        <f t="shared" si="9"/>
        <v>Ucon_NB9-5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1"/>
      <c r="AI122" s="41"/>
      <c r="AJ122" s="41"/>
      <c r="AK122" s="41"/>
      <c r="AL122" s="41"/>
    </row>
    <row r="123" spans="1:38" x14ac:dyDescent="0.25">
      <c r="A123" t="s">
        <v>430</v>
      </c>
      <c r="B123" t="str">
        <f t="shared" si="9"/>
        <v>RE_CON-UCE-L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1"/>
      <c r="AI123" s="41"/>
      <c r="AJ123" s="41"/>
      <c r="AK123" s="41"/>
      <c r="AL123" s="41"/>
    </row>
    <row r="124" spans="1:38" x14ac:dyDescent="0.25">
      <c r="A124" t="s">
        <v>430</v>
      </c>
      <c r="B124" t="str">
        <f t="shared" si="9"/>
        <v>TRAPES-UCE-L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1"/>
      <c r="AI124" s="41"/>
      <c r="AJ124" s="41"/>
      <c r="AK124" s="41"/>
      <c r="AL124" s="41"/>
    </row>
    <row r="125" spans="1:38" x14ac:dyDescent="0.25">
      <c r="A125" t="s">
        <v>430</v>
      </c>
      <c r="B125" t="str">
        <f t="shared" si="9"/>
        <v>REF2019-UCE-L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1"/>
      <c r="AI125" s="41"/>
      <c r="AJ125" s="41"/>
      <c r="AK125" s="41"/>
      <c r="AL125" s="41"/>
    </row>
    <row r="126" spans="1:38" x14ac:dyDescent="0.25">
      <c r="A126" t="s">
        <v>430</v>
      </c>
      <c r="B126" t="str">
        <f t="shared" si="9"/>
        <v>REF20195-L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1"/>
      <c r="AI126" s="41"/>
      <c r="AJ126" s="41"/>
      <c r="AK126" s="41"/>
      <c r="AL126" s="41"/>
    </row>
    <row r="127" spans="1:38" x14ac:dyDescent="0.25">
      <c r="A127" s="3" t="s">
        <v>430</v>
      </c>
      <c r="B127" t="str">
        <f t="shared" si="9"/>
        <v>T3P2S8RL-UCE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1"/>
      <c r="AI127" s="41"/>
      <c r="AJ127" s="41"/>
      <c r="AK127" s="41"/>
      <c r="AL127" s="41"/>
    </row>
    <row r="128" spans="1:38" s="73" customFormat="1" x14ac:dyDescent="0.25">
      <c r="A128" t="s">
        <v>431</v>
      </c>
      <c r="B128" s="73" t="str">
        <f>B118</f>
        <v>Ucon7-75-L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  <c r="Q128" s="77">
        <v>0</v>
      </c>
      <c r="R128" s="77">
        <v>0</v>
      </c>
      <c r="S128" s="77">
        <v>0</v>
      </c>
      <c r="T128" s="77">
        <v>0</v>
      </c>
      <c r="U128" s="77">
        <v>0</v>
      </c>
      <c r="V128" s="77">
        <v>0</v>
      </c>
      <c r="W128" s="77">
        <v>0</v>
      </c>
      <c r="X128" s="77">
        <v>0</v>
      </c>
      <c r="Y128" s="77">
        <v>0</v>
      </c>
      <c r="Z128" s="77">
        <v>0</v>
      </c>
      <c r="AA128" s="77">
        <v>0</v>
      </c>
      <c r="AB128" s="77">
        <v>0</v>
      </c>
      <c r="AC128" s="77">
        <v>0</v>
      </c>
      <c r="AD128" s="77">
        <v>0</v>
      </c>
      <c r="AE128" s="77">
        <v>0</v>
      </c>
      <c r="AF128" s="77">
        <v>0</v>
      </c>
      <c r="AG128" s="77">
        <v>0</v>
      </c>
      <c r="AH128" s="74"/>
      <c r="AI128" s="74"/>
      <c r="AJ128" s="74"/>
      <c r="AK128" s="74"/>
      <c r="AL128" s="74"/>
    </row>
    <row r="129" spans="1:38" x14ac:dyDescent="0.25">
      <c r="A129" t="s">
        <v>431</v>
      </c>
      <c r="B129" t="str">
        <f t="shared" si="9"/>
        <v>Con7-75-L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1"/>
      <c r="AI129" s="41"/>
      <c r="AJ129" s="41"/>
      <c r="AK129" s="41"/>
      <c r="AL129" s="41"/>
    </row>
    <row r="130" spans="1:38" x14ac:dyDescent="0.25">
      <c r="A130" t="s">
        <v>431</v>
      </c>
      <c r="B130" t="str">
        <f t="shared" si="9"/>
        <v>Ucon_NB-UCE-L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1"/>
      <c r="AI130" s="41"/>
      <c r="AJ130" s="41"/>
      <c r="AK130" s="41"/>
      <c r="AL130" s="41"/>
    </row>
    <row r="131" spans="1:38" x14ac:dyDescent="0.25">
      <c r="A131" t="s">
        <v>431</v>
      </c>
      <c r="B131" t="str">
        <f t="shared" si="9"/>
        <v>Con_NB-UCE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1"/>
      <c r="AI131" s="41"/>
      <c r="AJ131" s="41"/>
      <c r="AK131" s="41"/>
      <c r="AL131" s="41"/>
    </row>
    <row r="132" spans="1:38" x14ac:dyDescent="0.25">
      <c r="A132" t="s">
        <v>431</v>
      </c>
      <c r="B132" t="str">
        <f t="shared" si="9"/>
        <v>Ucon_NB9-5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1"/>
      <c r="AI132" s="41"/>
      <c r="AJ132" s="41"/>
      <c r="AK132" s="41"/>
      <c r="AL132" s="41"/>
    </row>
    <row r="133" spans="1:38" x14ac:dyDescent="0.25">
      <c r="A133" t="s">
        <v>431</v>
      </c>
      <c r="B133" t="str">
        <f t="shared" si="9"/>
        <v>RE_CON-UCE-L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1"/>
      <c r="AI133" s="41"/>
      <c r="AJ133" s="41"/>
      <c r="AK133" s="41"/>
      <c r="AL133" s="41"/>
    </row>
    <row r="134" spans="1:38" x14ac:dyDescent="0.25">
      <c r="A134" t="s">
        <v>431</v>
      </c>
      <c r="B134" t="str">
        <f t="shared" si="9"/>
        <v>TRAPES-UCE-L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1"/>
      <c r="AI134" s="41"/>
      <c r="AJ134" s="41"/>
      <c r="AK134" s="41"/>
      <c r="AL134" s="41"/>
    </row>
    <row r="135" spans="1:38" x14ac:dyDescent="0.25">
      <c r="A135" t="s">
        <v>431</v>
      </c>
      <c r="B135" t="str">
        <f t="shared" si="9"/>
        <v>REF2019-UCE-L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1"/>
      <c r="AI135" s="41"/>
      <c r="AJ135" s="41"/>
      <c r="AK135" s="41"/>
      <c r="AL135" s="41"/>
    </row>
    <row r="136" spans="1:38" x14ac:dyDescent="0.25">
      <c r="A136" t="s">
        <v>431</v>
      </c>
      <c r="B136" t="str">
        <f t="shared" si="9"/>
        <v>REF20195-L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1"/>
      <c r="AI136" s="41"/>
      <c r="AJ136" s="41"/>
      <c r="AK136" s="41"/>
      <c r="AL136" s="41"/>
    </row>
    <row r="137" spans="1:38" x14ac:dyDescent="0.25">
      <c r="A137" t="s">
        <v>431</v>
      </c>
      <c r="B137" t="str">
        <f t="shared" si="9"/>
        <v>T3P2S8RL-UCE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1"/>
      <c r="AI137" s="41"/>
      <c r="AJ137" s="41"/>
      <c r="AK137" s="41"/>
      <c r="AL137" s="41"/>
    </row>
    <row r="138" spans="1:38" s="73" customFormat="1" x14ac:dyDescent="0.25">
      <c r="A138" s="73" t="s">
        <v>432</v>
      </c>
      <c r="B138" s="73" t="str">
        <f>B128</f>
        <v>Ucon7-75-L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  <c r="Q138" s="77">
        <v>0</v>
      </c>
      <c r="R138" s="77">
        <v>0</v>
      </c>
      <c r="S138" s="77">
        <v>0</v>
      </c>
      <c r="T138" s="77">
        <v>0</v>
      </c>
      <c r="U138" s="77">
        <v>0</v>
      </c>
      <c r="V138" s="77">
        <v>0</v>
      </c>
      <c r="W138" s="77">
        <v>0</v>
      </c>
      <c r="X138" s="77">
        <v>0</v>
      </c>
      <c r="Y138" s="77">
        <v>0</v>
      </c>
      <c r="Z138" s="77">
        <v>0</v>
      </c>
      <c r="AA138" s="77">
        <v>0</v>
      </c>
      <c r="AB138" s="77">
        <v>0</v>
      </c>
      <c r="AC138" s="77">
        <v>0</v>
      </c>
      <c r="AD138" s="77">
        <v>0</v>
      </c>
      <c r="AE138" s="77">
        <v>0</v>
      </c>
      <c r="AF138" s="77">
        <v>0</v>
      </c>
      <c r="AG138" s="77">
        <v>0</v>
      </c>
      <c r="AH138" s="74"/>
      <c r="AI138" s="74"/>
      <c r="AJ138" s="74"/>
      <c r="AK138" s="74"/>
      <c r="AL138" s="74"/>
    </row>
    <row r="139" spans="1:38" x14ac:dyDescent="0.25">
      <c r="A139" t="s">
        <v>432</v>
      </c>
      <c r="B139" t="str">
        <f t="shared" si="9"/>
        <v>Con7-75-L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1"/>
      <c r="AI139" s="41"/>
      <c r="AJ139" s="41"/>
      <c r="AK139" s="41"/>
      <c r="AL139" s="41"/>
    </row>
    <row r="140" spans="1:38" x14ac:dyDescent="0.25">
      <c r="A140" t="s">
        <v>432</v>
      </c>
      <c r="B140" t="str">
        <f t="shared" si="9"/>
        <v>Ucon_NB-UCE-L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1"/>
      <c r="AI140" s="41"/>
      <c r="AJ140" s="41"/>
      <c r="AK140" s="41"/>
      <c r="AL140" s="41"/>
    </row>
    <row r="141" spans="1:38" x14ac:dyDescent="0.25">
      <c r="A141" t="s">
        <v>432</v>
      </c>
      <c r="B141" t="str">
        <f t="shared" si="9"/>
        <v>Con_NB-UCE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1"/>
      <c r="AI141" s="41"/>
      <c r="AJ141" s="41"/>
      <c r="AK141" s="41"/>
      <c r="AL141" s="41"/>
    </row>
    <row r="142" spans="1:38" x14ac:dyDescent="0.25">
      <c r="A142" t="s">
        <v>432</v>
      </c>
      <c r="B142" t="str">
        <f t="shared" si="9"/>
        <v>Ucon_NB9-5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1"/>
      <c r="AI142" s="41"/>
      <c r="AJ142" s="41"/>
      <c r="AK142" s="41"/>
      <c r="AL142" s="41"/>
    </row>
    <row r="143" spans="1:38" x14ac:dyDescent="0.25">
      <c r="A143" t="s">
        <v>432</v>
      </c>
      <c r="B143" t="str">
        <f t="shared" si="9"/>
        <v>RE_CON-UCE-L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1"/>
      <c r="AI143" s="41"/>
      <c r="AJ143" s="41"/>
      <c r="AK143" s="41"/>
      <c r="AL143" s="41"/>
    </row>
    <row r="144" spans="1:38" x14ac:dyDescent="0.25">
      <c r="A144" t="s">
        <v>432</v>
      </c>
      <c r="B144" t="str">
        <f t="shared" si="9"/>
        <v>TRAPES-UCE-L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1"/>
      <c r="AI144" s="41"/>
      <c r="AJ144" s="41"/>
      <c r="AK144" s="41"/>
      <c r="AL144" s="41"/>
    </row>
    <row r="145" spans="1:38" x14ac:dyDescent="0.25">
      <c r="A145" t="s">
        <v>432</v>
      </c>
      <c r="B145" t="str">
        <f t="shared" si="9"/>
        <v>REF2019-UCE-L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1"/>
      <c r="AI145" s="41"/>
      <c r="AJ145" s="41"/>
      <c r="AK145" s="41"/>
      <c r="AL145" s="41"/>
    </row>
    <row r="146" spans="1:38" x14ac:dyDescent="0.25">
      <c r="A146" t="s">
        <v>432</v>
      </c>
      <c r="B146" t="str">
        <f t="shared" si="9"/>
        <v>REF20195-L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1"/>
      <c r="AI146" s="41"/>
      <c r="AJ146" s="41"/>
      <c r="AK146" s="41"/>
      <c r="AL146" s="41"/>
    </row>
    <row r="147" spans="1:38" x14ac:dyDescent="0.25">
      <c r="A147" t="s">
        <v>432</v>
      </c>
      <c r="B147" t="str">
        <f t="shared" si="9"/>
        <v>T3P2S8RL-UCE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1"/>
      <c r="AI147" s="41"/>
      <c r="AJ147" s="41"/>
      <c r="AK147" s="41"/>
      <c r="AL147" s="41"/>
    </row>
    <row r="148" spans="1:38" s="73" customFormat="1" x14ac:dyDescent="0.25">
      <c r="A148" s="73" t="s">
        <v>283</v>
      </c>
      <c r="B148" s="73" t="str">
        <f t="shared" ref="B148:B157" si="10">B38</f>
        <v>Ucon7-75-L</v>
      </c>
      <c r="C148" s="77">
        <v>0</v>
      </c>
      <c r="D148" s="77">
        <v>0</v>
      </c>
      <c r="E148" s="77">
        <v>0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0</v>
      </c>
      <c r="X148" s="77">
        <v>0</v>
      </c>
      <c r="Y148" s="77">
        <v>0</v>
      </c>
      <c r="Z148" s="77">
        <v>0</v>
      </c>
      <c r="AA148" s="77">
        <v>0</v>
      </c>
      <c r="AB148" s="77">
        <v>0</v>
      </c>
      <c r="AC148" s="77">
        <v>0</v>
      </c>
      <c r="AD148" s="77">
        <v>0</v>
      </c>
      <c r="AE148" s="77">
        <v>0</v>
      </c>
      <c r="AF148" s="77">
        <v>0</v>
      </c>
      <c r="AG148" s="77">
        <v>0</v>
      </c>
      <c r="AH148" s="74"/>
      <c r="AI148" s="74"/>
      <c r="AJ148" s="74"/>
      <c r="AK148" s="74"/>
      <c r="AL148" s="74"/>
    </row>
    <row r="149" spans="1:38" x14ac:dyDescent="0.25">
      <c r="A149" t="s">
        <v>283</v>
      </c>
      <c r="B149" t="str">
        <f t="shared" si="10"/>
        <v>Con7-75-L</v>
      </c>
      <c r="C149" s="78">
        <v>0</v>
      </c>
      <c r="D149" s="78">
        <v>0</v>
      </c>
      <c r="E149" s="78">
        <v>0</v>
      </c>
      <c r="F149" s="78">
        <v>0</v>
      </c>
      <c r="G149" s="78">
        <v>0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  <c r="Q149" s="78">
        <v>0</v>
      </c>
      <c r="R149" s="78">
        <v>0</v>
      </c>
      <c r="S149" s="78">
        <v>0</v>
      </c>
      <c r="T149" s="78">
        <v>0</v>
      </c>
      <c r="U149" s="78">
        <v>0</v>
      </c>
      <c r="V149" s="78">
        <v>0</v>
      </c>
      <c r="W149" s="78">
        <v>0</v>
      </c>
      <c r="X149" s="78">
        <v>0</v>
      </c>
      <c r="Y149" s="78">
        <v>0</v>
      </c>
      <c r="Z149" s="78">
        <v>0</v>
      </c>
      <c r="AA149" s="78">
        <v>0</v>
      </c>
      <c r="AB149" s="78">
        <v>0</v>
      </c>
      <c r="AC149" s="78">
        <v>0</v>
      </c>
      <c r="AD149" s="78">
        <v>0</v>
      </c>
      <c r="AE149" s="78">
        <v>0</v>
      </c>
      <c r="AF149" s="78">
        <v>0</v>
      </c>
      <c r="AG149" s="78">
        <v>0</v>
      </c>
      <c r="AH149" s="75"/>
      <c r="AI149" s="75"/>
      <c r="AJ149" s="75"/>
      <c r="AK149" s="75"/>
      <c r="AL149" s="75"/>
    </row>
    <row r="150" spans="1:38" x14ac:dyDescent="0.25">
      <c r="A150" t="s">
        <v>283</v>
      </c>
      <c r="B150" t="str">
        <f t="shared" si="10"/>
        <v>Ucon_NB-UCE-L</v>
      </c>
      <c r="C150" s="78">
        <v>0</v>
      </c>
      <c r="D150" s="78">
        <v>0</v>
      </c>
      <c r="E150" s="78">
        <v>0</v>
      </c>
      <c r="F150" s="78">
        <v>0</v>
      </c>
      <c r="G150" s="78">
        <v>0</v>
      </c>
      <c r="H150" s="78">
        <v>0</v>
      </c>
      <c r="I150" s="78">
        <v>0</v>
      </c>
      <c r="J150" s="78">
        <v>0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  <c r="Q150" s="78">
        <v>0</v>
      </c>
      <c r="R150" s="78">
        <v>0</v>
      </c>
      <c r="S150" s="78">
        <v>0</v>
      </c>
      <c r="T150" s="78">
        <v>0</v>
      </c>
      <c r="U150" s="78">
        <v>0</v>
      </c>
      <c r="V150" s="78">
        <v>0</v>
      </c>
      <c r="W150" s="78">
        <v>0</v>
      </c>
      <c r="X150" s="78">
        <v>0</v>
      </c>
      <c r="Y150" s="78">
        <v>0</v>
      </c>
      <c r="Z150" s="78">
        <v>0</v>
      </c>
      <c r="AA150" s="78">
        <v>0</v>
      </c>
      <c r="AB150" s="78">
        <v>0</v>
      </c>
      <c r="AC150" s="78">
        <v>0</v>
      </c>
      <c r="AD150" s="78">
        <v>0</v>
      </c>
      <c r="AE150" s="78">
        <v>0</v>
      </c>
      <c r="AF150" s="78">
        <v>0</v>
      </c>
      <c r="AG150" s="78">
        <v>0</v>
      </c>
      <c r="AH150" s="75"/>
      <c r="AI150" s="75"/>
      <c r="AJ150" s="75"/>
      <c r="AK150" s="75"/>
      <c r="AL150" s="75"/>
    </row>
    <row r="151" spans="1:38" x14ac:dyDescent="0.25">
      <c r="A151" t="s">
        <v>283</v>
      </c>
      <c r="B151" t="str">
        <f t="shared" si="10"/>
        <v>Con_NB-UCE</v>
      </c>
      <c r="C151" s="78">
        <v>0</v>
      </c>
      <c r="D151" s="78">
        <v>0</v>
      </c>
      <c r="E151" s="78">
        <v>0</v>
      </c>
      <c r="F151" s="78">
        <v>0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  <c r="Q151" s="78">
        <v>0</v>
      </c>
      <c r="R151" s="78">
        <v>0</v>
      </c>
      <c r="S151" s="78">
        <v>0</v>
      </c>
      <c r="T151" s="78">
        <v>0</v>
      </c>
      <c r="U151" s="78">
        <v>0</v>
      </c>
      <c r="V151" s="78">
        <v>0</v>
      </c>
      <c r="W151" s="78">
        <v>0</v>
      </c>
      <c r="X151" s="78">
        <v>0</v>
      </c>
      <c r="Y151" s="78">
        <v>0</v>
      </c>
      <c r="Z151" s="78">
        <v>0</v>
      </c>
      <c r="AA151" s="78">
        <v>0</v>
      </c>
      <c r="AB151" s="78">
        <v>0</v>
      </c>
      <c r="AC151" s="78">
        <v>0</v>
      </c>
      <c r="AD151" s="78">
        <v>0</v>
      </c>
      <c r="AE151" s="78">
        <v>0</v>
      </c>
      <c r="AF151" s="78">
        <v>0</v>
      </c>
      <c r="AG151" s="78">
        <v>0</v>
      </c>
      <c r="AH151" s="75"/>
      <c r="AI151" s="75"/>
      <c r="AJ151" s="75"/>
      <c r="AK151" s="75"/>
      <c r="AL151" s="75"/>
    </row>
    <row r="152" spans="1:38" x14ac:dyDescent="0.25">
      <c r="A152" t="s">
        <v>283</v>
      </c>
      <c r="B152" t="str">
        <f t="shared" si="10"/>
        <v>Ucon_NB9-5</v>
      </c>
      <c r="C152" s="78">
        <v>0</v>
      </c>
      <c r="D152" s="78">
        <v>0</v>
      </c>
      <c r="E152" s="78">
        <v>0</v>
      </c>
      <c r="F152" s="78">
        <v>0</v>
      </c>
      <c r="G152" s="78">
        <v>0</v>
      </c>
      <c r="H152" s="78">
        <v>0</v>
      </c>
      <c r="I152" s="78">
        <v>0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  <c r="Q152" s="78">
        <v>0</v>
      </c>
      <c r="R152" s="78">
        <v>0</v>
      </c>
      <c r="S152" s="78">
        <v>0</v>
      </c>
      <c r="T152" s="78">
        <v>0</v>
      </c>
      <c r="U152" s="78">
        <v>0</v>
      </c>
      <c r="V152" s="78">
        <v>0</v>
      </c>
      <c r="W152" s="78">
        <v>0</v>
      </c>
      <c r="X152" s="78">
        <v>0</v>
      </c>
      <c r="Y152" s="78">
        <v>0</v>
      </c>
      <c r="Z152" s="78">
        <v>0</v>
      </c>
      <c r="AA152" s="78">
        <v>0</v>
      </c>
      <c r="AB152" s="78">
        <v>0</v>
      </c>
      <c r="AC152" s="78">
        <v>0</v>
      </c>
      <c r="AD152" s="78">
        <v>0</v>
      </c>
      <c r="AE152" s="78">
        <v>0</v>
      </c>
      <c r="AF152" s="78">
        <v>0</v>
      </c>
      <c r="AG152" s="78">
        <v>0</v>
      </c>
      <c r="AH152" s="75"/>
      <c r="AI152" s="75"/>
      <c r="AJ152" s="75"/>
      <c r="AK152" s="75"/>
      <c r="AL152" s="75"/>
    </row>
    <row r="153" spans="1:38" x14ac:dyDescent="0.25">
      <c r="A153" t="s">
        <v>283</v>
      </c>
      <c r="B153" t="str">
        <f t="shared" si="10"/>
        <v>RE_CON-UCE-L</v>
      </c>
      <c r="C153" s="78">
        <v>0</v>
      </c>
      <c r="D153" s="78">
        <v>0</v>
      </c>
      <c r="E153" s="78">
        <v>0</v>
      </c>
      <c r="F153" s="78">
        <v>0</v>
      </c>
      <c r="G153" s="78">
        <v>0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78">
        <v>0</v>
      </c>
      <c r="P153" s="78">
        <v>0</v>
      </c>
      <c r="Q153" s="78">
        <v>0</v>
      </c>
      <c r="R153" s="78">
        <v>0</v>
      </c>
      <c r="S153" s="78">
        <v>0</v>
      </c>
      <c r="T153" s="78">
        <v>0</v>
      </c>
      <c r="U153" s="78">
        <v>0</v>
      </c>
      <c r="V153" s="78">
        <v>0</v>
      </c>
      <c r="W153" s="78">
        <v>0</v>
      </c>
      <c r="X153" s="78">
        <v>0</v>
      </c>
      <c r="Y153" s="78">
        <v>0</v>
      </c>
      <c r="Z153" s="78">
        <v>0</v>
      </c>
      <c r="AA153" s="78">
        <v>0</v>
      </c>
      <c r="AB153" s="78">
        <v>0</v>
      </c>
      <c r="AC153" s="78">
        <v>0</v>
      </c>
      <c r="AD153" s="78">
        <v>0</v>
      </c>
      <c r="AE153" s="78">
        <v>0</v>
      </c>
      <c r="AF153" s="78">
        <v>0</v>
      </c>
      <c r="AG153" s="78">
        <v>0</v>
      </c>
      <c r="AH153" s="75"/>
      <c r="AI153" s="75"/>
      <c r="AJ153" s="75"/>
      <c r="AK153" s="75"/>
      <c r="AL153" s="75"/>
    </row>
    <row r="154" spans="1:38" x14ac:dyDescent="0.25">
      <c r="A154" t="s">
        <v>283</v>
      </c>
      <c r="B154" t="str">
        <f t="shared" si="10"/>
        <v>TRAPES-UCE-L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5"/>
      <c r="AI154" s="75"/>
      <c r="AJ154" s="75"/>
      <c r="AK154" s="75"/>
      <c r="AL154" s="75"/>
    </row>
    <row r="155" spans="1:38" x14ac:dyDescent="0.25">
      <c r="A155" t="s">
        <v>283</v>
      </c>
      <c r="B155" t="str">
        <f t="shared" si="10"/>
        <v>REF2019-UCE-L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5"/>
      <c r="AI155" s="75"/>
      <c r="AJ155" s="75"/>
      <c r="AK155" s="75"/>
      <c r="AL155" s="75"/>
    </row>
    <row r="156" spans="1:38" x14ac:dyDescent="0.25">
      <c r="A156" t="s">
        <v>283</v>
      </c>
      <c r="B156" t="str">
        <f t="shared" si="10"/>
        <v>REF20195-L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</v>
      </c>
      <c r="U156" s="78">
        <v>0</v>
      </c>
      <c r="V156" s="78">
        <v>0</v>
      </c>
      <c r="W156" s="78">
        <v>0</v>
      </c>
      <c r="X156" s="78">
        <v>0</v>
      </c>
      <c r="Y156" s="78">
        <v>0</v>
      </c>
      <c r="Z156" s="78">
        <v>0</v>
      </c>
      <c r="AA156" s="78">
        <v>0</v>
      </c>
      <c r="AB156" s="78">
        <v>0</v>
      </c>
      <c r="AC156" s="78">
        <v>0</v>
      </c>
      <c r="AD156" s="78">
        <v>0</v>
      </c>
      <c r="AE156" s="78">
        <v>0</v>
      </c>
      <c r="AF156" s="78">
        <v>0</v>
      </c>
      <c r="AG156" s="78">
        <v>0</v>
      </c>
      <c r="AH156" s="75"/>
      <c r="AI156" s="75"/>
      <c r="AJ156" s="75"/>
      <c r="AK156" s="75"/>
      <c r="AL156" s="75"/>
    </row>
    <row r="157" spans="1:38" s="3" customFormat="1" x14ac:dyDescent="0.25">
      <c r="A157" s="3" t="s">
        <v>283</v>
      </c>
      <c r="B157" s="3" t="str">
        <f t="shared" si="10"/>
        <v>T3P2S8RL-UCE</v>
      </c>
      <c r="C157" s="79">
        <v>0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9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6"/>
      <c r="AI157" s="76"/>
      <c r="AJ157" s="76"/>
      <c r="AK157" s="76"/>
      <c r="AL157" s="76"/>
    </row>
    <row r="158" spans="1:38" x14ac:dyDescent="0.25">
      <c r="A158" t="s">
        <v>433</v>
      </c>
      <c r="B158" t="str">
        <f t="shared" ref="B158:B221" si="11">B148</f>
        <v>Ucon7-75-L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1"/>
      <c r="AI158" s="41"/>
      <c r="AJ158" s="41"/>
      <c r="AK158" s="41"/>
      <c r="AL158" s="41"/>
    </row>
    <row r="159" spans="1:38" x14ac:dyDescent="0.25">
      <c r="A159" t="s">
        <v>433</v>
      </c>
      <c r="B159" t="str">
        <f t="shared" si="11"/>
        <v>Con7-75-L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1"/>
      <c r="AI159" s="41"/>
      <c r="AJ159" s="41"/>
      <c r="AK159" s="41"/>
      <c r="AL159" s="41"/>
    </row>
    <row r="160" spans="1:38" x14ac:dyDescent="0.25">
      <c r="A160" t="s">
        <v>433</v>
      </c>
      <c r="B160" t="str">
        <f t="shared" si="11"/>
        <v>Ucon_NB-UCE-L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1"/>
      <c r="AI160" s="41"/>
      <c r="AJ160" s="41"/>
      <c r="AK160" s="41"/>
      <c r="AL160" s="41"/>
    </row>
    <row r="161" spans="1:38" x14ac:dyDescent="0.25">
      <c r="A161" t="s">
        <v>433</v>
      </c>
      <c r="B161" t="str">
        <f t="shared" si="11"/>
        <v>Con_NB-UCE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1"/>
      <c r="AI161" s="41"/>
      <c r="AJ161" s="41"/>
      <c r="AK161" s="41"/>
      <c r="AL161" s="41"/>
    </row>
    <row r="162" spans="1:38" x14ac:dyDescent="0.25">
      <c r="A162" t="s">
        <v>433</v>
      </c>
      <c r="B162" t="str">
        <f t="shared" si="11"/>
        <v>Ucon_NB9-5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1"/>
      <c r="AI162" s="41"/>
      <c r="AJ162" s="41"/>
      <c r="AK162" s="41"/>
      <c r="AL162" s="41"/>
    </row>
    <row r="163" spans="1:38" x14ac:dyDescent="0.25">
      <c r="A163" t="s">
        <v>433</v>
      </c>
      <c r="B163" t="str">
        <f t="shared" si="11"/>
        <v>RE_CON-UCE-L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1"/>
      <c r="AI163" s="41"/>
      <c r="AJ163" s="41"/>
      <c r="AK163" s="41"/>
      <c r="AL163" s="41"/>
    </row>
    <row r="164" spans="1:38" x14ac:dyDescent="0.25">
      <c r="A164" t="s">
        <v>433</v>
      </c>
      <c r="B164" t="str">
        <f t="shared" si="11"/>
        <v>TRAPES-UCE-L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1"/>
      <c r="AI164" s="41"/>
      <c r="AJ164" s="41"/>
      <c r="AK164" s="41"/>
      <c r="AL164" s="41"/>
    </row>
    <row r="165" spans="1:38" x14ac:dyDescent="0.25">
      <c r="A165" t="s">
        <v>433</v>
      </c>
      <c r="B165" t="str">
        <f t="shared" si="11"/>
        <v>REF2019-UCE-L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1"/>
      <c r="AI165" s="41"/>
      <c r="AJ165" s="41"/>
      <c r="AK165" s="41"/>
      <c r="AL165" s="41"/>
    </row>
    <row r="166" spans="1:38" x14ac:dyDescent="0.25">
      <c r="A166" t="s">
        <v>433</v>
      </c>
      <c r="B166" t="str">
        <f t="shared" si="11"/>
        <v>REF20195-L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1"/>
      <c r="AI166" s="41"/>
      <c r="AJ166" s="41"/>
      <c r="AK166" s="41"/>
      <c r="AL166" s="41"/>
    </row>
    <row r="167" spans="1:38" x14ac:dyDescent="0.25">
      <c r="A167" t="s">
        <v>433</v>
      </c>
      <c r="B167" t="str">
        <f t="shared" si="11"/>
        <v>T3P2S8RL-UCE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1"/>
      <c r="AI167" s="41"/>
      <c r="AJ167" s="41"/>
      <c r="AK167" s="41"/>
      <c r="AL167" s="41"/>
    </row>
    <row r="168" spans="1:38" s="73" customFormat="1" x14ac:dyDescent="0.25">
      <c r="A168" s="73" t="s">
        <v>434</v>
      </c>
      <c r="B168" s="73" t="str">
        <f t="shared" si="11"/>
        <v>Ucon7-75-L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4"/>
      <c r="AI168" s="74"/>
      <c r="AJ168" s="74"/>
      <c r="AK168" s="74"/>
      <c r="AL168" s="74"/>
    </row>
    <row r="169" spans="1:38" x14ac:dyDescent="0.25">
      <c r="A169" t="s">
        <v>434</v>
      </c>
      <c r="B169" t="str">
        <f t="shared" si="11"/>
        <v>Con7-75-L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1"/>
      <c r="AI169" s="41"/>
      <c r="AJ169" s="41"/>
      <c r="AK169" s="41"/>
      <c r="AL169" s="41"/>
    </row>
    <row r="170" spans="1:38" x14ac:dyDescent="0.25">
      <c r="A170" t="s">
        <v>434</v>
      </c>
      <c r="B170" t="str">
        <f t="shared" si="11"/>
        <v>Ucon_NB-UCE-L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1"/>
      <c r="AI170" s="41"/>
      <c r="AJ170" s="41"/>
      <c r="AK170" s="41"/>
      <c r="AL170" s="41"/>
    </row>
    <row r="171" spans="1:38" x14ac:dyDescent="0.25">
      <c r="A171" t="s">
        <v>434</v>
      </c>
      <c r="B171" t="str">
        <f t="shared" si="11"/>
        <v>Con_NB-UCE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1"/>
      <c r="AI171" s="41"/>
      <c r="AJ171" s="41"/>
      <c r="AK171" s="41"/>
      <c r="AL171" s="41"/>
    </row>
    <row r="172" spans="1:38" x14ac:dyDescent="0.25">
      <c r="A172" t="s">
        <v>434</v>
      </c>
      <c r="B172" t="str">
        <f t="shared" si="11"/>
        <v>Ucon_NB9-5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1"/>
      <c r="AI172" s="41"/>
      <c r="AJ172" s="41"/>
      <c r="AK172" s="41"/>
      <c r="AL172" s="41"/>
    </row>
    <row r="173" spans="1:38" x14ac:dyDescent="0.25">
      <c r="A173" t="s">
        <v>434</v>
      </c>
      <c r="B173" t="str">
        <f t="shared" si="11"/>
        <v>RE_CON-UCE-L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1"/>
      <c r="AI173" s="41"/>
      <c r="AJ173" s="41"/>
      <c r="AK173" s="41"/>
      <c r="AL173" s="41"/>
    </row>
    <row r="174" spans="1:38" x14ac:dyDescent="0.25">
      <c r="A174" t="s">
        <v>434</v>
      </c>
      <c r="B174" t="str">
        <f t="shared" si="11"/>
        <v>TRAPES-UCE-L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1"/>
      <c r="AI174" s="41"/>
      <c r="AJ174" s="41"/>
      <c r="AK174" s="41"/>
      <c r="AL174" s="41"/>
    </row>
    <row r="175" spans="1:38" x14ac:dyDescent="0.25">
      <c r="A175" t="s">
        <v>434</v>
      </c>
      <c r="B175" t="str">
        <f t="shared" si="11"/>
        <v>REF2019-UCE-L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1"/>
      <c r="AI175" s="41"/>
      <c r="AJ175" s="41"/>
      <c r="AK175" s="41"/>
      <c r="AL175" s="41"/>
    </row>
    <row r="176" spans="1:38" x14ac:dyDescent="0.25">
      <c r="A176" t="s">
        <v>434</v>
      </c>
      <c r="B176" t="str">
        <f t="shared" si="11"/>
        <v>REF20195-L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1"/>
      <c r="AI176" s="41"/>
      <c r="AJ176" s="41"/>
      <c r="AK176" s="41"/>
      <c r="AL176" s="41"/>
    </row>
    <row r="177" spans="1:38" x14ac:dyDescent="0.25">
      <c r="A177" t="s">
        <v>434</v>
      </c>
      <c r="B177" t="str">
        <f t="shared" si="11"/>
        <v>T3P2S8RL-UCE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1"/>
      <c r="AI177" s="41"/>
      <c r="AJ177" s="41"/>
      <c r="AK177" s="41"/>
      <c r="AL177" s="41"/>
    </row>
    <row r="178" spans="1:38" s="73" customFormat="1" x14ac:dyDescent="0.25">
      <c r="A178" s="73" t="s">
        <v>435</v>
      </c>
      <c r="B178" s="73" t="str">
        <f t="shared" si="11"/>
        <v>Ucon7-75-L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0</v>
      </c>
      <c r="AD178" s="77">
        <v>0</v>
      </c>
      <c r="AE178" s="77">
        <v>0</v>
      </c>
      <c r="AF178" s="77">
        <v>0</v>
      </c>
      <c r="AG178" s="77">
        <v>0</v>
      </c>
      <c r="AH178" s="74"/>
      <c r="AI178" s="74"/>
      <c r="AJ178" s="74"/>
      <c r="AK178" s="74"/>
      <c r="AL178" s="74"/>
    </row>
    <row r="179" spans="1:38" x14ac:dyDescent="0.25">
      <c r="A179" t="s">
        <v>435</v>
      </c>
      <c r="B179" t="str">
        <f t="shared" si="11"/>
        <v>Con7-75-L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1"/>
      <c r="AI179" s="41"/>
      <c r="AJ179" s="41"/>
      <c r="AK179" s="41"/>
      <c r="AL179" s="41"/>
    </row>
    <row r="180" spans="1:38" x14ac:dyDescent="0.25">
      <c r="A180" t="s">
        <v>435</v>
      </c>
      <c r="B180" t="str">
        <f t="shared" si="11"/>
        <v>Ucon_NB-UCE-L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1"/>
      <c r="AI180" s="41"/>
      <c r="AJ180" s="41"/>
      <c r="AK180" s="41"/>
      <c r="AL180" s="41"/>
    </row>
    <row r="181" spans="1:38" x14ac:dyDescent="0.25">
      <c r="A181" t="s">
        <v>435</v>
      </c>
      <c r="B181" t="str">
        <f t="shared" si="11"/>
        <v>Con_NB-UCE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1"/>
      <c r="AI181" s="41"/>
      <c r="AJ181" s="41"/>
      <c r="AK181" s="41"/>
      <c r="AL181" s="41"/>
    </row>
    <row r="182" spans="1:38" x14ac:dyDescent="0.25">
      <c r="A182" t="s">
        <v>435</v>
      </c>
      <c r="B182" t="str">
        <f t="shared" si="11"/>
        <v>Ucon_NB9-5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1"/>
      <c r="AI182" s="41"/>
      <c r="AJ182" s="41"/>
      <c r="AK182" s="41"/>
      <c r="AL182" s="41"/>
    </row>
    <row r="183" spans="1:38" x14ac:dyDescent="0.25">
      <c r="A183" t="s">
        <v>435</v>
      </c>
      <c r="B183" t="str">
        <f t="shared" si="11"/>
        <v>RE_CON-UCE-L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1"/>
      <c r="AI183" s="41"/>
      <c r="AJ183" s="41"/>
      <c r="AK183" s="41"/>
      <c r="AL183" s="41"/>
    </row>
    <row r="184" spans="1:38" x14ac:dyDescent="0.25">
      <c r="A184" t="s">
        <v>435</v>
      </c>
      <c r="B184" t="str">
        <f t="shared" si="11"/>
        <v>TRAPES-UCE-L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1"/>
      <c r="AI184" s="41"/>
      <c r="AJ184" s="41"/>
      <c r="AK184" s="41"/>
      <c r="AL184" s="41"/>
    </row>
    <row r="185" spans="1:38" x14ac:dyDescent="0.25">
      <c r="A185" t="s">
        <v>435</v>
      </c>
      <c r="B185" t="str">
        <f t="shared" si="11"/>
        <v>REF2019-UCE-L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1"/>
      <c r="AI185" s="41"/>
      <c r="AJ185" s="41"/>
      <c r="AK185" s="41"/>
      <c r="AL185" s="41"/>
    </row>
    <row r="186" spans="1:38" x14ac:dyDescent="0.25">
      <c r="A186" t="s">
        <v>435</v>
      </c>
      <c r="B186" t="str">
        <f t="shared" si="11"/>
        <v>REF20195-L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1"/>
      <c r="AI186" s="41"/>
      <c r="AJ186" s="41"/>
      <c r="AK186" s="41"/>
      <c r="AL186" s="41"/>
    </row>
    <row r="187" spans="1:38" x14ac:dyDescent="0.25">
      <c r="A187" t="s">
        <v>435</v>
      </c>
      <c r="B187" t="str">
        <f t="shared" si="11"/>
        <v>T3P2S8RL-UCE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1"/>
      <c r="AI187" s="41"/>
      <c r="AJ187" s="41"/>
      <c r="AK187" s="41"/>
      <c r="AL187" s="41"/>
    </row>
    <row r="188" spans="1:38" s="73" customFormat="1" x14ac:dyDescent="0.25">
      <c r="A188" s="73" t="s">
        <v>436</v>
      </c>
      <c r="B188" s="73" t="str">
        <f t="shared" si="11"/>
        <v>Ucon7-75-L</v>
      </c>
      <c r="C188" s="77">
        <v>0</v>
      </c>
      <c r="D188" s="77">
        <v>0</v>
      </c>
      <c r="E188" s="77">
        <v>0</v>
      </c>
      <c r="F188" s="77">
        <v>0</v>
      </c>
      <c r="G188" s="77">
        <v>0</v>
      </c>
      <c r="H188" s="77">
        <v>0</v>
      </c>
      <c r="I188" s="77">
        <v>0</v>
      </c>
      <c r="J188" s="77">
        <v>0</v>
      </c>
      <c r="K188" s="77">
        <v>0</v>
      </c>
      <c r="L188" s="77">
        <v>0</v>
      </c>
      <c r="M188" s="77">
        <v>0</v>
      </c>
      <c r="N188" s="77">
        <v>0</v>
      </c>
      <c r="O188" s="77">
        <v>0</v>
      </c>
      <c r="P188" s="77">
        <v>0</v>
      </c>
      <c r="Q188" s="77">
        <v>0</v>
      </c>
      <c r="R188" s="77">
        <v>0</v>
      </c>
      <c r="S188" s="77">
        <v>0</v>
      </c>
      <c r="T188" s="77">
        <v>0</v>
      </c>
      <c r="U188" s="77">
        <v>0</v>
      </c>
      <c r="V188" s="77">
        <v>0</v>
      </c>
      <c r="W188" s="77">
        <v>0</v>
      </c>
      <c r="X188" s="77">
        <v>0</v>
      </c>
      <c r="Y188" s="77">
        <v>0</v>
      </c>
      <c r="Z188" s="77">
        <v>0</v>
      </c>
      <c r="AA188" s="77">
        <v>0</v>
      </c>
      <c r="AB188" s="77">
        <v>0</v>
      </c>
      <c r="AC188" s="77">
        <v>0</v>
      </c>
      <c r="AD188" s="77">
        <v>0</v>
      </c>
      <c r="AE188" s="77">
        <v>0</v>
      </c>
      <c r="AF188" s="77">
        <v>0</v>
      </c>
      <c r="AG188" s="77">
        <v>0</v>
      </c>
      <c r="AH188" s="74"/>
      <c r="AI188" s="74"/>
      <c r="AJ188" s="74"/>
      <c r="AK188" s="74"/>
      <c r="AL188" s="74"/>
    </row>
    <row r="189" spans="1:38" x14ac:dyDescent="0.25">
      <c r="A189" t="s">
        <v>436</v>
      </c>
      <c r="B189" t="str">
        <f t="shared" si="11"/>
        <v>Con7-75-L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1"/>
      <c r="AI189" s="41"/>
      <c r="AJ189" s="41"/>
      <c r="AK189" s="41"/>
      <c r="AL189" s="41"/>
    </row>
    <row r="190" spans="1:38" x14ac:dyDescent="0.25">
      <c r="A190" t="s">
        <v>436</v>
      </c>
      <c r="B190" t="str">
        <f t="shared" si="11"/>
        <v>Ucon_NB-UCE-L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1"/>
      <c r="AI190" s="41"/>
      <c r="AJ190" s="41"/>
      <c r="AK190" s="41"/>
      <c r="AL190" s="41"/>
    </row>
    <row r="191" spans="1:38" x14ac:dyDescent="0.25">
      <c r="A191" t="s">
        <v>436</v>
      </c>
      <c r="B191" t="str">
        <f t="shared" si="11"/>
        <v>Con_NB-UCE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1"/>
      <c r="AI191" s="41"/>
      <c r="AJ191" s="41"/>
      <c r="AK191" s="41"/>
      <c r="AL191" s="41"/>
    </row>
    <row r="192" spans="1:38" x14ac:dyDescent="0.25">
      <c r="A192" t="s">
        <v>436</v>
      </c>
      <c r="B192" t="str">
        <f t="shared" si="11"/>
        <v>Ucon_NB9-5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1"/>
      <c r="AI192" s="41"/>
      <c r="AJ192" s="41"/>
      <c r="AK192" s="41"/>
      <c r="AL192" s="41"/>
    </row>
    <row r="193" spans="1:38" x14ac:dyDescent="0.25">
      <c r="A193" t="s">
        <v>436</v>
      </c>
      <c r="B193" t="str">
        <f t="shared" si="11"/>
        <v>RE_CON-UCE-L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1"/>
      <c r="AI193" s="41"/>
      <c r="AJ193" s="41"/>
      <c r="AK193" s="41"/>
      <c r="AL193" s="41"/>
    </row>
    <row r="194" spans="1:38" x14ac:dyDescent="0.25">
      <c r="A194" t="s">
        <v>436</v>
      </c>
      <c r="B194" t="str">
        <f t="shared" si="11"/>
        <v>TRAPES-UCE-L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1"/>
      <c r="AI194" s="41"/>
      <c r="AJ194" s="41"/>
      <c r="AK194" s="41"/>
      <c r="AL194" s="41"/>
    </row>
    <row r="195" spans="1:38" x14ac:dyDescent="0.25">
      <c r="A195" t="s">
        <v>436</v>
      </c>
      <c r="B195" t="str">
        <f t="shared" si="11"/>
        <v>REF2019-UCE-L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1"/>
      <c r="AI195" s="41"/>
      <c r="AJ195" s="41"/>
      <c r="AK195" s="41"/>
      <c r="AL195" s="41"/>
    </row>
    <row r="196" spans="1:38" x14ac:dyDescent="0.25">
      <c r="A196" t="s">
        <v>436</v>
      </c>
      <c r="B196" t="str">
        <f t="shared" si="11"/>
        <v>REF20195-L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1"/>
      <c r="AI196" s="41"/>
      <c r="AJ196" s="41"/>
      <c r="AK196" s="41"/>
      <c r="AL196" s="41"/>
    </row>
    <row r="197" spans="1:38" x14ac:dyDescent="0.25">
      <c r="A197" t="s">
        <v>436</v>
      </c>
      <c r="B197" t="str">
        <f t="shared" si="11"/>
        <v>T3P2S8RL-UCE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1"/>
      <c r="AI197" s="41"/>
      <c r="AJ197" s="41"/>
      <c r="AK197" s="41"/>
      <c r="AL197" s="41"/>
    </row>
    <row r="198" spans="1:38" s="73" customFormat="1" x14ac:dyDescent="0.25">
      <c r="A198" s="73" t="s">
        <v>437</v>
      </c>
      <c r="B198" s="73" t="str">
        <f t="shared" si="11"/>
        <v>Ucon7-75-L</v>
      </c>
      <c r="C198" s="77">
        <v>0</v>
      </c>
      <c r="D198" s="77">
        <v>0</v>
      </c>
      <c r="E198" s="77">
        <v>0</v>
      </c>
      <c r="F198" s="77">
        <v>0</v>
      </c>
      <c r="G198" s="77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  <c r="U198" s="77">
        <v>0</v>
      </c>
      <c r="V198" s="77">
        <v>0</v>
      </c>
      <c r="W198" s="77">
        <v>0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0</v>
      </c>
      <c r="AD198" s="77">
        <v>0</v>
      </c>
      <c r="AE198" s="77">
        <v>0</v>
      </c>
      <c r="AF198" s="77">
        <v>0</v>
      </c>
      <c r="AG198" s="77">
        <v>0</v>
      </c>
      <c r="AH198" s="74"/>
      <c r="AI198" s="74"/>
      <c r="AJ198" s="74"/>
      <c r="AK198" s="74"/>
      <c r="AL198" s="74"/>
    </row>
    <row r="199" spans="1:38" x14ac:dyDescent="0.25">
      <c r="A199" t="s">
        <v>437</v>
      </c>
      <c r="B199" t="str">
        <f t="shared" si="11"/>
        <v>Con7-75-L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1"/>
      <c r="AI199" s="41"/>
      <c r="AJ199" s="41"/>
      <c r="AK199" s="41"/>
      <c r="AL199" s="41"/>
    </row>
    <row r="200" spans="1:38" x14ac:dyDescent="0.25">
      <c r="A200" t="s">
        <v>437</v>
      </c>
      <c r="B200" t="str">
        <f t="shared" si="11"/>
        <v>Ucon_NB-UCE-L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1"/>
      <c r="AI200" s="41"/>
      <c r="AJ200" s="41"/>
      <c r="AK200" s="41"/>
      <c r="AL200" s="41"/>
    </row>
    <row r="201" spans="1:38" x14ac:dyDescent="0.25">
      <c r="A201" t="s">
        <v>437</v>
      </c>
      <c r="B201" t="str">
        <f t="shared" si="11"/>
        <v>Con_NB-UCE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1"/>
      <c r="AI201" s="41"/>
      <c r="AJ201" s="41"/>
      <c r="AK201" s="41"/>
      <c r="AL201" s="41"/>
    </row>
    <row r="202" spans="1:38" x14ac:dyDescent="0.25">
      <c r="A202" t="s">
        <v>437</v>
      </c>
      <c r="B202" t="str">
        <f t="shared" si="11"/>
        <v>Ucon_NB9-5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1"/>
      <c r="AI202" s="41"/>
      <c r="AJ202" s="41"/>
      <c r="AK202" s="41"/>
      <c r="AL202" s="41"/>
    </row>
    <row r="203" spans="1:38" x14ac:dyDescent="0.25">
      <c r="A203" t="s">
        <v>437</v>
      </c>
      <c r="B203" t="str">
        <f t="shared" si="11"/>
        <v>RE_CON-UCE-L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1"/>
      <c r="AI203" s="41"/>
      <c r="AJ203" s="41"/>
      <c r="AK203" s="41"/>
      <c r="AL203" s="41"/>
    </row>
    <row r="204" spans="1:38" x14ac:dyDescent="0.25">
      <c r="A204" t="s">
        <v>437</v>
      </c>
      <c r="B204" t="str">
        <f t="shared" si="11"/>
        <v>TRAPES-UCE-L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1"/>
      <c r="AI204" s="41"/>
      <c r="AJ204" s="41"/>
      <c r="AK204" s="41"/>
      <c r="AL204" s="41"/>
    </row>
    <row r="205" spans="1:38" x14ac:dyDescent="0.25">
      <c r="A205" t="s">
        <v>437</v>
      </c>
      <c r="B205" t="str">
        <f t="shared" si="11"/>
        <v>REF2019-UCE-L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1"/>
      <c r="AI205" s="41"/>
      <c r="AJ205" s="41"/>
      <c r="AK205" s="41"/>
      <c r="AL205" s="41"/>
    </row>
    <row r="206" spans="1:38" x14ac:dyDescent="0.25">
      <c r="A206" t="s">
        <v>437</v>
      </c>
      <c r="B206" t="str">
        <f t="shared" si="11"/>
        <v>REF20195-L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1"/>
      <c r="AI206" s="41"/>
      <c r="AJ206" s="41"/>
      <c r="AK206" s="41"/>
      <c r="AL206" s="41"/>
    </row>
    <row r="207" spans="1:38" x14ac:dyDescent="0.25">
      <c r="A207" t="s">
        <v>437</v>
      </c>
      <c r="B207" t="str">
        <f t="shared" si="11"/>
        <v>T3P2S8RL-UCE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1"/>
      <c r="AI207" s="41"/>
      <c r="AJ207" s="41"/>
      <c r="AK207" s="41"/>
      <c r="AL207" s="41"/>
    </row>
    <row r="208" spans="1:38" s="73" customFormat="1" x14ac:dyDescent="0.25">
      <c r="A208" s="73" t="s">
        <v>438</v>
      </c>
      <c r="B208" s="73" t="str">
        <f t="shared" si="11"/>
        <v>Ucon7-75-L</v>
      </c>
      <c r="C208" s="77">
        <v>0</v>
      </c>
      <c r="D208" s="77">
        <v>0</v>
      </c>
      <c r="E208" s="77">
        <v>0</v>
      </c>
      <c r="F208" s="77">
        <v>0</v>
      </c>
      <c r="G208" s="77">
        <v>0</v>
      </c>
      <c r="H208" s="77">
        <v>0</v>
      </c>
      <c r="I208" s="77">
        <v>0</v>
      </c>
      <c r="J208" s="77">
        <v>0</v>
      </c>
      <c r="K208" s="77">
        <v>0</v>
      </c>
      <c r="L208" s="77">
        <v>0</v>
      </c>
      <c r="M208" s="77">
        <v>0</v>
      </c>
      <c r="N208" s="77">
        <v>0</v>
      </c>
      <c r="O208" s="77">
        <v>0</v>
      </c>
      <c r="P208" s="77">
        <v>0</v>
      </c>
      <c r="Q208" s="77">
        <v>0</v>
      </c>
      <c r="R208" s="77">
        <v>0</v>
      </c>
      <c r="S208" s="77">
        <v>0</v>
      </c>
      <c r="T208" s="77">
        <v>0</v>
      </c>
      <c r="U208" s="77">
        <v>0</v>
      </c>
      <c r="V208" s="77">
        <v>0</v>
      </c>
      <c r="W208" s="77">
        <v>0</v>
      </c>
      <c r="X208" s="77">
        <v>0</v>
      </c>
      <c r="Y208" s="77">
        <v>0</v>
      </c>
      <c r="Z208" s="77">
        <v>0</v>
      </c>
      <c r="AA208" s="77">
        <v>0</v>
      </c>
      <c r="AB208" s="77">
        <v>0</v>
      </c>
      <c r="AC208" s="77">
        <v>0</v>
      </c>
      <c r="AD208" s="77">
        <v>0</v>
      </c>
      <c r="AE208" s="77">
        <v>0</v>
      </c>
      <c r="AF208" s="77">
        <v>0</v>
      </c>
      <c r="AG208" s="77">
        <v>0</v>
      </c>
      <c r="AH208" s="74"/>
      <c r="AI208" s="74"/>
      <c r="AJ208" s="74"/>
      <c r="AK208" s="74"/>
      <c r="AL208" s="74"/>
    </row>
    <row r="209" spans="1:38" x14ac:dyDescent="0.25">
      <c r="A209" t="s">
        <v>438</v>
      </c>
      <c r="B209" t="str">
        <f t="shared" si="11"/>
        <v>Con7-75-L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1"/>
      <c r="AI209" s="41"/>
      <c r="AJ209" s="41"/>
      <c r="AK209" s="41"/>
      <c r="AL209" s="41"/>
    </row>
    <row r="210" spans="1:38" x14ac:dyDescent="0.25">
      <c r="A210" t="s">
        <v>438</v>
      </c>
      <c r="B210" t="str">
        <f t="shared" si="11"/>
        <v>Ucon_NB-UCE-L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1"/>
      <c r="AI210" s="41"/>
      <c r="AJ210" s="41"/>
      <c r="AK210" s="41"/>
      <c r="AL210" s="41"/>
    </row>
    <row r="211" spans="1:38" x14ac:dyDescent="0.25">
      <c r="A211" t="s">
        <v>438</v>
      </c>
      <c r="B211" t="str">
        <f t="shared" si="11"/>
        <v>Con_NB-UCE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1"/>
      <c r="AI211" s="41"/>
      <c r="AJ211" s="41"/>
      <c r="AK211" s="41"/>
      <c r="AL211" s="41"/>
    </row>
    <row r="212" spans="1:38" x14ac:dyDescent="0.25">
      <c r="A212" t="s">
        <v>438</v>
      </c>
      <c r="B212" t="str">
        <f t="shared" si="11"/>
        <v>Ucon_NB9-5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1"/>
      <c r="AI212" s="41"/>
      <c r="AJ212" s="41"/>
      <c r="AK212" s="41"/>
      <c r="AL212" s="41"/>
    </row>
    <row r="213" spans="1:38" x14ac:dyDescent="0.25">
      <c r="A213" t="s">
        <v>438</v>
      </c>
      <c r="B213" t="str">
        <f t="shared" si="11"/>
        <v>RE_CON-UCE-L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1"/>
      <c r="AI213" s="41"/>
      <c r="AJ213" s="41"/>
      <c r="AK213" s="41"/>
      <c r="AL213" s="41"/>
    </row>
    <row r="214" spans="1:38" x14ac:dyDescent="0.25">
      <c r="A214" t="s">
        <v>438</v>
      </c>
      <c r="B214" t="str">
        <f t="shared" si="11"/>
        <v>TRAPES-UCE-L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1"/>
      <c r="AI214" s="41"/>
      <c r="AJ214" s="41"/>
      <c r="AK214" s="41"/>
      <c r="AL214" s="41"/>
    </row>
    <row r="215" spans="1:38" x14ac:dyDescent="0.25">
      <c r="A215" t="s">
        <v>438</v>
      </c>
      <c r="B215" t="str">
        <f t="shared" si="11"/>
        <v>REF2019-UCE-L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1"/>
      <c r="AI215" s="41"/>
      <c r="AJ215" s="41"/>
      <c r="AK215" s="41"/>
      <c r="AL215" s="41"/>
    </row>
    <row r="216" spans="1:38" x14ac:dyDescent="0.25">
      <c r="A216" t="s">
        <v>438</v>
      </c>
      <c r="B216" t="str">
        <f t="shared" si="11"/>
        <v>REF20195-L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1"/>
      <c r="AI216" s="41"/>
      <c r="AJ216" s="41"/>
      <c r="AK216" s="41"/>
      <c r="AL216" s="41"/>
    </row>
    <row r="217" spans="1:38" x14ac:dyDescent="0.25">
      <c r="A217" t="s">
        <v>438</v>
      </c>
      <c r="B217" t="str">
        <f t="shared" si="11"/>
        <v>T3P2S8RL-UCE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1"/>
      <c r="AI217" s="41"/>
      <c r="AJ217" s="41"/>
      <c r="AK217" s="41"/>
      <c r="AL217" s="41"/>
    </row>
    <row r="218" spans="1:38" s="73" customFormat="1" x14ac:dyDescent="0.25">
      <c r="A218" s="73" t="s">
        <v>439</v>
      </c>
      <c r="B218" s="73" t="str">
        <f t="shared" si="11"/>
        <v>Ucon7-75-L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7">
        <v>0</v>
      </c>
      <c r="I218" s="77">
        <v>0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  <c r="O218" s="77">
        <v>0</v>
      </c>
      <c r="P218" s="77">
        <v>0</v>
      </c>
      <c r="Q218" s="77">
        <v>0</v>
      </c>
      <c r="R218" s="77">
        <v>0</v>
      </c>
      <c r="S218" s="77">
        <v>0</v>
      </c>
      <c r="T218" s="77">
        <v>0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7">
        <v>0</v>
      </c>
      <c r="AD218" s="77">
        <v>0</v>
      </c>
      <c r="AE218" s="77">
        <v>0</v>
      </c>
      <c r="AF218" s="77">
        <v>0</v>
      </c>
      <c r="AG218" s="77">
        <v>0</v>
      </c>
      <c r="AH218" s="74"/>
      <c r="AI218" s="74"/>
      <c r="AJ218" s="74"/>
      <c r="AK218" s="74"/>
      <c r="AL218" s="74"/>
    </row>
    <row r="219" spans="1:38" x14ac:dyDescent="0.25">
      <c r="A219" t="s">
        <v>439</v>
      </c>
      <c r="B219" t="str">
        <f t="shared" si="11"/>
        <v>Con7-75-L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1"/>
      <c r="AI219" s="41"/>
      <c r="AJ219" s="41"/>
      <c r="AK219" s="41"/>
      <c r="AL219" s="41"/>
    </row>
    <row r="220" spans="1:38" x14ac:dyDescent="0.25">
      <c r="A220" t="s">
        <v>439</v>
      </c>
      <c r="B220" t="str">
        <f t="shared" si="11"/>
        <v>Ucon_NB-UCE-L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1"/>
      <c r="AI220" s="41"/>
      <c r="AJ220" s="41"/>
      <c r="AK220" s="41"/>
      <c r="AL220" s="41"/>
    </row>
    <row r="221" spans="1:38" x14ac:dyDescent="0.25">
      <c r="A221" t="s">
        <v>439</v>
      </c>
      <c r="B221" t="str">
        <f t="shared" si="11"/>
        <v>Con_NB-UCE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1"/>
      <c r="AI221" s="41"/>
      <c r="AJ221" s="41"/>
      <c r="AK221" s="41"/>
      <c r="AL221" s="41"/>
    </row>
    <row r="222" spans="1:38" x14ac:dyDescent="0.25">
      <c r="A222" t="s">
        <v>439</v>
      </c>
      <c r="B222" t="str">
        <f t="shared" ref="B222:B285" si="12">B212</f>
        <v>Ucon_NB9-5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1"/>
      <c r="AI222" s="41"/>
      <c r="AJ222" s="41"/>
      <c r="AK222" s="41"/>
      <c r="AL222" s="41"/>
    </row>
    <row r="223" spans="1:38" x14ac:dyDescent="0.25">
      <c r="A223" t="s">
        <v>439</v>
      </c>
      <c r="B223" t="str">
        <f t="shared" si="12"/>
        <v>RE_CON-UCE-L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1"/>
      <c r="AI223" s="41"/>
      <c r="AJ223" s="41"/>
      <c r="AK223" s="41"/>
      <c r="AL223" s="41"/>
    </row>
    <row r="224" spans="1:38" x14ac:dyDescent="0.25">
      <c r="A224" t="s">
        <v>439</v>
      </c>
      <c r="B224" t="str">
        <f t="shared" si="12"/>
        <v>TRAPES-UCE-L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1"/>
      <c r="AI224" s="41"/>
      <c r="AJ224" s="41"/>
      <c r="AK224" s="41"/>
      <c r="AL224" s="41"/>
    </row>
    <row r="225" spans="1:38" x14ac:dyDescent="0.25">
      <c r="A225" t="s">
        <v>439</v>
      </c>
      <c r="B225" t="str">
        <f t="shared" si="12"/>
        <v>REF2019-UCE-L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1"/>
      <c r="AI225" s="41"/>
      <c r="AJ225" s="41"/>
      <c r="AK225" s="41"/>
      <c r="AL225" s="41"/>
    </row>
    <row r="226" spans="1:38" x14ac:dyDescent="0.25">
      <c r="A226" t="s">
        <v>439</v>
      </c>
      <c r="B226" t="str">
        <f t="shared" si="12"/>
        <v>REF20195-L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1"/>
      <c r="AI226" s="41"/>
      <c r="AJ226" s="41"/>
      <c r="AK226" s="41"/>
      <c r="AL226" s="41"/>
    </row>
    <row r="227" spans="1:38" x14ac:dyDescent="0.25">
      <c r="A227" t="s">
        <v>439</v>
      </c>
      <c r="B227" t="str">
        <f t="shared" si="12"/>
        <v>T3P2S8RL-UCE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1"/>
      <c r="AI227" s="41"/>
      <c r="AJ227" s="41"/>
      <c r="AK227" s="41"/>
      <c r="AL227" s="41"/>
    </row>
    <row r="228" spans="1:38" s="73" customFormat="1" x14ac:dyDescent="0.25">
      <c r="A228" s="73" t="s">
        <v>422</v>
      </c>
      <c r="B228" s="73" t="str">
        <f t="shared" si="12"/>
        <v>Ucon7-75-L</v>
      </c>
      <c r="C228" s="77">
        <v>0</v>
      </c>
      <c r="D228" s="77">
        <v>0</v>
      </c>
      <c r="E228" s="77">
        <v>0</v>
      </c>
      <c r="F228" s="77">
        <v>0</v>
      </c>
      <c r="G228" s="77">
        <v>0</v>
      </c>
      <c r="H228" s="77">
        <v>0</v>
      </c>
      <c r="I228" s="77">
        <v>0</v>
      </c>
      <c r="J228" s="77">
        <v>0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0</v>
      </c>
      <c r="X228" s="77">
        <v>0</v>
      </c>
      <c r="Y228" s="77">
        <v>0</v>
      </c>
      <c r="Z228" s="77">
        <v>0</v>
      </c>
      <c r="AA228" s="77">
        <v>0</v>
      </c>
      <c r="AB228" s="77">
        <v>0</v>
      </c>
      <c r="AC228" s="77">
        <v>0</v>
      </c>
      <c r="AD228" s="77">
        <v>0</v>
      </c>
      <c r="AE228" s="77">
        <v>0</v>
      </c>
      <c r="AF228" s="77">
        <v>0</v>
      </c>
      <c r="AG228" s="77">
        <v>0</v>
      </c>
      <c r="AH228" s="74"/>
      <c r="AI228" s="74"/>
      <c r="AJ228" s="74"/>
      <c r="AK228" s="74"/>
      <c r="AL228" s="74"/>
    </row>
    <row r="229" spans="1:38" x14ac:dyDescent="0.25">
      <c r="A229" t="s">
        <v>422</v>
      </c>
      <c r="B229" t="str">
        <f t="shared" si="12"/>
        <v>Con7-75-L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1"/>
      <c r="AI229" s="41"/>
      <c r="AJ229" s="41"/>
      <c r="AK229" s="41"/>
      <c r="AL229" s="41"/>
    </row>
    <row r="230" spans="1:38" x14ac:dyDescent="0.25">
      <c r="A230" t="s">
        <v>422</v>
      </c>
      <c r="B230" t="str">
        <f t="shared" si="12"/>
        <v>Ucon_NB-UCE-L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1"/>
      <c r="AI230" s="41"/>
      <c r="AJ230" s="41"/>
      <c r="AK230" s="41"/>
      <c r="AL230" s="41"/>
    </row>
    <row r="231" spans="1:38" x14ac:dyDescent="0.25">
      <c r="A231" t="s">
        <v>422</v>
      </c>
      <c r="B231" t="str">
        <f t="shared" si="12"/>
        <v>Con_NB-UCE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1"/>
      <c r="AI231" s="41"/>
      <c r="AJ231" s="41"/>
      <c r="AK231" s="41"/>
      <c r="AL231" s="41"/>
    </row>
    <row r="232" spans="1:38" x14ac:dyDescent="0.25">
      <c r="A232" t="s">
        <v>422</v>
      </c>
      <c r="B232" t="str">
        <f t="shared" si="12"/>
        <v>Ucon_NB9-5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1"/>
      <c r="AI232" s="41"/>
      <c r="AJ232" s="41"/>
      <c r="AK232" s="41"/>
      <c r="AL232" s="41"/>
    </row>
    <row r="233" spans="1:38" x14ac:dyDescent="0.25">
      <c r="A233" t="s">
        <v>422</v>
      </c>
      <c r="B233" t="str">
        <f t="shared" si="12"/>
        <v>RE_CON-UCE-L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1"/>
      <c r="AI233" s="41"/>
      <c r="AJ233" s="41"/>
      <c r="AK233" s="41"/>
      <c r="AL233" s="41"/>
    </row>
    <row r="234" spans="1:38" x14ac:dyDescent="0.25">
      <c r="A234" t="s">
        <v>422</v>
      </c>
      <c r="B234" t="str">
        <f t="shared" si="12"/>
        <v>TRAPES-UCE-L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1"/>
      <c r="AI234" s="41"/>
      <c r="AJ234" s="41"/>
      <c r="AK234" s="41"/>
      <c r="AL234" s="41"/>
    </row>
    <row r="235" spans="1:38" x14ac:dyDescent="0.25">
      <c r="A235" t="s">
        <v>422</v>
      </c>
      <c r="B235" t="str">
        <f t="shared" si="12"/>
        <v>REF2019-UCE-L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1"/>
      <c r="AI235" s="41"/>
      <c r="AJ235" s="41"/>
      <c r="AK235" s="41"/>
      <c r="AL235" s="41"/>
    </row>
    <row r="236" spans="1:38" x14ac:dyDescent="0.25">
      <c r="A236" t="s">
        <v>422</v>
      </c>
      <c r="B236" t="str">
        <f t="shared" si="12"/>
        <v>REF20195-L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1"/>
      <c r="AI236" s="41"/>
      <c r="AJ236" s="41"/>
      <c r="AK236" s="41"/>
      <c r="AL236" s="41"/>
    </row>
    <row r="237" spans="1:38" x14ac:dyDescent="0.25">
      <c r="A237" t="s">
        <v>422</v>
      </c>
      <c r="B237" t="str">
        <f t="shared" si="12"/>
        <v>T3P2S8RL-UCE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1"/>
      <c r="AI237" s="41"/>
      <c r="AJ237" s="41"/>
      <c r="AK237" s="41"/>
      <c r="AL237" s="41"/>
    </row>
    <row r="238" spans="1:38" s="73" customFormat="1" x14ac:dyDescent="0.25">
      <c r="A238" s="73" t="s">
        <v>440</v>
      </c>
      <c r="B238" s="73" t="str">
        <f t="shared" si="12"/>
        <v>Ucon7-75-L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0</v>
      </c>
      <c r="Z238" s="77">
        <v>0</v>
      </c>
      <c r="AA238" s="77">
        <v>0</v>
      </c>
      <c r="AB238" s="77">
        <v>0</v>
      </c>
      <c r="AC238" s="77">
        <v>0</v>
      </c>
      <c r="AD238" s="77">
        <v>0</v>
      </c>
      <c r="AE238" s="77">
        <v>0</v>
      </c>
      <c r="AF238" s="77">
        <v>0</v>
      </c>
      <c r="AG238" s="77">
        <v>0</v>
      </c>
      <c r="AH238" s="74"/>
      <c r="AI238" s="74"/>
      <c r="AJ238" s="74"/>
      <c r="AK238" s="74"/>
      <c r="AL238" s="74"/>
    </row>
    <row r="239" spans="1:38" x14ac:dyDescent="0.25">
      <c r="A239" t="s">
        <v>440</v>
      </c>
      <c r="B239" t="str">
        <f t="shared" si="12"/>
        <v>Con7-75-L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1"/>
      <c r="AI239" s="41"/>
      <c r="AJ239" s="41"/>
      <c r="AK239" s="41"/>
      <c r="AL239" s="41"/>
    </row>
    <row r="240" spans="1:38" x14ac:dyDescent="0.25">
      <c r="A240" t="s">
        <v>440</v>
      </c>
      <c r="B240" t="str">
        <f t="shared" si="12"/>
        <v>Ucon_NB-UCE-L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1"/>
      <c r="AI240" s="41"/>
      <c r="AJ240" s="41"/>
      <c r="AK240" s="41"/>
      <c r="AL240" s="41"/>
    </row>
    <row r="241" spans="1:38" x14ac:dyDescent="0.25">
      <c r="A241" t="s">
        <v>440</v>
      </c>
      <c r="B241" t="str">
        <f t="shared" si="12"/>
        <v>Con_NB-UCE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>
        <v>0</v>
      </c>
      <c r="X241" s="42">
        <v>0</v>
      </c>
      <c r="Y241" s="42">
        <v>0</v>
      </c>
      <c r="Z241" s="42">
        <v>0</v>
      </c>
      <c r="AA241" s="42">
        <v>0</v>
      </c>
      <c r="AB241" s="42">
        <v>0</v>
      </c>
      <c r="AC241" s="42">
        <v>0</v>
      </c>
      <c r="AD241" s="42">
        <v>0</v>
      </c>
      <c r="AE241" s="42">
        <v>0</v>
      </c>
      <c r="AF241" s="42">
        <v>0</v>
      </c>
      <c r="AG241" s="42">
        <v>0</v>
      </c>
      <c r="AH241" s="41"/>
      <c r="AI241" s="41"/>
      <c r="AJ241" s="41"/>
      <c r="AK241" s="41"/>
      <c r="AL241" s="41"/>
    </row>
    <row r="242" spans="1:38" x14ac:dyDescent="0.25">
      <c r="A242" t="s">
        <v>440</v>
      </c>
      <c r="B242" t="str">
        <f t="shared" si="12"/>
        <v>Ucon_NB9-5</v>
      </c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1"/>
      <c r="AI242" s="41"/>
      <c r="AJ242" s="41"/>
      <c r="AK242" s="41"/>
      <c r="AL242" s="41"/>
    </row>
    <row r="243" spans="1:38" x14ac:dyDescent="0.25">
      <c r="A243" t="s">
        <v>440</v>
      </c>
      <c r="B243" t="str">
        <f t="shared" si="12"/>
        <v>RE_CON-UCE-L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1"/>
      <c r="AI243" s="41"/>
      <c r="AJ243" s="41"/>
      <c r="AK243" s="41"/>
      <c r="AL243" s="41"/>
    </row>
    <row r="244" spans="1:38" x14ac:dyDescent="0.25">
      <c r="A244" t="s">
        <v>440</v>
      </c>
      <c r="B244" t="str">
        <f t="shared" si="12"/>
        <v>TRAPES-UCE-L</v>
      </c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1"/>
      <c r="AI244" s="41"/>
      <c r="AJ244" s="41"/>
      <c r="AK244" s="41"/>
      <c r="AL244" s="41"/>
    </row>
    <row r="245" spans="1:38" x14ac:dyDescent="0.25">
      <c r="A245" t="s">
        <v>440</v>
      </c>
      <c r="B245" t="str">
        <f t="shared" si="12"/>
        <v>REF2019-UCE-L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1"/>
      <c r="AI245" s="41"/>
      <c r="AJ245" s="41"/>
      <c r="AK245" s="41"/>
      <c r="AL245" s="41"/>
    </row>
    <row r="246" spans="1:38" x14ac:dyDescent="0.25">
      <c r="A246" t="s">
        <v>440</v>
      </c>
      <c r="B246" t="str">
        <f t="shared" si="12"/>
        <v>REF20195-L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1"/>
      <c r="AI246" s="41"/>
      <c r="AJ246" s="41"/>
      <c r="AK246" s="41"/>
      <c r="AL246" s="41"/>
    </row>
    <row r="247" spans="1:38" x14ac:dyDescent="0.25">
      <c r="A247" t="s">
        <v>440</v>
      </c>
      <c r="B247" t="str">
        <f t="shared" si="12"/>
        <v>T3P2S8RL-UCE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>
        <v>0</v>
      </c>
      <c r="X247" s="42">
        <v>0</v>
      </c>
      <c r="Y247" s="42">
        <v>0</v>
      </c>
      <c r="Z247" s="42">
        <v>0</v>
      </c>
      <c r="AA247" s="42">
        <v>0</v>
      </c>
      <c r="AB247" s="42">
        <v>0</v>
      </c>
      <c r="AC247" s="42">
        <v>0</v>
      </c>
      <c r="AD247" s="42">
        <v>0</v>
      </c>
      <c r="AE247" s="42">
        <v>0</v>
      </c>
      <c r="AF247" s="42">
        <v>0</v>
      </c>
      <c r="AG247" s="42">
        <v>0</v>
      </c>
      <c r="AH247" s="41"/>
      <c r="AI247" s="41"/>
      <c r="AJ247" s="41"/>
      <c r="AK247" s="41"/>
      <c r="AL247" s="41"/>
    </row>
    <row r="248" spans="1:38" s="73" customFormat="1" x14ac:dyDescent="0.25">
      <c r="A248" s="73" t="s">
        <v>441</v>
      </c>
      <c r="B248" s="73" t="str">
        <f t="shared" si="12"/>
        <v>Ucon7-75-L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  <c r="O248" s="77">
        <v>0</v>
      </c>
      <c r="P248" s="77">
        <v>0</v>
      </c>
      <c r="Q248" s="77">
        <v>0</v>
      </c>
      <c r="R248" s="77">
        <v>0</v>
      </c>
      <c r="S248" s="77">
        <v>0</v>
      </c>
      <c r="T248" s="77">
        <v>0</v>
      </c>
      <c r="U248" s="77">
        <v>0</v>
      </c>
      <c r="V248" s="77">
        <v>0</v>
      </c>
      <c r="W248" s="77">
        <v>0</v>
      </c>
      <c r="X248" s="77">
        <v>0</v>
      </c>
      <c r="Y248" s="77">
        <v>0</v>
      </c>
      <c r="Z248" s="77">
        <v>0</v>
      </c>
      <c r="AA248" s="77">
        <v>0</v>
      </c>
      <c r="AB248" s="77">
        <v>0</v>
      </c>
      <c r="AC248" s="77">
        <v>0</v>
      </c>
      <c r="AD248" s="77">
        <v>0</v>
      </c>
      <c r="AE248" s="77">
        <v>0</v>
      </c>
      <c r="AF248" s="77">
        <v>0</v>
      </c>
      <c r="AG248" s="77">
        <v>0</v>
      </c>
      <c r="AH248" s="74"/>
      <c r="AI248" s="74"/>
      <c r="AJ248" s="74"/>
      <c r="AK248" s="74"/>
      <c r="AL248" s="74"/>
    </row>
    <row r="249" spans="1:38" x14ac:dyDescent="0.25">
      <c r="A249" t="s">
        <v>441</v>
      </c>
      <c r="B249" t="str">
        <f t="shared" si="12"/>
        <v>Con7-75-L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>
        <v>0</v>
      </c>
      <c r="X249" s="42">
        <v>0</v>
      </c>
      <c r="Y249" s="42">
        <v>0</v>
      </c>
      <c r="Z249" s="42">
        <v>0</v>
      </c>
      <c r="AA249" s="42">
        <v>0</v>
      </c>
      <c r="AB249" s="42">
        <v>0</v>
      </c>
      <c r="AC249" s="42">
        <v>0</v>
      </c>
      <c r="AD249" s="42">
        <v>0</v>
      </c>
      <c r="AE249" s="42">
        <v>0</v>
      </c>
      <c r="AF249" s="42">
        <v>0</v>
      </c>
      <c r="AG249" s="42">
        <v>0</v>
      </c>
      <c r="AH249" s="41"/>
      <c r="AI249" s="41"/>
      <c r="AJ249" s="41"/>
      <c r="AK249" s="41"/>
      <c r="AL249" s="41"/>
    </row>
    <row r="250" spans="1:38" x14ac:dyDescent="0.25">
      <c r="A250" t="s">
        <v>441</v>
      </c>
      <c r="B250" t="str">
        <f t="shared" si="12"/>
        <v>Ucon_NB-UCE-L</v>
      </c>
      <c r="C250" s="42">
        <v>0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>
        <v>0</v>
      </c>
      <c r="X250" s="42">
        <v>0</v>
      </c>
      <c r="Y250" s="42">
        <v>0</v>
      </c>
      <c r="Z250" s="42">
        <v>0</v>
      </c>
      <c r="AA250" s="42">
        <v>0</v>
      </c>
      <c r="AB250" s="42">
        <v>0</v>
      </c>
      <c r="AC250" s="42">
        <v>0</v>
      </c>
      <c r="AD250" s="42">
        <v>0</v>
      </c>
      <c r="AE250" s="42">
        <v>0</v>
      </c>
      <c r="AF250" s="42">
        <v>0</v>
      </c>
      <c r="AG250" s="42">
        <v>0</v>
      </c>
      <c r="AH250" s="41"/>
      <c r="AI250" s="41"/>
      <c r="AJ250" s="41"/>
      <c r="AK250" s="41"/>
      <c r="AL250" s="41"/>
    </row>
    <row r="251" spans="1:38" x14ac:dyDescent="0.25">
      <c r="A251" t="s">
        <v>441</v>
      </c>
      <c r="B251" t="str">
        <f t="shared" si="12"/>
        <v>Con_NB-UCE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>
        <v>0</v>
      </c>
      <c r="X251" s="42">
        <v>0</v>
      </c>
      <c r="Y251" s="42">
        <v>0</v>
      </c>
      <c r="Z251" s="42">
        <v>0</v>
      </c>
      <c r="AA251" s="42">
        <v>0</v>
      </c>
      <c r="AB251" s="42">
        <v>0</v>
      </c>
      <c r="AC251" s="42">
        <v>0</v>
      </c>
      <c r="AD251" s="42">
        <v>0</v>
      </c>
      <c r="AE251" s="42">
        <v>0</v>
      </c>
      <c r="AF251" s="42">
        <v>0</v>
      </c>
      <c r="AG251" s="42">
        <v>0</v>
      </c>
      <c r="AH251" s="41"/>
      <c r="AI251" s="41"/>
      <c r="AJ251" s="41"/>
      <c r="AK251" s="41"/>
      <c r="AL251" s="41"/>
    </row>
    <row r="252" spans="1:38" x14ac:dyDescent="0.25">
      <c r="A252" t="s">
        <v>441</v>
      </c>
      <c r="B252" t="str">
        <f t="shared" si="12"/>
        <v>Ucon_NB9-5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>
        <v>0</v>
      </c>
      <c r="X252" s="42">
        <v>0</v>
      </c>
      <c r="Y252" s="42">
        <v>0</v>
      </c>
      <c r="Z252" s="42">
        <v>0</v>
      </c>
      <c r="AA252" s="42">
        <v>0</v>
      </c>
      <c r="AB252" s="42">
        <v>0</v>
      </c>
      <c r="AC252" s="42">
        <v>0</v>
      </c>
      <c r="AD252" s="42">
        <v>0</v>
      </c>
      <c r="AE252" s="42">
        <v>0</v>
      </c>
      <c r="AF252" s="42">
        <v>0</v>
      </c>
      <c r="AG252" s="42">
        <v>0</v>
      </c>
      <c r="AH252" s="41"/>
      <c r="AI252" s="41"/>
      <c r="AJ252" s="41"/>
      <c r="AK252" s="41"/>
      <c r="AL252" s="41"/>
    </row>
    <row r="253" spans="1:38" x14ac:dyDescent="0.25">
      <c r="A253" t="s">
        <v>441</v>
      </c>
      <c r="B253" t="str">
        <f t="shared" si="12"/>
        <v>RE_CON-UCE-L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>
        <v>0</v>
      </c>
      <c r="X253" s="42">
        <v>0</v>
      </c>
      <c r="Y253" s="42">
        <v>0</v>
      </c>
      <c r="Z253" s="42">
        <v>0</v>
      </c>
      <c r="AA253" s="42">
        <v>0</v>
      </c>
      <c r="AB253" s="42">
        <v>0</v>
      </c>
      <c r="AC253" s="42">
        <v>0</v>
      </c>
      <c r="AD253" s="42">
        <v>0</v>
      </c>
      <c r="AE253" s="42">
        <v>0</v>
      </c>
      <c r="AF253" s="42">
        <v>0</v>
      </c>
      <c r="AG253" s="42">
        <v>0</v>
      </c>
      <c r="AH253" s="41"/>
      <c r="AI253" s="41"/>
      <c r="AJ253" s="41"/>
      <c r="AK253" s="41"/>
      <c r="AL253" s="41"/>
    </row>
    <row r="254" spans="1:38" x14ac:dyDescent="0.25">
      <c r="A254" t="s">
        <v>441</v>
      </c>
      <c r="B254" t="str">
        <f t="shared" si="12"/>
        <v>TRAPES-UCE-L</v>
      </c>
      <c r="C254" s="42">
        <v>0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>
        <v>0</v>
      </c>
      <c r="X254" s="42">
        <v>0</v>
      </c>
      <c r="Y254" s="42">
        <v>0</v>
      </c>
      <c r="Z254" s="42">
        <v>0</v>
      </c>
      <c r="AA254" s="42">
        <v>0</v>
      </c>
      <c r="AB254" s="42">
        <v>0</v>
      </c>
      <c r="AC254" s="42">
        <v>0</v>
      </c>
      <c r="AD254" s="42">
        <v>0</v>
      </c>
      <c r="AE254" s="42">
        <v>0</v>
      </c>
      <c r="AF254" s="42">
        <v>0</v>
      </c>
      <c r="AG254" s="42">
        <v>0</v>
      </c>
      <c r="AH254" s="41"/>
      <c r="AI254" s="41"/>
      <c r="AJ254" s="41"/>
      <c r="AK254" s="41"/>
      <c r="AL254" s="41"/>
    </row>
    <row r="255" spans="1:38" x14ac:dyDescent="0.25">
      <c r="A255" t="s">
        <v>441</v>
      </c>
      <c r="B255" t="str">
        <f t="shared" si="12"/>
        <v>REF2019-UCE-L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2">
        <v>0</v>
      </c>
      <c r="Y255" s="42">
        <v>0</v>
      </c>
      <c r="Z255" s="42">
        <v>0</v>
      </c>
      <c r="AA255" s="42">
        <v>0</v>
      </c>
      <c r="AB255" s="42">
        <v>0</v>
      </c>
      <c r="AC255" s="42">
        <v>0</v>
      </c>
      <c r="AD255" s="42">
        <v>0</v>
      </c>
      <c r="AE255" s="42">
        <v>0</v>
      </c>
      <c r="AF255" s="42">
        <v>0</v>
      </c>
      <c r="AG255" s="42">
        <v>0</v>
      </c>
      <c r="AH255" s="41"/>
      <c r="AI255" s="41"/>
      <c r="AJ255" s="41"/>
      <c r="AK255" s="41"/>
      <c r="AL255" s="41"/>
    </row>
    <row r="256" spans="1:38" x14ac:dyDescent="0.25">
      <c r="A256" t="s">
        <v>441</v>
      </c>
      <c r="B256" t="str">
        <f t="shared" si="12"/>
        <v>REF20195-L</v>
      </c>
      <c r="C256" s="42">
        <v>0</v>
      </c>
      <c r="D256" s="42">
        <v>0</v>
      </c>
      <c r="E256" s="42">
        <v>0</v>
      </c>
      <c r="F256" s="42">
        <v>0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>
        <v>0</v>
      </c>
      <c r="X256" s="42">
        <v>0</v>
      </c>
      <c r="Y256" s="42">
        <v>0</v>
      </c>
      <c r="Z256" s="42">
        <v>0</v>
      </c>
      <c r="AA256" s="42">
        <v>0</v>
      </c>
      <c r="AB256" s="42">
        <v>0</v>
      </c>
      <c r="AC256" s="42">
        <v>0</v>
      </c>
      <c r="AD256" s="42">
        <v>0</v>
      </c>
      <c r="AE256" s="42">
        <v>0</v>
      </c>
      <c r="AF256" s="42">
        <v>0</v>
      </c>
      <c r="AG256" s="42">
        <v>0</v>
      </c>
      <c r="AH256" s="41"/>
      <c r="AI256" s="41"/>
      <c r="AJ256" s="41"/>
      <c r="AK256" s="41"/>
      <c r="AL256" s="41"/>
    </row>
    <row r="257" spans="1:38" x14ac:dyDescent="0.25">
      <c r="A257" t="s">
        <v>441</v>
      </c>
      <c r="B257" t="str">
        <f t="shared" si="12"/>
        <v>T3P2S8RL-UCE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2">
        <v>0</v>
      </c>
      <c r="Y257" s="42">
        <v>0</v>
      </c>
      <c r="Z257" s="42">
        <v>0</v>
      </c>
      <c r="AA257" s="42">
        <v>0</v>
      </c>
      <c r="AB257" s="42">
        <v>0</v>
      </c>
      <c r="AC257" s="42">
        <v>0</v>
      </c>
      <c r="AD257" s="42">
        <v>0</v>
      </c>
      <c r="AE257" s="42">
        <v>0</v>
      </c>
      <c r="AF257" s="42">
        <v>0</v>
      </c>
      <c r="AG257" s="42">
        <v>0</v>
      </c>
      <c r="AH257" s="41"/>
      <c r="AI257" s="41"/>
      <c r="AJ257" s="41"/>
      <c r="AK257" s="41"/>
      <c r="AL257" s="41"/>
    </row>
    <row r="258" spans="1:38" s="73" customFormat="1" x14ac:dyDescent="0.25">
      <c r="A258" s="73" t="s">
        <v>442</v>
      </c>
      <c r="B258" s="73" t="str">
        <f t="shared" si="12"/>
        <v>Ucon7-75-L</v>
      </c>
      <c r="C258" s="77">
        <v>0</v>
      </c>
      <c r="D258" s="77">
        <v>0</v>
      </c>
      <c r="E258" s="77">
        <v>0</v>
      </c>
      <c r="F258" s="77">
        <v>0</v>
      </c>
      <c r="G258" s="77">
        <v>0</v>
      </c>
      <c r="H258" s="77">
        <v>0</v>
      </c>
      <c r="I258" s="77">
        <v>0</v>
      </c>
      <c r="J258" s="77">
        <v>0</v>
      </c>
      <c r="K258" s="77">
        <v>0</v>
      </c>
      <c r="L258" s="77">
        <v>0</v>
      </c>
      <c r="M258" s="77">
        <v>0</v>
      </c>
      <c r="N258" s="77">
        <v>0</v>
      </c>
      <c r="O258" s="77">
        <v>0</v>
      </c>
      <c r="P258" s="77">
        <v>0</v>
      </c>
      <c r="Q258" s="77">
        <v>0</v>
      </c>
      <c r="R258" s="77">
        <v>0</v>
      </c>
      <c r="S258" s="77">
        <v>0</v>
      </c>
      <c r="T258" s="77">
        <v>0</v>
      </c>
      <c r="U258" s="77">
        <v>0</v>
      </c>
      <c r="V258" s="77">
        <v>0</v>
      </c>
      <c r="W258" s="77">
        <v>0</v>
      </c>
      <c r="X258" s="77">
        <v>0</v>
      </c>
      <c r="Y258" s="77">
        <v>0</v>
      </c>
      <c r="Z258" s="77">
        <v>0</v>
      </c>
      <c r="AA258" s="77">
        <v>0</v>
      </c>
      <c r="AB258" s="77">
        <v>0</v>
      </c>
      <c r="AC258" s="77">
        <v>0</v>
      </c>
      <c r="AD258" s="77">
        <v>0</v>
      </c>
      <c r="AE258" s="77">
        <v>0</v>
      </c>
      <c r="AF258" s="77">
        <v>0</v>
      </c>
      <c r="AG258" s="77">
        <v>0</v>
      </c>
      <c r="AH258" s="74"/>
      <c r="AI258" s="74"/>
      <c r="AJ258" s="74"/>
      <c r="AK258" s="74"/>
      <c r="AL258" s="74"/>
    </row>
    <row r="259" spans="1:38" x14ac:dyDescent="0.25">
      <c r="A259" t="s">
        <v>442</v>
      </c>
      <c r="B259" t="str">
        <f t="shared" si="12"/>
        <v>Con7-75-L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>
        <v>0</v>
      </c>
      <c r="X259" s="42">
        <v>0</v>
      </c>
      <c r="Y259" s="42">
        <v>0</v>
      </c>
      <c r="Z259" s="42">
        <v>0</v>
      </c>
      <c r="AA259" s="42">
        <v>0</v>
      </c>
      <c r="AB259" s="42">
        <v>0</v>
      </c>
      <c r="AC259" s="42">
        <v>0</v>
      </c>
      <c r="AD259" s="42">
        <v>0</v>
      </c>
      <c r="AE259" s="42">
        <v>0</v>
      </c>
      <c r="AF259" s="42">
        <v>0</v>
      </c>
      <c r="AG259" s="42">
        <v>0</v>
      </c>
      <c r="AH259" s="41"/>
      <c r="AI259" s="41"/>
      <c r="AJ259" s="41"/>
      <c r="AK259" s="41"/>
      <c r="AL259" s="41"/>
    </row>
    <row r="260" spans="1:38" x14ac:dyDescent="0.25">
      <c r="A260" t="s">
        <v>442</v>
      </c>
      <c r="B260" t="str">
        <f t="shared" si="12"/>
        <v>Ucon_NB-UCE-L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>
        <v>0</v>
      </c>
      <c r="X260" s="42">
        <v>0</v>
      </c>
      <c r="Y260" s="42">
        <v>0</v>
      </c>
      <c r="Z260" s="42">
        <v>0</v>
      </c>
      <c r="AA260" s="42">
        <v>0</v>
      </c>
      <c r="AB260" s="42">
        <v>0</v>
      </c>
      <c r="AC260" s="42">
        <v>0</v>
      </c>
      <c r="AD260" s="42">
        <v>0</v>
      </c>
      <c r="AE260" s="42">
        <v>0</v>
      </c>
      <c r="AF260" s="42">
        <v>0</v>
      </c>
      <c r="AG260" s="42">
        <v>0</v>
      </c>
      <c r="AH260" s="41"/>
      <c r="AI260" s="41"/>
      <c r="AJ260" s="41"/>
      <c r="AK260" s="41"/>
      <c r="AL260" s="41"/>
    </row>
    <row r="261" spans="1:38" x14ac:dyDescent="0.25">
      <c r="A261" t="s">
        <v>442</v>
      </c>
      <c r="B261" t="str">
        <f t="shared" si="12"/>
        <v>Con_NB-UCE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>
        <v>0</v>
      </c>
      <c r="X261" s="42">
        <v>0</v>
      </c>
      <c r="Y261" s="42">
        <v>0</v>
      </c>
      <c r="Z261" s="42">
        <v>0</v>
      </c>
      <c r="AA261" s="42">
        <v>0</v>
      </c>
      <c r="AB261" s="42">
        <v>0</v>
      </c>
      <c r="AC261" s="42">
        <v>0</v>
      </c>
      <c r="AD261" s="42">
        <v>0</v>
      </c>
      <c r="AE261" s="42">
        <v>0</v>
      </c>
      <c r="AF261" s="42">
        <v>0</v>
      </c>
      <c r="AG261" s="42">
        <v>0</v>
      </c>
      <c r="AH261" s="41"/>
      <c r="AI261" s="41"/>
      <c r="AJ261" s="41"/>
      <c r="AK261" s="41"/>
      <c r="AL261" s="41"/>
    </row>
    <row r="262" spans="1:38" x14ac:dyDescent="0.25">
      <c r="A262" t="s">
        <v>442</v>
      </c>
      <c r="B262" t="str">
        <f t="shared" si="12"/>
        <v>Ucon_NB9-5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>
        <v>0</v>
      </c>
      <c r="X262" s="42">
        <v>0</v>
      </c>
      <c r="Y262" s="42">
        <v>0</v>
      </c>
      <c r="Z262" s="42">
        <v>0</v>
      </c>
      <c r="AA262" s="42">
        <v>0</v>
      </c>
      <c r="AB262" s="42">
        <v>0</v>
      </c>
      <c r="AC262" s="42">
        <v>0</v>
      </c>
      <c r="AD262" s="42">
        <v>0</v>
      </c>
      <c r="AE262" s="42">
        <v>0</v>
      </c>
      <c r="AF262" s="42">
        <v>0</v>
      </c>
      <c r="AG262" s="42">
        <v>0</v>
      </c>
      <c r="AH262" s="41"/>
      <c r="AI262" s="41"/>
      <c r="AJ262" s="41"/>
      <c r="AK262" s="41"/>
      <c r="AL262" s="41"/>
    </row>
    <row r="263" spans="1:38" x14ac:dyDescent="0.25">
      <c r="A263" t="s">
        <v>442</v>
      </c>
      <c r="B263" t="str">
        <f t="shared" si="12"/>
        <v>RE_CON-UCE-L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>
        <v>0</v>
      </c>
      <c r="X263" s="42">
        <v>0</v>
      </c>
      <c r="Y263" s="42">
        <v>0</v>
      </c>
      <c r="Z263" s="42">
        <v>0</v>
      </c>
      <c r="AA263" s="42">
        <v>0</v>
      </c>
      <c r="AB263" s="42">
        <v>0</v>
      </c>
      <c r="AC263" s="42">
        <v>0</v>
      </c>
      <c r="AD263" s="42">
        <v>0</v>
      </c>
      <c r="AE263" s="42">
        <v>0</v>
      </c>
      <c r="AF263" s="42">
        <v>0</v>
      </c>
      <c r="AG263" s="42">
        <v>0</v>
      </c>
      <c r="AH263" s="41"/>
      <c r="AI263" s="41"/>
      <c r="AJ263" s="41"/>
      <c r="AK263" s="41"/>
      <c r="AL263" s="41"/>
    </row>
    <row r="264" spans="1:38" x14ac:dyDescent="0.25">
      <c r="A264" t="s">
        <v>442</v>
      </c>
      <c r="B264" t="str">
        <f t="shared" si="12"/>
        <v>TRAPES-UCE-L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>
        <v>0</v>
      </c>
      <c r="X264" s="42">
        <v>0</v>
      </c>
      <c r="Y264" s="42">
        <v>0</v>
      </c>
      <c r="Z264" s="42">
        <v>0</v>
      </c>
      <c r="AA264" s="42">
        <v>0</v>
      </c>
      <c r="AB264" s="42">
        <v>0</v>
      </c>
      <c r="AC264" s="42">
        <v>0</v>
      </c>
      <c r="AD264" s="42">
        <v>0</v>
      </c>
      <c r="AE264" s="42">
        <v>0</v>
      </c>
      <c r="AF264" s="42">
        <v>0</v>
      </c>
      <c r="AG264" s="42">
        <v>0</v>
      </c>
      <c r="AH264" s="41"/>
      <c r="AI264" s="41"/>
      <c r="AJ264" s="41"/>
      <c r="AK264" s="41"/>
      <c r="AL264" s="41"/>
    </row>
    <row r="265" spans="1:38" x14ac:dyDescent="0.25">
      <c r="A265" t="s">
        <v>442</v>
      </c>
      <c r="B265" t="str">
        <f t="shared" si="12"/>
        <v>REF2019-UCE-L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>
        <v>0</v>
      </c>
      <c r="X265" s="42">
        <v>0</v>
      </c>
      <c r="Y265" s="42">
        <v>0</v>
      </c>
      <c r="Z265" s="42">
        <v>0</v>
      </c>
      <c r="AA265" s="42">
        <v>0</v>
      </c>
      <c r="AB265" s="42">
        <v>0</v>
      </c>
      <c r="AC265" s="42">
        <v>0</v>
      </c>
      <c r="AD265" s="42">
        <v>0</v>
      </c>
      <c r="AE265" s="42">
        <v>0</v>
      </c>
      <c r="AF265" s="42">
        <v>0</v>
      </c>
      <c r="AG265" s="42">
        <v>0</v>
      </c>
      <c r="AH265" s="41"/>
      <c r="AI265" s="41"/>
      <c r="AJ265" s="41"/>
      <c r="AK265" s="41"/>
      <c r="AL265" s="41"/>
    </row>
    <row r="266" spans="1:38" x14ac:dyDescent="0.25">
      <c r="A266" t="s">
        <v>442</v>
      </c>
      <c r="B266" t="str">
        <f t="shared" si="12"/>
        <v>REF20195-L</v>
      </c>
      <c r="C266" s="42">
        <v>0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>
        <v>0</v>
      </c>
      <c r="AE266" s="42">
        <v>0</v>
      </c>
      <c r="AF266" s="42">
        <v>0</v>
      </c>
      <c r="AG266" s="42">
        <v>0</v>
      </c>
      <c r="AH266" s="41"/>
      <c r="AI266" s="41"/>
      <c r="AJ266" s="41"/>
      <c r="AK266" s="41"/>
      <c r="AL266" s="41"/>
    </row>
    <row r="267" spans="1:38" x14ac:dyDescent="0.25">
      <c r="A267" t="s">
        <v>442</v>
      </c>
      <c r="B267" t="str">
        <f t="shared" si="12"/>
        <v>T3P2S8RL-UCE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2">
        <v>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>
        <v>0</v>
      </c>
      <c r="AE267" s="42">
        <v>0</v>
      </c>
      <c r="AF267" s="42">
        <v>0</v>
      </c>
      <c r="AG267" s="42">
        <v>0</v>
      </c>
      <c r="AH267" s="41"/>
      <c r="AI267" s="41"/>
      <c r="AJ267" s="41"/>
      <c r="AK267" s="41"/>
      <c r="AL267" s="41"/>
    </row>
    <row r="268" spans="1:38" s="73" customFormat="1" x14ac:dyDescent="0.25">
      <c r="A268" s="73" t="s">
        <v>443</v>
      </c>
      <c r="B268" s="73" t="str">
        <f t="shared" si="12"/>
        <v>Ucon7-75-L</v>
      </c>
      <c r="C268" s="77">
        <v>0</v>
      </c>
      <c r="D268" s="77">
        <v>0</v>
      </c>
      <c r="E268" s="77">
        <v>0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0</v>
      </c>
      <c r="L268" s="77">
        <v>0</v>
      </c>
      <c r="M268" s="77">
        <v>0</v>
      </c>
      <c r="N268" s="77">
        <v>0</v>
      </c>
      <c r="O268" s="77">
        <v>0</v>
      </c>
      <c r="P268" s="77">
        <v>0</v>
      </c>
      <c r="Q268" s="77">
        <v>0</v>
      </c>
      <c r="R268" s="77">
        <v>0</v>
      </c>
      <c r="S268" s="77">
        <v>0</v>
      </c>
      <c r="T268" s="77">
        <v>0</v>
      </c>
      <c r="U268" s="77">
        <v>0</v>
      </c>
      <c r="V268" s="77">
        <v>0</v>
      </c>
      <c r="W268" s="77">
        <v>0</v>
      </c>
      <c r="X268" s="77">
        <v>0</v>
      </c>
      <c r="Y268" s="77">
        <v>0</v>
      </c>
      <c r="Z268" s="77">
        <v>0</v>
      </c>
      <c r="AA268" s="77">
        <v>0</v>
      </c>
      <c r="AB268" s="77">
        <v>0</v>
      </c>
      <c r="AC268" s="77">
        <v>0</v>
      </c>
      <c r="AD268" s="77">
        <v>0</v>
      </c>
      <c r="AE268" s="77">
        <v>0</v>
      </c>
      <c r="AF268" s="77">
        <v>0</v>
      </c>
      <c r="AG268" s="77">
        <v>0</v>
      </c>
      <c r="AH268" s="74"/>
      <c r="AI268" s="74"/>
      <c r="AJ268" s="74"/>
      <c r="AK268" s="74"/>
      <c r="AL268" s="74"/>
    </row>
    <row r="269" spans="1:38" x14ac:dyDescent="0.25">
      <c r="A269" t="s">
        <v>443</v>
      </c>
      <c r="B269" t="str">
        <f t="shared" si="12"/>
        <v>Con7-75-L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2">
        <v>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>
        <v>0</v>
      </c>
      <c r="AE269" s="42">
        <v>0</v>
      </c>
      <c r="AF269" s="42">
        <v>0</v>
      </c>
      <c r="AG269" s="42">
        <v>0</v>
      </c>
      <c r="AH269" s="41"/>
      <c r="AI269" s="41"/>
      <c r="AJ269" s="41"/>
      <c r="AK269" s="41"/>
      <c r="AL269" s="41"/>
    </row>
    <row r="270" spans="1:38" x14ac:dyDescent="0.25">
      <c r="A270" t="s">
        <v>443</v>
      </c>
      <c r="B270" t="str">
        <f t="shared" si="12"/>
        <v>Ucon_NB-UCE-L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>
        <v>0</v>
      </c>
      <c r="X270" s="42">
        <v>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>
        <v>0</v>
      </c>
      <c r="AE270" s="42">
        <v>0</v>
      </c>
      <c r="AF270" s="42">
        <v>0</v>
      </c>
      <c r="AG270" s="42">
        <v>0</v>
      </c>
      <c r="AH270" s="41"/>
      <c r="AI270" s="41"/>
      <c r="AJ270" s="41"/>
      <c r="AK270" s="41"/>
      <c r="AL270" s="41"/>
    </row>
    <row r="271" spans="1:38" x14ac:dyDescent="0.25">
      <c r="A271" t="s">
        <v>443</v>
      </c>
      <c r="B271" t="str">
        <f t="shared" si="12"/>
        <v>Con_NB-UCE</v>
      </c>
      <c r="C271" s="42">
        <v>0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>
        <v>0</v>
      </c>
      <c r="AE271" s="42">
        <v>0</v>
      </c>
      <c r="AF271" s="42">
        <v>0</v>
      </c>
      <c r="AG271" s="42">
        <v>0</v>
      </c>
      <c r="AH271" s="41"/>
      <c r="AI271" s="41"/>
      <c r="AJ271" s="41"/>
      <c r="AK271" s="41"/>
      <c r="AL271" s="41"/>
    </row>
    <row r="272" spans="1:38" x14ac:dyDescent="0.25">
      <c r="A272" t="s">
        <v>443</v>
      </c>
      <c r="B272" t="str">
        <f t="shared" si="12"/>
        <v>Ucon_NB9-5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1"/>
      <c r="AI272" s="41"/>
      <c r="AJ272" s="41"/>
      <c r="AK272" s="41"/>
      <c r="AL272" s="41"/>
    </row>
    <row r="273" spans="1:38" x14ac:dyDescent="0.25">
      <c r="A273" t="s">
        <v>443</v>
      </c>
      <c r="B273" t="str">
        <f t="shared" si="12"/>
        <v>RE_CON-UCE-L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2">
        <v>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>
        <v>0</v>
      </c>
      <c r="AE273" s="42">
        <v>0</v>
      </c>
      <c r="AF273" s="42">
        <v>0</v>
      </c>
      <c r="AG273" s="42">
        <v>0</v>
      </c>
      <c r="AH273" s="41"/>
      <c r="AI273" s="41"/>
      <c r="AJ273" s="41"/>
      <c r="AK273" s="41"/>
      <c r="AL273" s="41"/>
    </row>
    <row r="274" spans="1:38" x14ac:dyDescent="0.25">
      <c r="A274" t="s">
        <v>443</v>
      </c>
      <c r="B274" t="str">
        <f t="shared" si="12"/>
        <v>TRAPES-UCE-L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>
        <v>0</v>
      </c>
      <c r="X274" s="42">
        <v>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>
        <v>0</v>
      </c>
      <c r="AE274" s="42">
        <v>0</v>
      </c>
      <c r="AF274" s="42">
        <v>0</v>
      </c>
      <c r="AG274" s="42">
        <v>0</v>
      </c>
      <c r="AH274" s="41"/>
      <c r="AI274" s="41"/>
      <c r="AJ274" s="41"/>
      <c r="AK274" s="41"/>
      <c r="AL274" s="41"/>
    </row>
    <row r="275" spans="1:38" x14ac:dyDescent="0.25">
      <c r="A275" t="s">
        <v>443</v>
      </c>
      <c r="B275" t="str">
        <f t="shared" si="12"/>
        <v>REF2019-UCE-L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>
        <v>0</v>
      </c>
      <c r="X275" s="42">
        <v>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>
        <v>0</v>
      </c>
      <c r="AE275" s="42">
        <v>0</v>
      </c>
      <c r="AF275" s="42">
        <v>0</v>
      </c>
      <c r="AG275" s="42">
        <v>0</v>
      </c>
      <c r="AH275" s="41"/>
      <c r="AI275" s="41"/>
      <c r="AJ275" s="41"/>
      <c r="AK275" s="41"/>
      <c r="AL275" s="41"/>
    </row>
    <row r="276" spans="1:38" x14ac:dyDescent="0.25">
      <c r="A276" t="s">
        <v>443</v>
      </c>
      <c r="B276" t="str">
        <f t="shared" si="12"/>
        <v>REF20195-L</v>
      </c>
      <c r="C276" s="42">
        <v>0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>
        <v>0</v>
      </c>
      <c r="AE276" s="42">
        <v>0</v>
      </c>
      <c r="AF276" s="42">
        <v>0</v>
      </c>
      <c r="AG276" s="42">
        <v>0</v>
      </c>
      <c r="AH276" s="41"/>
      <c r="AI276" s="41"/>
      <c r="AJ276" s="41"/>
      <c r="AK276" s="41"/>
      <c r="AL276" s="41"/>
    </row>
    <row r="277" spans="1:38" x14ac:dyDescent="0.25">
      <c r="A277" t="s">
        <v>443</v>
      </c>
      <c r="B277" t="str">
        <f t="shared" si="12"/>
        <v>T3P2S8RL-UCE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2">
        <v>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>
        <v>0</v>
      </c>
      <c r="AE277" s="42">
        <v>0</v>
      </c>
      <c r="AF277" s="42">
        <v>0</v>
      </c>
      <c r="AG277" s="42">
        <v>0</v>
      </c>
      <c r="AH277" s="41"/>
      <c r="AI277" s="41"/>
      <c r="AJ277" s="41"/>
      <c r="AK277" s="41"/>
      <c r="AL277" s="41"/>
    </row>
    <row r="278" spans="1:38" s="73" customFormat="1" x14ac:dyDescent="0.25">
      <c r="A278" s="73" t="s">
        <v>444</v>
      </c>
      <c r="B278" s="73" t="str">
        <f t="shared" si="12"/>
        <v>Ucon7-75-L</v>
      </c>
      <c r="C278" s="77">
        <v>0</v>
      </c>
      <c r="D278" s="77">
        <v>0</v>
      </c>
      <c r="E278" s="77">
        <v>0</v>
      </c>
      <c r="F278" s="77">
        <v>0</v>
      </c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0</v>
      </c>
      <c r="X278" s="77">
        <v>0</v>
      </c>
      <c r="Y278" s="77">
        <v>0</v>
      </c>
      <c r="Z278" s="77">
        <v>0</v>
      </c>
      <c r="AA278" s="77">
        <v>0</v>
      </c>
      <c r="AB278" s="77">
        <v>0</v>
      </c>
      <c r="AC278" s="77">
        <v>0</v>
      </c>
      <c r="AD278" s="77">
        <v>0</v>
      </c>
      <c r="AE278" s="77">
        <v>0</v>
      </c>
      <c r="AF278" s="77">
        <v>0</v>
      </c>
      <c r="AG278" s="77">
        <v>0</v>
      </c>
      <c r="AH278" s="74"/>
      <c r="AI278" s="74"/>
      <c r="AJ278" s="74"/>
      <c r="AK278" s="74"/>
      <c r="AL278" s="74"/>
    </row>
    <row r="279" spans="1:38" x14ac:dyDescent="0.25">
      <c r="A279" t="s">
        <v>444</v>
      </c>
      <c r="B279" t="str">
        <f t="shared" si="12"/>
        <v>Con7-75-L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2">
        <v>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>
        <v>0</v>
      </c>
      <c r="AE279" s="42">
        <v>0</v>
      </c>
      <c r="AF279" s="42">
        <v>0</v>
      </c>
      <c r="AG279" s="42">
        <v>0</v>
      </c>
      <c r="AH279" s="41"/>
      <c r="AI279" s="41"/>
      <c r="AJ279" s="41"/>
      <c r="AK279" s="41"/>
      <c r="AL279" s="41"/>
    </row>
    <row r="280" spans="1:38" x14ac:dyDescent="0.25">
      <c r="A280" t="s">
        <v>444</v>
      </c>
      <c r="B280" t="str">
        <f t="shared" si="12"/>
        <v>Ucon_NB-UCE-L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>
        <v>0</v>
      </c>
      <c r="AE280" s="42">
        <v>0</v>
      </c>
      <c r="AF280" s="42">
        <v>0</v>
      </c>
      <c r="AG280" s="42">
        <v>0</v>
      </c>
      <c r="AH280" s="41"/>
      <c r="AI280" s="41"/>
      <c r="AJ280" s="41"/>
      <c r="AK280" s="41"/>
      <c r="AL280" s="41"/>
    </row>
    <row r="281" spans="1:38" x14ac:dyDescent="0.25">
      <c r="A281" t="s">
        <v>444</v>
      </c>
      <c r="B281" t="str">
        <f t="shared" si="12"/>
        <v>Con_NB-UCE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0</v>
      </c>
      <c r="AG281" s="42">
        <v>0</v>
      </c>
      <c r="AH281" s="41"/>
      <c r="AI281" s="41"/>
      <c r="AJ281" s="41"/>
      <c r="AK281" s="41"/>
      <c r="AL281" s="41"/>
    </row>
    <row r="282" spans="1:38" x14ac:dyDescent="0.25">
      <c r="A282" t="s">
        <v>444</v>
      </c>
      <c r="B282" t="str">
        <f t="shared" si="12"/>
        <v>Ucon_NB9-5</v>
      </c>
      <c r="C282" s="42">
        <v>0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>
        <v>0</v>
      </c>
      <c r="AE282" s="42">
        <v>0</v>
      </c>
      <c r="AF282" s="42">
        <v>0</v>
      </c>
      <c r="AG282" s="42">
        <v>0</v>
      </c>
      <c r="AH282" s="41"/>
      <c r="AI282" s="41"/>
      <c r="AJ282" s="41"/>
      <c r="AK282" s="41"/>
      <c r="AL282" s="41"/>
    </row>
    <row r="283" spans="1:38" x14ac:dyDescent="0.25">
      <c r="A283" t="s">
        <v>444</v>
      </c>
      <c r="B283" t="str">
        <f t="shared" si="12"/>
        <v>RE_CON-UCE-L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>
        <v>0</v>
      </c>
      <c r="X283" s="42">
        <v>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>
        <v>0</v>
      </c>
      <c r="AE283" s="42">
        <v>0</v>
      </c>
      <c r="AF283" s="42">
        <v>0</v>
      </c>
      <c r="AG283" s="42">
        <v>0</v>
      </c>
      <c r="AH283" s="41"/>
      <c r="AI283" s="41"/>
      <c r="AJ283" s="41"/>
      <c r="AK283" s="41"/>
      <c r="AL283" s="41"/>
    </row>
    <row r="284" spans="1:38" x14ac:dyDescent="0.25">
      <c r="A284" t="s">
        <v>444</v>
      </c>
      <c r="B284" t="str">
        <f t="shared" si="12"/>
        <v>TRAPES-UCE-L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2">
        <v>0</v>
      </c>
      <c r="AF284" s="42">
        <v>0</v>
      </c>
      <c r="AG284" s="42">
        <v>0</v>
      </c>
      <c r="AH284" s="41"/>
      <c r="AI284" s="41"/>
      <c r="AJ284" s="41"/>
      <c r="AK284" s="41"/>
      <c r="AL284" s="41"/>
    </row>
    <row r="285" spans="1:38" x14ac:dyDescent="0.25">
      <c r="A285" t="s">
        <v>444</v>
      </c>
      <c r="B285" t="str">
        <f t="shared" si="12"/>
        <v>REF2019-UCE-L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>
        <v>0</v>
      </c>
      <c r="X285" s="42">
        <v>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>
        <v>0</v>
      </c>
      <c r="AE285" s="42">
        <v>0</v>
      </c>
      <c r="AF285" s="42">
        <v>0</v>
      </c>
      <c r="AG285" s="42">
        <v>0</v>
      </c>
      <c r="AH285" s="41"/>
      <c r="AI285" s="41"/>
      <c r="AJ285" s="41"/>
      <c r="AK285" s="41"/>
      <c r="AL285" s="41"/>
    </row>
    <row r="286" spans="1:38" x14ac:dyDescent="0.25">
      <c r="A286" t="s">
        <v>444</v>
      </c>
      <c r="B286" t="str">
        <f t="shared" ref="B286:B287" si="13">B276</f>
        <v>REF20195-L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>
        <v>0</v>
      </c>
      <c r="AE286" s="42">
        <v>0</v>
      </c>
      <c r="AF286" s="42">
        <v>0</v>
      </c>
      <c r="AG286" s="42">
        <v>0</v>
      </c>
      <c r="AH286" s="41"/>
      <c r="AI286" s="41"/>
      <c r="AJ286" s="41"/>
      <c r="AK286" s="41"/>
      <c r="AL286" s="41"/>
    </row>
    <row r="287" spans="1:38" x14ac:dyDescent="0.25">
      <c r="A287" t="s">
        <v>444</v>
      </c>
      <c r="B287" t="str">
        <f t="shared" si="13"/>
        <v>T3P2S8RL-UCE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>
        <v>0</v>
      </c>
      <c r="X287" s="42">
        <v>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>
        <v>0</v>
      </c>
      <c r="AE287" s="42">
        <v>0</v>
      </c>
      <c r="AF287" s="42">
        <v>0</v>
      </c>
      <c r="AG287" s="42">
        <v>0</v>
      </c>
      <c r="AH287" s="41"/>
      <c r="AI287" s="41"/>
      <c r="AJ287" s="41"/>
      <c r="AK287" s="41"/>
      <c r="AL287" s="41"/>
    </row>
    <row r="288" spans="1:38" s="73" customFormat="1" x14ac:dyDescent="0.25">
      <c r="A288" s="73" t="s">
        <v>284</v>
      </c>
      <c r="B288" s="73" t="str">
        <f t="shared" ref="B288:B297" si="14">B158</f>
        <v>Ucon7-75-L</v>
      </c>
      <c r="C288" s="77">
        <v>0</v>
      </c>
      <c r="D288" s="77">
        <v>0</v>
      </c>
      <c r="E288" s="77">
        <v>0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0</v>
      </c>
      <c r="AE288" s="77">
        <v>0</v>
      </c>
      <c r="AF288" s="77">
        <v>0</v>
      </c>
      <c r="AG288" s="77">
        <v>0</v>
      </c>
      <c r="AH288" s="74"/>
      <c r="AI288" s="74"/>
      <c r="AJ288" s="74"/>
      <c r="AK288" s="74"/>
      <c r="AL288" s="74"/>
    </row>
    <row r="289" spans="1:38" x14ac:dyDescent="0.25">
      <c r="A289" t="s">
        <v>284</v>
      </c>
      <c r="B289" t="str">
        <f t="shared" si="14"/>
        <v>Con7-75-L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0</v>
      </c>
      <c r="V289" s="78">
        <v>0</v>
      </c>
      <c r="W289" s="78">
        <v>0</v>
      </c>
      <c r="X289" s="78">
        <v>0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0</v>
      </c>
      <c r="AE289" s="78">
        <v>0</v>
      </c>
      <c r="AF289" s="78">
        <v>0</v>
      </c>
      <c r="AG289" s="78">
        <v>0</v>
      </c>
      <c r="AH289" s="75"/>
      <c r="AI289" s="75"/>
      <c r="AJ289" s="75"/>
      <c r="AK289" s="75"/>
      <c r="AL289" s="75"/>
    </row>
    <row r="290" spans="1:38" x14ac:dyDescent="0.25">
      <c r="A290" t="s">
        <v>284</v>
      </c>
      <c r="B290" t="str">
        <f t="shared" si="14"/>
        <v>Ucon_NB-UCE-L</v>
      </c>
      <c r="C290" s="78">
        <v>0</v>
      </c>
      <c r="D290" s="78">
        <v>0</v>
      </c>
      <c r="E290" s="78">
        <v>0</v>
      </c>
      <c r="F290" s="78">
        <v>0</v>
      </c>
      <c r="G290" s="78">
        <v>0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  <c r="N290" s="78">
        <v>0</v>
      </c>
      <c r="O290" s="78">
        <v>0</v>
      </c>
      <c r="P290" s="78">
        <v>0</v>
      </c>
      <c r="Q290" s="78">
        <v>0</v>
      </c>
      <c r="R290" s="78">
        <v>0</v>
      </c>
      <c r="S290" s="78">
        <v>0</v>
      </c>
      <c r="T290" s="78">
        <v>0</v>
      </c>
      <c r="U290" s="78">
        <v>0</v>
      </c>
      <c r="V290" s="78">
        <v>0</v>
      </c>
      <c r="W290" s="78">
        <v>0</v>
      </c>
      <c r="X290" s="78">
        <v>0</v>
      </c>
      <c r="Y290" s="78">
        <v>0</v>
      </c>
      <c r="Z290" s="78">
        <v>0</v>
      </c>
      <c r="AA290" s="78">
        <v>0</v>
      </c>
      <c r="AB290" s="78">
        <v>0</v>
      </c>
      <c r="AC290" s="78">
        <v>0</v>
      </c>
      <c r="AD290" s="78">
        <v>0</v>
      </c>
      <c r="AE290" s="78">
        <v>0</v>
      </c>
      <c r="AF290" s="78">
        <v>0</v>
      </c>
      <c r="AG290" s="78">
        <v>0</v>
      </c>
      <c r="AH290" s="75"/>
      <c r="AI290" s="75"/>
      <c r="AJ290" s="75"/>
      <c r="AK290" s="75"/>
      <c r="AL290" s="75"/>
    </row>
    <row r="291" spans="1:38" x14ac:dyDescent="0.25">
      <c r="A291" t="s">
        <v>284</v>
      </c>
      <c r="B291" t="str">
        <f t="shared" si="14"/>
        <v>Con_NB-UCE</v>
      </c>
      <c r="C291" s="78">
        <v>0</v>
      </c>
      <c r="D291" s="78">
        <v>0</v>
      </c>
      <c r="E291" s="78">
        <v>0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  <c r="Q291" s="78">
        <v>0</v>
      </c>
      <c r="R291" s="78">
        <v>0</v>
      </c>
      <c r="S291" s="78">
        <v>0</v>
      </c>
      <c r="T291" s="78">
        <v>0</v>
      </c>
      <c r="U291" s="78">
        <v>0</v>
      </c>
      <c r="V291" s="78">
        <v>0</v>
      </c>
      <c r="W291" s="78">
        <v>0</v>
      </c>
      <c r="X291" s="78">
        <v>0</v>
      </c>
      <c r="Y291" s="78">
        <v>0</v>
      </c>
      <c r="Z291" s="78">
        <v>0</v>
      </c>
      <c r="AA291" s="78">
        <v>0</v>
      </c>
      <c r="AB291" s="78">
        <v>0</v>
      </c>
      <c r="AC291" s="78">
        <v>0</v>
      </c>
      <c r="AD291" s="78">
        <v>0</v>
      </c>
      <c r="AE291" s="78">
        <v>0</v>
      </c>
      <c r="AF291" s="78">
        <v>0</v>
      </c>
      <c r="AG291" s="78">
        <v>0</v>
      </c>
      <c r="AH291" s="75"/>
      <c r="AI291" s="75"/>
      <c r="AJ291" s="75"/>
      <c r="AK291" s="75"/>
      <c r="AL291" s="75"/>
    </row>
    <row r="292" spans="1:38" x14ac:dyDescent="0.25">
      <c r="A292" t="s">
        <v>284</v>
      </c>
      <c r="B292" t="str">
        <f t="shared" si="14"/>
        <v>Ucon_NB9-5</v>
      </c>
      <c r="C292" s="78">
        <v>0</v>
      </c>
      <c r="D292" s="78">
        <v>0</v>
      </c>
      <c r="E292" s="78">
        <v>0</v>
      </c>
      <c r="F292" s="78">
        <v>0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  <c r="N292" s="78">
        <v>0</v>
      </c>
      <c r="O292" s="78">
        <v>0</v>
      </c>
      <c r="P292" s="78">
        <v>0</v>
      </c>
      <c r="Q292" s="78">
        <v>0</v>
      </c>
      <c r="R292" s="78">
        <v>0</v>
      </c>
      <c r="S292" s="78">
        <v>0</v>
      </c>
      <c r="T292" s="78">
        <v>0</v>
      </c>
      <c r="U292" s="78">
        <v>0</v>
      </c>
      <c r="V292" s="78">
        <v>0</v>
      </c>
      <c r="W292" s="78">
        <v>0</v>
      </c>
      <c r="X292" s="78">
        <v>0</v>
      </c>
      <c r="Y292" s="78">
        <v>0</v>
      </c>
      <c r="Z292" s="78">
        <v>0</v>
      </c>
      <c r="AA292" s="78">
        <v>0</v>
      </c>
      <c r="AB292" s="78">
        <v>0</v>
      </c>
      <c r="AC292" s="78">
        <v>0</v>
      </c>
      <c r="AD292" s="78">
        <v>0</v>
      </c>
      <c r="AE292" s="78">
        <v>0</v>
      </c>
      <c r="AF292" s="78">
        <v>0</v>
      </c>
      <c r="AG292" s="78">
        <v>0</v>
      </c>
      <c r="AH292" s="75"/>
      <c r="AI292" s="75"/>
      <c r="AJ292" s="75"/>
      <c r="AK292" s="75"/>
      <c r="AL292" s="75"/>
    </row>
    <row r="293" spans="1:38" x14ac:dyDescent="0.25">
      <c r="A293" t="s">
        <v>284</v>
      </c>
      <c r="B293" t="str">
        <f t="shared" si="14"/>
        <v>RE_CON-UCE-L</v>
      </c>
      <c r="C293" s="78">
        <v>0</v>
      </c>
      <c r="D293" s="78">
        <v>0</v>
      </c>
      <c r="E293" s="78">
        <v>0</v>
      </c>
      <c r="F293" s="78">
        <v>0</v>
      </c>
      <c r="G293" s="78">
        <v>0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  <c r="N293" s="78">
        <v>0</v>
      </c>
      <c r="O293" s="78">
        <v>0</v>
      </c>
      <c r="P293" s="78">
        <v>0</v>
      </c>
      <c r="Q293" s="78">
        <v>0</v>
      </c>
      <c r="R293" s="78">
        <v>0</v>
      </c>
      <c r="S293" s="78">
        <v>0</v>
      </c>
      <c r="T293" s="78">
        <v>0</v>
      </c>
      <c r="U293" s="78">
        <v>0</v>
      </c>
      <c r="V293" s="78">
        <v>0</v>
      </c>
      <c r="W293" s="78">
        <v>0</v>
      </c>
      <c r="X293" s="78">
        <v>0</v>
      </c>
      <c r="Y293" s="78">
        <v>0</v>
      </c>
      <c r="Z293" s="78">
        <v>0</v>
      </c>
      <c r="AA293" s="78">
        <v>0</v>
      </c>
      <c r="AB293" s="78">
        <v>0</v>
      </c>
      <c r="AC293" s="78">
        <v>0</v>
      </c>
      <c r="AD293" s="78">
        <v>0</v>
      </c>
      <c r="AE293" s="78">
        <v>0</v>
      </c>
      <c r="AF293" s="78">
        <v>0</v>
      </c>
      <c r="AG293" s="78">
        <v>0</v>
      </c>
      <c r="AH293" s="75"/>
      <c r="AI293" s="75"/>
      <c r="AJ293" s="75"/>
      <c r="AK293" s="75"/>
      <c r="AL293" s="75"/>
    </row>
    <row r="294" spans="1:38" x14ac:dyDescent="0.25">
      <c r="A294" t="s">
        <v>284</v>
      </c>
      <c r="B294" t="str">
        <f t="shared" si="14"/>
        <v>TRAPES-UCE-L</v>
      </c>
      <c r="C294" s="78">
        <v>0</v>
      </c>
      <c r="D294" s="78">
        <v>0</v>
      </c>
      <c r="E294" s="78">
        <v>0</v>
      </c>
      <c r="F294" s="78">
        <v>0</v>
      </c>
      <c r="G294" s="78">
        <v>0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  <c r="N294" s="78">
        <v>0</v>
      </c>
      <c r="O294" s="78">
        <v>0</v>
      </c>
      <c r="P294" s="78">
        <v>0</v>
      </c>
      <c r="Q294" s="78">
        <v>0</v>
      </c>
      <c r="R294" s="78">
        <v>0</v>
      </c>
      <c r="S294" s="78">
        <v>0</v>
      </c>
      <c r="T294" s="78">
        <v>0</v>
      </c>
      <c r="U294" s="78">
        <v>0</v>
      </c>
      <c r="V294" s="78">
        <v>0</v>
      </c>
      <c r="W294" s="78">
        <v>0</v>
      </c>
      <c r="X294" s="78">
        <v>0</v>
      </c>
      <c r="Y294" s="78">
        <v>0</v>
      </c>
      <c r="Z294" s="78">
        <v>0</v>
      </c>
      <c r="AA294" s="78">
        <v>0</v>
      </c>
      <c r="AB294" s="78">
        <v>0</v>
      </c>
      <c r="AC294" s="78">
        <v>0</v>
      </c>
      <c r="AD294" s="78">
        <v>0</v>
      </c>
      <c r="AE294" s="78">
        <v>0</v>
      </c>
      <c r="AF294" s="78">
        <v>0</v>
      </c>
      <c r="AG294" s="78">
        <v>0</v>
      </c>
      <c r="AH294" s="75"/>
      <c r="AI294" s="75"/>
      <c r="AJ294" s="75"/>
      <c r="AK294" s="75"/>
      <c r="AL294" s="75"/>
    </row>
    <row r="295" spans="1:38" x14ac:dyDescent="0.25">
      <c r="A295" t="s">
        <v>284</v>
      </c>
      <c r="B295" t="str">
        <f t="shared" si="14"/>
        <v>REF2019-UCE-L</v>
      </c>
      <c r="C295" s="78">
        <v>0</v>
      </c>
      <c r="D295" s="78">
        <v>0</v>
      </c>
      <c r="E295" s="78">
        <v>0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  <c r="Q295" s="78">
        <v>0</v>
      </c>
      <c r="R295" s="78">
        <v>0</v>
      </c>
      <c r="S295" s="78">
        <v>0</v>
      </c>
      <c r="T295" s="78">
        <v>0</v>
      </c>
      <c r="U295" s="78">
        <v>0</v>
      </c>
      <c r="V295" s="78">
        <v>0</v>
      </c>
      <c r="W295" s="78">
        <v>0</v>
      </c>
      <c r="X295" s="78">
        <v>0</v>
      </c>
      <c r="Y295" s="78">
        <v>0</v>
      </c>
      <c r="Z295" s="78">
        <v>0</v>
      </c>
      <c r="AA295" s="78">
        <v>0</v>
      </c>
      <c r="AB295" s="78">
        <v>0</v>
      </c>
      <c r="AC295" s="78">
        <v>0</v>
      </c>
      <c r="AD295" s="78">
        <v>0</v>
      </c>
      <c r="AE295" s="78">
        <v>0</v>
      </c>
      <c r="AF295" s="78">
        <v>0</v>
      </c>
      <c r="AG295" s="78">
        <v>0</v>
      </c>
      <c r="AH295" s="75"/>
      <c r="AI295" s="75"/>
      <c r="AJ295" s="75"/>
      <c r="AK295" s="75"/>
      <c r="AL295" s="75"/>
    </row>
    <row r="296" spans="1:38" x14ac:dyDescent="0.25">
      <c r="A296" t="s">
        <v>284</v>
      </c>
      <c r="B296" t="str">
        <f t="shared" si="14"/>
        <v>REF20195-L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0</v>
      </c>
      <c r="AA296" s="78">
        <v>0</v>
      </c>
      <c r="AB296" s="78">
        <v>0</v>
      </c>
      <c r="AC296" s="78">
        <v>0</v>
      </c>
      <c r="AD296" s="78">
        <v>0</v>
      </c>
      <c r="AE296" s="78">
        <v>0</v>
      </c>
      <c r="AF296" s="78">
        <v>0</v>
      </c>
      <c r="AG296" s="78">
        <v>0</v>
      </c>
      <c r="AH296" s="75"/>
      <c r="AI296" s="75"/>
      <c r="AJ296" s="75"/>
      <c r="AK296" s="75"/>
      <c r="AL296" s="75"/>
    </row>
    <row r="297" spans="1:38" s="3" customFormat="1" x14ac:dyDescent="0.25">
      <c r="A297" s="3" t="s">
        <v>284</v>
      </c>
      <c r="B297" s="3" t="str">
        <f t="shared" si="14"/>
        <v>T3P2S8RL-UCE</v>
      </c>
      <c r="C297" s="79">
        <v>0</v>
      </c>
      <c r="D297" s="79">
        <v>0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0</v>
      </c>
      <c r="N297" s="79">
        <v>0</v>
      </c>
      <c r="O297" s="79">
        <v>0</v>
      </c>
      <c r="P297" s="79">
        <v>0</v>
      </c>
      <c r="Q297" s="79">
        <v>0</v>
      </c>
      <c r="R297" s="79">
        <v>0</v>
      </c>
      <c r="S297" s="79">
        <v>0</v>
      </c>
      <c r="T297" s="79">
        <v>0</v>
      </c>
      <c r="U297" s="79">
        <v>0</v>
      </c>
      <c r="V297" s="79">
        <v>0</v>
      </c>
      <c r="W297" s="79">
        <v>0</v>
      </c>
      <c r="X297" s="79">
        <v>0</v>
      </c>
      <c r="Y297" s="79">
        <v>0</v>
      </c>
      <c r="Z297" s="79">
        <v>0</v>
      </c>
      <c r="AA297" s="79">
        <v>0</v>
      </c>
      <c r="AB297" s="79">
        <v>0</v>
      </c>
      <c r="AC297" s="79">
        <v>0</v>
      </c>
      <c r="AD297" s="79">
        <v>0</v>
      </c>
      <c r="AE297" s="79">
        <v>0</v>
      </c>
      <c r="AF297" s="79">
        <v>0</v>
      </c>
      <c r="AG297" s="79">
        <v>0</v>
      </c>
      <c r="AH297" s="76"/>
      <c r="AI297" s="76"/>
      <c r="AJ297" s="76"/>
      <c r="AK297" s="76"/>
      <c r="AL297" s="76"/>
    </row>
    <row r="298" spans="1:38" x14ac:dyDescent="0.25">
      <c r="A298" s="73" t="s">
        <v>322</v>
      </c>
      <c r="B298" s="73" t="str">
        <f t="shared" ref="B298:B328" si="15">B288</f>
        <v>Ucon7-75-L</v>
      </c>
      <c r="C298" s="77">
        <f t="shared" ref="C298:AG298" si="16">C28</f>
        <v>0</v>
      </c>
      <c r="D298" s="77">
        <f t="shared" si="16"/>
        <v>0</v>
      </c>
      <c r="E298" s="77">
        <f t="shared" si="16"/>
        <v>0</v>
      </c>
      <c r="F298" s="77">
        <f t="shared" si="16"/>
        <v>0</v>
      </c>
      <c r="G298" s="77">
        <f t="shared" si="16"/>
        <v>0</v>
      </c>
      <c r="H298" s="77">
        <f t="shared" si="16"/>
        <v>0</v>
      </c>
      <c r="I298" s="77">
        <f t="shared" si="16"/>
        <v>0</v>
      </c>
      <c r="J298" s="77">
        <f t="shared" si="16"/>
        <v>0</v>
      </c>
      <c r="K298" s="77">
        <f t="shared" si="16"/>
        <v>0</v>
      </c>
      <c r="L298" s="77">
        <f t="shared" si="16"/>
        <v>0</v>
      </c>
      <c r="M298" s="77">
        <f t="shared" si="16"/>
        <v>0</v>
      </c>
      <c r="N298" s="77">
        <f t="shared" si="16"/>
        <v>0</v>
      </c>
      <c r="O298" s="77">
        <f t="shared" si="16"/>
        <v>0</v>
      </c>
      <c r="P298" s="77">
        <f t="shared" si="16"/>
        <v>0</v>
      </c>
      <c r="Q298" s="77">
        <f t="shared" si="16"/>
        <v>0</v>
      </c>
      <c r="R298" s="77">
        <f t="shared" si="16"/>
        <v>0</v>
      </c>
      <c r="S298" s="77">
        <f t="shared" si="16"/>
        <v>0</v>
      </c>
      <c r="T298" s="77">
        <f t="shared" si="16"/>
        <v>0</v>
      </c>
      <c r="U298" s="77">
        <f t="shared" si="16"/>
        <v>0</v>
      </c>
      <c r="V298" s="77">
        <f t="shared" si="16"/>
        <v>0</v>
      </c>
      <c r="W298" s="77">
        <f t="shared" si="16"/>
        <v>0</v>
      </c>
      <c r="X298" s="77">
        <f t="shared" si="16"/>
        <v>0</v>
      </c>
      <c r="Y298" s="77">
        <f t="shared" si="16"/>
        <v>0</v>
      </c>
      <c r="Z298" s="77">
        <f t="shared" si="16"/>
        <v>0</v>
      </c>
      <c r="AA298" s="77">
        <f t="shared" si="16"/>
        <v>0</v>
      </c>
      <c r="AB298" s="77">
        <f t="shared" si="16"/>
        <v>0</v>
      </c>
      <c r="AC298" s="77">
        <f t="shared" si="16"/>
        <v>0</v>
      </c>
      <c r="AD298" s="77">
        <f t="shared" si="16"/>
        <v>0</v>
      </c>
      <c r="AE298" s="77">
        <f t="shared" si="16"/>
        <v>0</v>
      </c>
      <c r="AF298" s="77">
        <f t="shared" si="16"/>
        <v>0</v>
      </c>
      <c r="AG298" s="77">
        <f t="shared" si="16"/>
        <v>0</v>
      </c>
    </row>
    <row r="299" spans="1:38" x14ac:dyDescent="0.25">
      <c r="A299" t="str">
        <f>A298</f>
        <v>cpetr_p</v>
      </c>
      <c r="B299" t="str">
        <f t="shared" si="15"/>
        <v>Con7-75-L</v>
      </c>
      <c r="C299" s="78">
        <f t="shared" ref="C299:AG299" si="17">C29</f>
        <v>0</v>
      </c>
      <c r="D299" s="78">
        <f t="shared" si="17"/>
        <v>0</v>
      </c>
      <c r="E299" s="78">
        <f t="shared" si="17"/>
        <v>0</v>
      </c>
      <c r="F299" s="78">
        <f t="shared" si="17"/>
        <v>0</v>
      </c>
      <c r="G299" s="78">
        <f t="shared" si="17"/>
        <v>0</v>
      </c>
      <c r="H299" s="78">
        <f t="shared" si="17"/>
        <v>0</v>
      </c>
      <c r="I299" s="78">
        <f t="shared" si="17"/>
        <v>0</v>
      </c>
      <c r="J299" s="78">
        <f t="shared" si="17"/>
        <v>0</v>
      </c>
      <c r="K299" s="78">
        <f t="shared" si="17"/>
        <v>0</v>
      </c>
      <c r="L299" s="78">
        <f t="shared" si="17"/>
        <v>0</v>
      </c>
      <c r="M299" s="78">
        <f t="shared" si="17"/>
        <v>0</v>
      </c>
      <c r="N299" s="78">
        <f t="shared" si="17"/>
        <v>0</v>
      </c>
      <c r="O299" s="78">
        <f t="shared" si="17"/>
        <v>0</v>
      </c>
      <c r="P299" s="78">
        <f t="shared" si="17"/>
        <v>0</v>
      </c>
      <c r="Q299" s="78">
        <f t="shared" si="17"/>
        <v>0</v>
      </c>
      <c r="R299" s="78">
        <f t="shared" si="17"/>
        <v>0</v>
      </c>
      <c r="S299" s="78">
        <f t="shared" si="17"/>
        <v>0</v>
      </c>
      <c r="T299" s="78">
        <f t="shared" si="17"/>
        <v>0</v>
      </c>
      <c r="U299" s="78">
        <f t="shared" si="17"/>
        <v>0</v>
      </c>
      <c r="V299" s="78">
        <f t="shared" si="17"/>
        <v>0</v>
      </c>
      <c r="W299" s="78">
        <f t="shared" si="17"/>
        <v>0</v>
      </c>
      <c r="X299" s="78">
        <f t="shared" si="17"/>
        <v>0</v>
      </c>
      <c r="Y299" s="78">
        <f t="shared" si="17"/>
        <v>0</v>
      </c>
      <c r="Z299" s="78">
        <f t="shared" si="17"/>
        <v>0</v>
      </c>
      <c r="AA299" s="78">
        <f t="shared" si="17"/>
        <v>0</v>
      </c>
      <c r="AB299" s="78">
        <f t="shared" si="17"/>
        <v>0</v>
      </c>
      <c r="AC299" s="78">
        <f t="shared" si="17"/>
        <v>0</v>
      </c>
      <c r="AD299" s="78">
        <f t="shared" si="17"/>
        <v>0</v>
      </c>
      <c r="AE299" s="78">
        <f t="shared" si="17"/>
        <v>0</v>
      </c>
      <c r="AF299" s="78">
        <f t="shared" si="17"/>
        <v>0</v>
      </c>
      <c r="AG299" s="78">
        <f t="shared" si="17"/>
        <v>0</v>
      </c>
    </row>
    <row r="300" spans="1:38" x14ac:dyDescent="0.25">
      <c r="A300" t="str">
        <f t="shared" ref="A300:A307" si="18">A299</f>
        <v>cpetr_p</v>
      </c>
      <c r="B300" t="str">
        <f t="shared" si="15"/>
        <v>Ucon_NB-UCE-L</v>
      </c>
      <c r="C300" s="78">
        <f t="shared" ref="C300:AG300" si="19">C30</f>
        <v>0</v>
      </c>
      <c r="D300" s="78">
        <f t="shared" si="19"/>
        <v>0</v>
      </c>
      <c r="E300" s="78">
        <f t="shared" si="19"/>
        <v>0</v>
      </c>
      <c r="F300" s="78">
        <f t="shared" si="19"/>
        <v>0</v>
      </c>
      <c r="G300" s="78">
        <f t="shared" si="19"/>
        <v>0</v>
      </c>
      <c r="H300" s="78">
        <f t="shared" si="19"/>
        <v>0</v>
      </c>
      <c r="I300" s="78">
        <f t="shared" si="19"/>
        <v>0</v>
      </c>
      <c r="J300" s="78">
        <f t="shared" si="19"/>
        <v>0</v>
      </c>
      <c r="K300" s="78">
        <f t="shared" si="19"/>
        <v>0</v>
      </c>
      <c r="L300" s="78">
        <f t="shared" si="19"/>
        <v>0</v>
      </c>
      <c r="M300" s="78">
        <f t="shared" si="19"/>
        <v>0</v>
      </c>
      <c r="N300" s="78">
        <f t="shared" si="19"/>
        <v>0</v>
      </c>
      <c r="O300" s="78">
        <f t="shared" si="19"/>
        <v>0</v>
      </c>
      <c r="P300" s="78">
        <f t="shared" si="19"/>
        <v>0</v>
      </c>
      <c r="Q300" s="78">
        <f t="shared" si="19"/>
        <v>0</v>
      </c>
      <c r="R300" s="78">
        <f t="shared" si="19"/>
        <v>0</v>
      </c>
      <c r="S300" s="78">
        <f t="shared" si="19"/>
        <v>0</v>
      </c>
      <c r="T300" s="78">
        <f t="shared" si="19"/>
        <v>0</v>
      </c>
      <c r="U300" s="78">
        <f t="shared" si="19"/>
        <v>0</v>
      </c>
      <c r="V300" s="78">
        <f t="shared" si="19"/>
        <v>0</v>
      </c>
      <c r="W300" s="78">
        <f t="shared" si="19"/>
        <v>0</v>
      </c>
      <c r="X300" s="78">
        <f t="shared" si="19"/>
        <v>0</v>
      </c>
      <c r="Y300" s="78">
        <f t="shared" si="19"/>
        <v>0</v>
      </c>
      <c r="Z300" s="78">
        <f t="shared" si="19"/>
        <v>0</v>
      </c>
      <c r="AA300" s="78">
        <f t="shared" si="19"/>
        <v>0</v>
      </c>
      <c r="AB300" s="78">
        <f t="shared" si="19"/>
        <v>0</v>
      </c>
      <c r="AC300" s="78">
        <f t="shared" si="19"/>
        <v>0</v>
      </c>
      <c r="AD300" s="78">
        <f t="shared" si="19"/>
        <v>0</v>
      </c>
      <c r="AE300" s="78">
        <f t="shared" si="19"/>
        <v>0</v>
      </c>
      <c r="AF300" s="78">
        <f t="shared" si="19"/>
        <v>0</v>
      </c>
      <c r="AG300" s="78">
        <f t="shared" si="19"/>
        <v>0</v>
      </c>
    </row>
    <row r="301" spans="1:38" x14ac:dyDescent="0.25">
      <c r="A301" t="str">
        <f t="shared" si="18"/>
        <v>cpetr_p</v>
      </c>
      <c r="B301" t="str">
        <f t="shared" si="15"/>
        <v>Con_NB-UCE</v>
      </c>
      <c r="C301" s="78">
        <f t="shared" ref="C301:AG301" si="20">C31</f>
        <v>0</v>
      </c>
      <c r="D301" s="78">
        <f t="shared" si="20"/>
        <v>0</v>
      </c>
      <c r="E301" s="78">
        <f t="shared" si="20"/>
        <v>0</v>
      </c>
      <c r="F301" s="78">
        <f t="shared" si="20"/>
        <v>0</v>
      </c>
      <c r="G301" s="78">
        <f t="shared" si="20"/>
        <v>0</v>
      </c>
      <c r="H301" s="78">
        <f t="shared" si="20"/>
        <v>0</v>
      </c>
      <c r="I301" s="78">
        <f t="shared" si="20"/>
        <v>0</v>
      </c>
      <c r="J301" s="78">
        <f t="shared" si="20"/>
        <v>0</v>
      </c>
      <c r="K301" s="78">
        <f t="shared" si="20"/>
        <v>0</v>
      </c>
      <c r="L301" s="78">
        <f t="shared" si="20"/>
        <v>0</v>
      </c>
      <c r="M301" s="78">
        <f t="shared" si="20"/>
        <v>0</v>
      </c>
      <c r="N301" s="78">
        <f t="shared" si="20"/>
        <v>0</v>
      </c>
      <c r="O301" s="78">
        <f t="shared" si="20"/>
        <v>0</v>
      </c>
      <c r="P301" s="78">
        <f t="shared" si="20"/>
        <v>0</v>
      </c>
      <c r="Q301" s="78">
        <f t="shared" si="20"/>
        <v>0</v>
      </c>
      <c r="R301" s="78">
        <f t="shared" si="20"/>
        <v>0</v>
      </c>
      <c r="S301" s="78">
        <f t="shared" si="20"/>
        <v>0</v>
      </c>
      <c r="T301" s="78">
        <f t="shared" si="20"/>
        <v>0</v>
      </c>
      <c r="U301" s="78">
        <f t="shared" si="20"/>
        <v>0</v>
      </c>
      <c r="V301" s="78">
        <f t="shared" si="20"/>
        <v>0</v>
      </c>
      <c r="W301" s="78">
        <f t="shared" si="20"/>
        <v>0</v>
      </c>
      <c r="X301" s="78">
        <f t="shared" si="20"/>
        <v>0</v>
      </c>
      <c r="Y301" s="78">
        <f t="shared" si="20"/>
        <v>0</v>
      </c>
      <c r="Z301" s="78">
        <f t="shared" si="20"/>
        <v>0</v>
      </c>
      <c r="AA301" s="78">
        <f t="shared" si="20"/>
        <v>0</v>
      </c>
      <c r="AB301" s="78">
        <f t="shared" si="20"/>
        <v>0</v>
      </c>
      <c r="AC301" s="78">
        <f t="shared" si="20"/>
        <v>0</v>
      </c>
      <c r="AD301" s="78">
        <f t="shared" si="20"/>
        <v>0</v>
      </c>
      <c r="AE301" s="78">
        <f t="shared" si="20"/>
        <v>0</v>
      </c>
      <c r="AF301" s="78">
        <f t="shared" si="20"/>
        <v>0</v>
      </c>
      <c r="AG301" s="78">
        <f t="shared" si="20"/>
        <v>0</v>
      </c>
    </row>
    <row r="302" spans="1:38" x14ac:dyDescent="0.25">
      <c r="A302" t="str">
        <f t="shared" si="18"/>
        <v>cpetr_p</v>
      </c>
      <c r="B302" t="str">
        <f t="shared" si="15"/>
        <v>Ucon_NB9-5</v>
      </c>
      <c r="C302" s="78">
        <f t="shared" ref="C302:AG302" si="21">C32</f>
        <v>0</v>
      </c>
      <c r="D302" s="78">
        <f t="shared" si="21"/>
        <v>0</v>
      </c>
      <c r="E302" s="78">
        <f t="shared" si="21"/>
        <v>0</v>
      </c>
      <c r="F302" s="78">
        <f t="shared" si="21"/>
        <v>0</v>
      </c>
      <c r="G302" s="78">
        <f t="shared" si="21"/>
        <v>0</v>
      </c>
      <c r="H302" s="78">
        <f t="shared" si="21"/>
        <v>0</v>
      </c>
      <c r="I302" s="78">
        <f t="shared" si="21"/>
        <v>0</v>
      </c>
      <c r="J302" s="78">
        <f t="shared" si="21"/>
        <v>0</v>
      </c>
      <c r="K302" s="78">
        <f t="shared" si="21"/>
        <v>0</v>
      </c>
      <c r="L302" s="78">
        <f t="shared" si="21"/>
        <v>0</v>
      </c>
      <c r="M302" s="78">
        <f t="shared" si="21"/>
        <v>0</v>
      </c>
      <c r="N302" s="78">
        <f t="shared" si="21"/>
        <v>0</v>
      </c>
      <c r="O302" s="78">
        <f t="shared" si="21"/>
        <v>0</v>
      </c>
      <c r="P302" s="78">
        <f t="shared" si="21"/>
        <v>0</v>
      </c>
      <c r="Q302" s="78">
        <f t="shared" si="21"/>
        <v>0</v>
      </c>
      <c r="R302" s="78">
        <f t="shared" si="21"/>
        <v>0</v>
      </c>
      <c r="S302" s="78">
        <f t="shared" si="21"/>
        <v>0</v>
      </c>
      <c r="T302" s="78">
        <f t="shared" si="21"/>
        <v>0</v>
      </c>
      <c r="U302" s="78">
        <f t="shared" si="21"/>
        <v>0</v>
      </c>
      <c r="V302" s="78">
        <f t="shared" si="21"/>
        <v>0</v>
      </c>
      <c r="W302" s="78">
        <f t="shared" si="21"/>
        <v>0</v>
      </c>
      <c r="X302" s="78">
        <f t="shared" si="21"/>
        <v>0</v>
      </c>
      <c r="Y302" s="78">
        <f t="shared" si="21"/>
        <v>0</v>
      </c>
      <c r="Z302" s="78">
        <f t="shared" si="21"/>
        <v>0</v>
      </c>
      <c r="AA302" s="78">
        <f t="shared" si="21"/>
        <v>0</v>
      </c>
      <c r="AB302" s="78">
        <f t="shared" si="21"/>
        <v>0</v>
      </c>
      <c r="AC302" s="78">
        <f t="shared" si="21"/>
        <v>0</v>
      </c>
      <c r="AD302" s="78">
        <f t="shared" si="21"/>
        <v>0</v>
      </c>
      <c r="AE302" s="78">
        <f t="shared" si="21"/>
        <v>0</v>
      </c>
      <c r="AF302" s="78">
        <f t="shared" si="21"/>
        <v>0</v>
      </c>
      <c r="AG302" s="78">
        <f t="shared" si="21"/>
        <v>0</v>
      </c>
    </row>
    <row r="303" spans="1:38" x14ac:dyDescent="0.25">
      <c r="A303" t="str">
        <f t="shared" si="18"/>
        <v>cpetr_p</v>
      </c>
      <c r="B303" t="str">
        <f t="shared" si="15"/>
        <v>RE_CON-UCE-L</v>
      </c>
      <c r="C303" s="78">
        <f t="shared" ref="C303:AG303" si="22">C33</f>
        <v>0</v>
      </c>
      <c r="D303" s="78">
        <f t="shared" si="22"/>
        <v>0</v>
      </c>
      <c r="E303" s="78">
        <f t="shared" si="22"/>
        <v>0</v>
      </c>
      <c r="F303" s="78">
        <f t="shared" si="22"/>
        <v>0</v>
      </c>
      <c r="G303" s="78">
        <f t="shared" si="22"/>
        <v>0</v>
      </c>
      <c r="H303" s="78">
        <f t="shared" si="22"/>
        <v>0</v>
      </c>
      <c r="I303" s="78">
        <f t="shared" si="22"/>
        <v>0</v>
      </c>
      <c r="J303" s="78">
        <f t="shared" si="22"/>
        <v>0</v>
      </c>
      <c r="K303" s="78">
        <f t="shared" si="22"/>
        <v>0</v>
      </c>
      <c r="L303" s="78">
        <f t="shared" si="22"/>
        <v>0</v>
      </c>
      <c r="M303" s="78">
        <f t="shared" si="22"/>
        <v>0</v>
      </c>
      <c r="N303" s="78">
        <f t="shared" si="22"/>
        <v>0</v>
      </c>
      <c r="O303" s="78">
        <f t="shared" si="22"/>
        <v>0</v>
      </c>
      <c r="P303" s="78">
        <f t="shared" si="22"/>
        <v>0</v>
      </c>
      <c r="Q303" s="78">
        <f t="shared" si="22"/>
        <v>0</v>
      </c>
      <c r="R303" s="78">
        <f t="shared" si="22"/>
        <v>0</v>
      </c>
      <c r="S303" s="78">
        <f t="shared" si="22"/>
        <v>0</v>
      </c>
      <c r="T303" s="78">
        <f t="shared" si="22"/>
        <v>0</v>
      </c>
      <c r="U303" s="78">
        <f t="shared" si="22"/>
        <v>0</v>
      </c>
      <c r="V303" s="78">
        <f t="shared" si="22"/>
        <v>0</v>
      </c>
      <c r="W303" s="78">
        <f t="shared" si="22"/>
        <v>0</v>
      </c>
      <c r="X303" s="78">
        <f t="shared" si="22"/>
        <v>0</v>
      </c>
      <c r="Y303" s="78">
        <f t="shared" si="22"/>
        <v>0</v>
      </c>
      <c r="Z303" s="78">
        <f t="shared" si="22"/>
        <v>0</v>
      </c>
      <c r="AA303" s="78">
        <f t="shared" si="22"/>
        <v>0</v>
      </c>
      <c r="AB303" s="78">
        <f t="shared" si="22"/>
        <v>0</v>
      </c>
      <c r="AC303" s="78">
        <f t="shared" si="22"/>
        <v>0</v>
      </c>
      <c r="AD303" s="78">
        <f t="shared" si="22"/>
        <v>0</v>
      </c>
      <c r="AE303" s="78">
        <f t="shared" si="22"/>
        <v>0</v>
      </c>
      <c r="AF303" s="78">
        <f t="shared" si="22"/>
        <v>0</v>
      </c>
      <c r="AG303" s="78">
        <f t="shared" si="22"/>
        <v>0</v>
      </c>
    </row>
    <row r="304" spans="1:38" x14ac:dyDescent="0.25">
      <c r="A304" t="str">
        <f t="shared" si="18"/>
        <v>cpetr_p</v>
      </c>
      <c r="B304" t="str">
        <f t="shared" si="15"/>
        <v>TRAPES-UCE-L</v>
      </c>
      <c r="C304" s="78">
        <f t="shared" ref="C304:AG304" si="23">C34</f>
        <v>0</v>
      </c>
      <c r="D304" s="78">
        <f t="shared" si="23"/>
        <v>0</v>
      </c>
      <c r="E304" s="78">
        <f t="shared" si="23"/>
        <v>0</v>
      </c>
      <c r="F304" s="78">
        <f t="shared" si="23"/>
        <v>0</v>
      </c>
      <c r="G304" s="78">
        <f t="shared" si="23"/>
        <v>0</v>
      </c>
      <c r="H304" s="78">
        <f t="shared" si="23"/>
        <v>0</v>
      </c>
      <c r="I304" s="78">
        <f t="shared" si="23"/>
        <v>0</v>
      </c>
      <c r="J304" s="78">
        <f t="shared" si="23"/>
        <v>0</v>
      </c>
      <c r="K304" s="78">
        <f t="shared" si="23"/>
        <v>0</v>
      </c>
      <c r="L304" s="78">
        <f t="shared" si="23"/>
        <v>0</v>
      </c>
      <c r="M304" s="78">
        <f t="shared" si="23"/>
        <v>0</v>
      </c>
      <c r="N304" s="78">
        <f t="shared" si="23"/>
        <v>0</v>
      </c>
      <c r="O304" s="78">
        <f t="shared" si="23"/>
        <v>0</v>
      </c>
      <c r="P304" s="78">
        <f t="shared" si="23"/>
        <v>0</v>
      </c>
      <c r="Q304" s="78">
        <f t="shared" si="23"/>
        <v>0</v>
      </c>
      <c r="R304" s="78">
        <f t="shared" si="23"/>
        <v>0</v>
      </c>
      <c r="S304" s="78">
        <f t="shared" si="23"/>
        <v>0</v>
      </c>
      <c r="T304" s="78">
        <f t="shared" si="23"/>
        <v>0</v>
      </c>
      <c r="U304" s="78">
        <f t="shared" si="23"/>
        <v>0</v>
      </c>
      <c r="V304" s="78">
        <f t="shared" si="23"/>
        <v>0</v>
      </c>
      <c r="W304" s="78">
        <f t="shared" si="23"/>
        <v>0</v>
      </c>
      <c r="X304" s="78">
        <f t="shared" si="23"/>
        <v>0</v>
      </c>
      <c r="Y304" s="78">
        <f t="shared" si="23"/>
        <v>0</v>
      </c>
      <c r="Z304" s="78">
        <f t="shared" si="23"/>
        <v>0</v>
      </c>
      <c r="AA304" s="78">
        <f t="shared" si="23"/>
        <v>0</v>
      </c>
      <c r="AB304" s="78">
        <f t="shared" si="23"/>
        <v>0</v>
      </c>
      <c r="AC304" s="78">
        <f t="shared" si="23"/>
        <v>0</v>
      </c>
      <c r="AD304" s="78">
        <f t="shared" si="23"/>
        <v>0</v>
      </c>
      <c r="AE304" s="78">
        <f t="shared" si="23"/>
        <v>0</v>
      </c>
      <c r="AF304" s="78">
        <f t="shared" si="23"/>
        <v>0</v>
      </c>
      <c r="AG304" s="78">
        <f t="shared" si="23"/>
        <v>0</v>
      </c>
    </row>
    <row r="305" spans="1:33" x14ac:dyDescent="0.25">
      <c r="A305" t="str">
        <f t="shared" si="18"/>
        <v>cpetr_p</v>
      </c>
      <c r="B305" t="str">
        <f t="shared" si="15"/>
        <v>REF2019-UCE-L</v>
      </c>
      <c r="C305" s="78">
        <f t="shared" ref="C305:AG305" si="24">C35</f>
        <v>0</v>
      </c>
      <c r="D305" s="78">
        <f t="shared" si="24"/>
        <v>0</v>
      </c>
      <c r="E305" s="78">
        <f t="shared" si="24"/>
        <v>0</v>
      </c>
      <c r="F305" s="78">
        <f t="shared" si="24"/>
        <v>0</v>
      </c>
      <c r="G305" s="78">
        <f t="shared" si="24"/>
        <v>0</v>
      </c>
      <c r="H305" s="78">
        <f t="shared" si="24"/>
        <v>0</v>
      </c>
      <c r="I305" s="78">
        <f t="shared" si="24"/>
        <v>0</v>
      </c>
      <c r="J305" s="78">
        <f t="shared" si="24"/>
        <v>0</v>
      </c>
      <c r="K305" s="78">
        <f t="shared" si="24"/>
        <v>0</v>
      </c>
      <c r="L305" s="78">
        <f t="shared" si="24"/>
        <v>0</v>
      </c>
      <c r="M305" s="78">
        <f t="shared" si="24"/>
        <v>0</v>
      </c>
      <c r="N305" s="78">
        <f t="shared" si="24"/>
        <v>0</v>
      </c>
      <c r="O305" s="78">
        <f t="shared" si="24"/>
        <v>0</v>
      </c>
      <c r="P305" s="78">
        <f t="shared" si="24"/>
        <v>0</v>
      </c>
      <c r="Q305" s="78">
        <f t="shared" si="24"/>
        <v>0</v>
      </c>
      <c r="R305" s="78">
        <f t="shared" si="24"/>
        <v>0</v>
      </c>
      <c r="S305" s="78">
        <f t="shared" si="24"/>
        <v>0</v>
      </c>
      <c r="T305" s="78">
        <f t="shared" si="24"/>
        <v>0</v>
      </c>
      <c r="U305" s="78">
        <f t="shared" si="24"/>
        <v>0</v>
      </c>
      <c r="V305" s="78">
        <f t="shared" si="24"/>
        <v>0</v>
      </c>
      <c r="W305" s="78">
        <f t="shared" si="24"/>
        <v>0</v>
      </c>
      <c r="X305" s="78">
        <f t="shared" si="24"/>
        <v>0</v>
      </c>
      <c r="Y305" s="78">
        <f t="shared" si="24"/>
        <v>0</v>
      </c>
      <c r="Z305" s="78">
        <f t="shared" si="24"/>
        <v>0</v>
      </c>
      <c r="AA305" s="78">
        <f t="shared" si="24"/>
        <v>0</v>
      </c>
      <c r="AB305" s="78">
        <f t="shared" si="24"/>
        <v>0</v>
      </c>
      <c r="AC305" s="78">
        <f t="shared" si="24"/>
        <v>0</v>
      </c>
      <c r="AD305" s="78">
        <f t="shared" si="24"/>
        <v>0</v>
      </c>
      <c r="AE305" s="78">
        <f t="shared" si="24"/>
        <v>0</v>
      </c>
      <c r="AF305" s="78">
        <f t="shared" si="24"/>
        <v>0</v>
      </c>
      <c r="AG305" s="78">
        <f t="shared" si="24"/>
        <v>0</v>
      </c>
    </row>
    <row r="306" spans="1:33" x14ac:dyDescent="0.25">
      <c r="A306" t="str">
        <f t="shared" si="18"/>
        <v>cpetr_p</v>
      </c>
      <c r="B306" t="str">
        <f t="shared" si="15"/>
        <v>REF20195-L</v>
      </c>
      <c r="C306" s="78">
        <f t="shared" ref="C306:AG306" si="25">C36</f>
        <v>0</v>
      </c>
      <c r="D306" s="78">
        <f t="shared" si="25"/>
        <v>0</v>
      </c>
      <c r="E306" s="78">
        <f t="shared" si="25"/>
        <v>0</v>
      </c>
      <c r="F306" s="78">
        <f t="shared" si="25"/>
        <v>0</v>
      </c>
      <c r="G306" s="78">
        <f t="shared" si="25"/>
        <v>0</v>
      </c>
      <c r="H306" s="78">
        <f t="shared" si="25"/>
        <v>0</v>
      </c>
      <c r="I306" s="78">
        <f t="shared" si="25"/>
        <v>0</v>
      </c>
      <c r="J306" s="78">
        <f t="shared" si="25"/>
        <v>0</v>
      </c>
      <c r="K306" s="78">
        <f t="shared" si="25"/>
        <v>0</v>
      </c>
      <c r="L306" s="78">
        <f t="shared" si="25"/>
        <v>0</v>
      </c>
      <c r="M306" s="78">
        <f t="shared" si="25"/>
        <v>0</v>
      </c>
      <c r="N306" s="78">
        <f t="shared" si="25"/>
        <v>0</v>
      </c>
      <c r="O306" s="78">
        <f t="shared" si="25"/>
        <v>0</v>
      </c>
      <c r="P306" s="78">
        <f t="shared" si="25"/>
        <v>0</v>
      </c>
      <c r="Q306" s="78">
        <f t="shared" si="25"/>
        <v>0</v>
      </c>
      <c r="R306" s="78">
        <f t="shared" si="25"/>
        <v>0</v>
      </c>
      <c r="S306" s="78">
        <f t="shared" si="25"/>
        <v>0</v>
      </c>
      <c r="T306" s="78">
        <f t="shared" si="25"/>
        <v>0</v>
      </c>
      <c r="U306" s="78">
        <f t="shared" si="25"/>
        <v>0</v>
      </c>
      <c r="V306" s="78">
        <f t="shared" si="25"/>
        <v>0</v>
      </c>
      <c r="W306" s="78">
        <f t="shared" si="25"/>
        <v>0</v>
      </c>
      <c r="X306" s="78">
        <f t="shared" si="25"/>
        <v>0</v>
      </c>
      <c r="Y306" s="78">
        <f t="shared" si="25"/>
        <v>0</v>
      </c>
      <c r="Z306" s="78">
        <f t="shared" si="25"/>
        <v>0</v>
      </c>
      <c r="AA306" s="78">
        <f t="shared" si="25"/>
        <v>0</v>
      </c>
      <c r="AB306" s="78">
        <f t="shared" si="25"/>
        <v>0</v>
      </c>
      <c r="AC306" s="78">
        <f t="shared" si="25"/>
        <v>0</v>
      </c>
      <c r="AD306" s="78">
        <f t="shared" si="25"/>
        <v>0</v>
      </c>
      <c r="AE306" s="78">
        <f t="shared" si="25"/>
        <v>0</v>
      </c>
      <c r="AF306" s="78">
        <f t="shared" si="25"/>
        <v>0</v>
      </c>
      <c r="AG306" s="78">
        <f t="shared" si="25"/>
        <v>0</v>
      </c>
    </row>
    <row r="307" spans="1:33" s="3" customFormat="1" x14ac:dyDescent="0.25">
      <c r="A307" s="3" t="str">
        <f t="shared" si="18"/>
        <v>cpetr_p</v>
      </c>
      <c r="B307" s="3" t="str">
        <f t="shared" si="15"/>
        <v>T3P2S8RL-UCE</v>
      </c>
      <c r="C307" s="79">
        <f t="shared" ref="C307:AG307" si="26">C37</f>
        <v>0</v>
      </c>
      <c r="D307" s="79">
        <f t="shared" si="26"/>
        <v>0</v>
      </c>
      <c r="E307" s="79">
        <f t="shared" si="26"/>
        <v>0</v>
      </c>
      <c r="F307" s="79">
        <f t="shared" si="26"/>
        <v>0</v>
      </c>
      <c r="G307" s="79">
        <f t="shared" si="26"/>
        <v>0</v>
      </c>
      <c r="H307" s="79">
        <f t="shared" si="26"/>
        <v>0</v>
      </c>
      <c r="I307" s="79">
        <f t="shared" si="26"/>
        <v>0</v>
      </c>
      <c r="J307" s="79">
        <f t="shared" si="26"/>
        <v>0</v>
      </c>
      <c r="K307" s="79">
        <f t="shared" si="26"/>
        <v>0</v>
      </c>
      <c r="L307" s="79">
        <f t="shared" si="26"/>
        <v>0</v>
      </c>
      <c r="M307" s="79">
        <f t="shared" si="26"/>
        <v>0</v>
      </c>
      <c r="N307" s="79">
        <f t="shared" si="26"/>
        <v>0</v>
      </c>
      <c r="O307" s="79">
        <f t="shared" si="26"/>
        <v>0</v>
      </c>
      <c r="P307" s="79">
        <f t="shared" si="26"/>
        <v>0</v>
      </c>
      <c r="Q307" s="79">
        <f t="shared" si="26"/>
        <v>0</v>
      </c>
      <c r="R307" s="79">
        <f t="shared" si="26"/>
        <v>0</v>
      </c>
      <c r="S307" s="79">
        <f t="shared" si="26"/>
        <v>0</v>
      </c>
      <c r="T307" s="79">
        <f t="shared" si="26"/>
        <v>0</v>
      </c>
      <c r="U307" s="79">
        <f t="shared" si="26"/>
        <v>0</v>
      </c>
      <c r="V307" s="79">
        <f t="shared" si="26"/>
        <v>0</v>
      </c>
      <c r="W307" s="79">
        <f t="shared" si="26"/>
        <v>0</v>
      </c>
      <c r="X307" s="79">
        <f t="shared" si="26"/>
        <v>0</v>
      </c>
      <c r="Y307" s="79">
        <f t="shared" si="26"/>
        <v>0</v>
      </c>
      <c r="Z307" s="79">
        <f t="shared" si="26"/>
        <v>0</v>
      </c>
      <c r="AA307" s="79">
        <f t="shared" si="26"/>
        <v>0</v>
      </c>
      <c r="AB307" s="79">
        <f t="shared" si="26"/>
        <v>0</v>
      </c>
      <c r="AC307" s="79">
        <f t="shared" si="26"/>
        <v>0</v>
      </c>
      <c r="AD307" s="79">
        <f t="shared" si="26"/>
        <v>0</v>
      </c>
      <c r="AE307" s="79">
        <f t="shared" si="26"/>
        <v>0</v>
      </c>
      <c r="AF307" s="79">
        <f t="shared" si="26"/>
        <v>0</v>
      </c>
      <c r="AG307" s="79">
        <f t="shared" si="26"/>
        <v>0</v>
      </c>
    </row>
    <row r="308" spans="1:33" x14ac:dyDescent="0.25">
      <c r="A308" s="73" t="s">
        <v>319</v>
      </c>
      <c r="B308" s="73" t="str">
        <f t="shared" si="15"/>
        <v>Ucon7-75-L</v>
      </c>
      <c r="C308" s="77">
        <f t="shared" ref="C308:AG315" si="27">C298</f>
        <v>0</v>
      </c>
      <c r="D308" s="77">
        <f t="shared" si="27"/>
        <v>0</v>
      </c>
      <c r="E308" s="77">
        <f t="shared" si="27"/>
        <v>0</v>
      </c>
      <c r="F308" s="77">
        <f t="shared" si="27"/>
        <v>0</v>
      </c>
      <c r="G308" s="77">
        <f t="shared" si="27"/>
        <v>0</v>
      </c>
      <c r="H308" s="77">
        <f t="shared" si="27"/>
        <v>0</v>
      </c>
      <c r="I308" s="77">
        <f t="shared" si="27"/>
        <v>0</v>
      </c>
      <c r="J308" s="77">
        <f t="shared" si="27"/>
        <v>0</v>
      </c>
      <c r="K308" s="77">
        <f t="shared" si="27"/>
        <v>0</v>
      </c>
      <c r="L308" s="77">
        <f t="shared" si="27"/>
        <v>0</v>
      </c>
      <c r="M308" s="77">
        <f t="shared" si="27"/>
        <v>0</v>
      </c>
      <c r="N308" s="77">
        <f t="shared" si="27"/>
        <v>0</v>
      </c>
      <c r="O308" s="77">
        <f t="shared" si="27"/>
        <v>0</v>
      </c>
      <c r="P308" s="77">
        <f t="shared" si="27"/>
        <v>0</v>
      </c>
      <c r="Q308" s="77">
        <f t="shared" si="27"/>
        <v>0</v>
      </c>
      <c r="R308" s="77">
        <f t="shared" si="27"/>
        <v>0</v>
      </c>
      <c r="S308" s="77">
        <f t="shared" si="27"/>
        <v>0</v>
      </c>
      <c r="T308" s="77">
        <f t="shared" si="27"/>
        <v>0</v>
      </c>
      <c r="U308" s="77">
        <f t="shared" si="27"/>
        <v>0</v>
      </c>
      <c r="V308" s="77">
        <f t="shared" si="27"/>
        <v>0</v>
      </c>
      <c r="W308" s="77">
        <f t="shared" si="27"/>
        <v>0</v>
      </c>
      <c r="X308" s="77">
        <f t="shared" si="27"/>
        <v>0</v>
      </c>
      <c r="Y308" s="77">
        <f t="shared" si="27"/>
        <v>0</v>
      </c>
      <c r="Z308" s="77">
        <f t="shared" si="27"/>
        <v>0</v>
      </c>
      <c r="AA308" s="77">
        <f t="shared" si="27"/>
        <v>0</v>
      </c>
      <c r="AB308" s="77">
        <f t="shared" si="27"/>
        <v>0</v>
      </c>
      <c r="AC308" s="77">
        <f t="shared" si="27"/>
        <v>0</v>
      </c>
      <c r="AD308" s="77">
        <f t="shared" si="27"/>
        <v>0</v>
      </c>
      <c r="AE308" s="77">
        <f t="shared" si="27"/>
        <v>0</v>
      </c>
      <c r="AF308" s="77">
        <f t="shared" si="27"/>
        <v>0</v>
      </c>
      <c r="AG308" s="77">
        <f t="shared" si="27"/>
        <v>0</v>
      </c>
    </row>
    <row r="309" spans="1:33" x14ac:dyDescent="0.25">
      <c r="A309" t="str">
        <f>A308</f>
        <v>cpetr_o</v>
      </c>
      <c r="B309" t="str">
        <f t="shared" si="15"/>
        <v>Con7-75-L</v>
      </c>
      <c r="C309" s="78">
        <f t="shared" ref="C309:M309" si="28">C299</f>
        <v>0</v>
      </c>
      <c r="D309" s="78">
        <f t="shared" si="28"/>
        <v>0</v>
      </c>
      <c r="E309" s="78">
        <f t="shared" si="28"/>
        <v>0</v>
      </c>
      <c r="F309" s="78">
        <f t="shared" si="28"/>
        <v>0</v>
      </c>
      <c r="G309" s="78">
        <f t="shared" si="28"/>
        <v>0</v>
      </c>
      <c r="H309" s="78">
        <f t="shared" si="28"/>
        <v>0</v>
      </c>
      <c r="I309" s="78">
        <f t="shared" si="28"/>
        <v>0</v>
      </c>
      <c r="J309" s="78">
        <f t="shared" si="28"/>
        <v>0</v>
      </c>
      <c r="K309" s="78">
        <f t="shared" si="28"/>
        <v>0</v>
      </c>
      <c r="L309" s="78">
        <f t="shared" si="28"/>
        <v>0</v>
      </c>
      <c r="M309" s="78">
        <f t="shared" si="28"/>
        <v>0</v>
      </c>
      <c r="N309" s="78">
        <f t="shared" si="27"/>
        <v>0</v>
      </c>
      <c r="O309" s="78">
        <f t="shared" si="27"/>
        <v>0</v>
      </c>
      <c r="P309" s="78">
        <f t="shared" si="27"/>
        <v>0</v>
      </c>
      <c r="Q309" s="78">
        <f t="shared" si="27"/>
        <v>0</v>
      </c>
      <c r="R309" s="78">
        <f t="shared" si="27"/>
        <v>0</v>
      </c>
      <c r="S309" s="78">
        <f t="shared" si="27"/>
        <v>0</v>
      </c>
      <c r="T309" s="78">
        <f t="shared" si="27"/>
        <v>0</v>
      </c>
      <c r="U309" s="78">
        <f t="shared" si="27"/>
        <v>0</v>
      </c>
      <c r="V309" s="78">
        <f t="shared" si="27"/>
        <v>0</v>
      </c>
      <c r="W309" s="78">
        <f t="shared" si="27"/>
        <v>0</v>
      </c>
      <c r="X309" s="78">
        <f t="shared" si="27"/>
        <v>0</v>
      </c>
      <c r="Y309" s="78">
        <f t="shared" si="27"/>
        <v>0</v>
      </c>
      <c r="Z309" s="78">
        <f t="shared" si="27"/>
        <v>0</v>
      </c>
      <c r="AA309" s="78">
        <f t="shared" si="27"/>
        <v>0</v>
      </c>
      <c r="AB309" s="78">
        <f t="shared" si="27"/>
        <v>0</v>
      </c>
      <c r="AC309" s="78">
        <f t="shared" si="27"/>
        <v>0</v>
      </c>
      <c r="AD309" s="78">
        <f t="shared" si="27"/>
        <v>0</v>
      </c>
      <c r="AE309" s="78">
        <f t="shared" si="27"/>
        <v>0</v>
      </c>
      <c r="AF309" s="78">
        <f t="shared" si="27"/>
        <v>0</v>
      </c>
      <c r="AG309" s="78">
        <f t="shared" si="27"/>
        <v>0</v>
      </c>
    </row>
    <row r="310" spans="1:33" x14ac:dyDescent="0.25">
      <c r="A310" t="str">
        <f t="shared" ref="A310:A317" si="29">A309</f>
        <v>cpetr_o</v>
      </c>
      <c r="B310" t="str">
        <f t="shared" si="15"/>
        <v>Ucon_NB-UCE-L</v>
      </c>
      <c r="C310" s="78">
        <f t="shared" si="27"/>
        <v>0</v>
      </c>
      <c r="D310" s="78">
        <f t="shared" si="27"/>
        <v>0</v>
      </c>
      <c r="E310" s="78">
        <f t="shared" si="27"/>
        <v>0</v>
      </c>
      <c r="F310" s="78">
        <f t="shared" si="27"/>
        <v>0</v>
      </c>
      <c r="G310" s="78">
        <f t="shared" si="27"/>
        <v>0</v>
      </c>
      <c r="H310" s="78">
        <f t="shared" si="27"/>
        <v>0</v>
      </c>
      <c r="I310" s="78">
        <f t="shared" si="27"/>
        <v>0</v>
      </c>
      <c r="J310" s="78">
        <f t="shared" si="27"/>
        <v>0</v>
      </c>
      <c r="K310" s="78">
        <f t="shared" si="27"/>
        <v>0</v>
      </c>
      <c r="L310" s="78">
        <f t="shared" si="27"/>
        <v>0</v>
      </c>
      <c r="M310" s="78">
        <f t="shared" si="27"/>
        <v>0</v>
      </c>
      <c r="N310" s="78">
        <f t="shared" si="27"/>
        <v>0</v>
      </c>
      <c r="O310" s="78">
        <f t="shared" si="27"/>
        <v>0</v>
      </c>
      <c r="P310" s="78">
        <f t="shared" si="27"/>
        <v>0</v>
      </c>
      <c r="Q310" s="78">
        <f t="shared" si="27"/>
        <v>0</v>
      </c>
      <c r="R310" s="78">
        <f t="shared" si="27"/>
        <v>0</v>
      </c>
      <c r="S310" s="78">
        <f t="shared" si="27"/>
        <v>0</v>
      </c>
      <c r="T310" s="78">
        <f t="shared" si="27"/>
        <v>0</v>
      </c>
      <c r="U310" s="78">
        <f t="shared" si="27"/>
        <v>0</v>
      </c>
      <c r="V310" s="78">
        <f t="shared" si="27"/>
        <v>0</v>
      </c>
      <c r="W310" s="78">
        <f t="shared" si="27"/>
        <v>0</v>
      </c>
      <c r="X310" s="78">
        <f t="shared" si="27"/>
        <v>0</v>
      </c>
      <c r="Y310" s="78">
        <f t="shared" si="27"/>
        <v>0</v>
      </c>
      <c r="Z310" s="78">
        <f t="shared" si="27"/>
        <v>0</v>
      </c>
      <c r="AA310" s="78">
        <f t="shared" si="27"/>
        <v>0</v>
      </c>
      <c r="AB310" s="78">
        <f t="shared" si="27"/>
        <v>0</v>
      </c>
      <c r="AC310" s="78">
        <f t="shared" si="27"/>
        <v>0</v>
      </c>
      <c r="AD310" s="78">
        <f t="shared" si="27"/>
        <v>0</v>
      </c>
      <c r="AE310" s="78">
        <f t="shared" si="27"/>
        <v>0</v>
      </c>
      <c r="AF310" s="78">
        <f t="shared" si="27"/>
        <v>0</v>
      </c>
      <c r="AG310" s="78">
        <f t="shared" si="27"/>
        <v>0</v>
      </c>
    </row>
    <row r="311" spans="1:33" x14ac:dyDescent="0.25">
      <c r="A311" t="str">
        <f t="shared" si="29"/>
        <v>cpetr_o</v>
      </c>
      <c r="B311" t="str">
        <f t="shared" si="15"/>
        <v>Con_NB-UCE</v>
      </c>
      <c r="C311" s="78">
        <f t="shared" si="27"/>
        <v>0</v>
      </c>
      <c r="D311" s="78">
        <f t="shared" si="27"/>
        <v>0</v>
      </c>
      <c r="E311" s="78">
        <f t="shared" si="27"/>
        <v>0</v>
      </c>
      <c r="F311" s="78">
        <f t="shared" si="27"/>
        <v>0</v>
      </c>
      <c r="G311" s="78">
        <f t="shared" si="27"/>
        <v>0</v>
      </c>
      <c r="H311" s="78">
        <f t="shared" si="27"/>
        <v>0</v>
      </c>
      <c r="I311" s="78">
        <f t="shared" si="27"/>
        <v>0</v>
      </c>
      <c r="J311" s="78">
        <f t="shared" si="27"/>
        <v>0</v>
      </c>
      <c r="K311" s="78">
        <f t="shared" si="27"/>
        <v>0</v>
      </c>
      <c r="L311" s="78">
        <f t="shared" si="27"/>
        <v>0</v>
      </c>
      <c r="M311" s="78">
        <f t="shared" si="27"/>
        <v>0</v>
      </c>
      <c r="N311" s="78">
        <f t="shared" si="27"/>
        <v>0</v>
      </c>
      <c r="O311" s="78">
        <f t="shared" si="27"/>
        <v>0</v>
      </c>
      <c r="P311" s="78">
        <f t="shared" si="27"/>
        <v>0</v>
      </c>
      <c r="Q311" s="78">
        <f t="shared" si="27"/>
        <v>0</v>
      </c>
      <c r="R311" s="78">
        <f t="shared" si="27"/>
        <v>0</v>
      </c>
      <c r="S311" s="78">
        <f t="shared" si="27"/>
        <v>0</v>
      </c>
      <c r="T311" s="78">
        <f t="shared" si="27"/>
        <v>0</v>
      </c>
      <c r="U311" s="78">
        <f t="shared" si="27"/>
        <v>0</v>
      </c>
      <c r="V311" s="78">
        <f t="shared" si="27"/>
        <v>0</v>
      </c>
      <c r="W311" s="78">
        <f t="shared" si="27"/>
        <v>0</v>
      </c>
      <c r="X311" s="78">
        <f t="shared" si="27"/>
        <v>0</v>
      </c>
      <c r="Y311" s="78">
        <f t="shared" si="27"/>
        <v>0</v>
      </c>
      <c r="Z311" s="78">
        <f t="shared" si="27"/>
        <v>0</v>
      </c>
      <c r="AA311" s="78">
        <f t="shared" si="27"/>
        <v>0</v>
      </c>
      <c r="AB311" s="78">
        <f t="shared" si="27"/>
        <v>0</v>
      </c>
      <c r="AC311" s="78">
        <f t="shared" si="27"/>
        <v>0</v>
      </c>
      <c r="AD311" s="78">
        <f t="shared" si="27"/>
        <v>0</v>
      </c>
      <c r="AE311" s="78">
        <f t="shared" si="27"/>
        <v>0</v>
      </c>
      <c r="AF311" s="78">
        <f t="shared" si="27"/>
        <v>0</v>
      </c>
      <c r="AG311" s="78">
        <f t="shared" si="27"/>
        <v>0</v>
      </c>
    </row>
    <row r="312" spans="1:33" x14ac:dyDescent="0.25">
      <c r="A312" t="str">
        <f t="shared" si="29"/>
        <v>cpetr_o</v>
      </c>
      <c r="B312" t="str">
        <f t="shared" si="15"/>
        <v>Ucon_NB9-5</v>
      </c>
      <c r="C312" s="78">
        <f t="shared" si="27"/>
        <v>0</v>
      </c>
      <c r="D312" s="78">
        <f t="shared" si="27"/>
        <v>0</v>
      </c>
      <c r="E312" s="78">
        <f t="shared" si="27"/>
        <v>0</v>
      </c>
      <c r="F312" s="78">
        <f t="shared" si="27"/>
        <v>0</v>
      </c>
      <c r="G312" s="78">
        <f t="shared" si="27"/>
        <v>0</v>
      </c>
      <c r="H312" s="78">
        <f t="shared" si="27"/>
        <v>0</v>
      </c>
      <c r="I312" s="78">
        <f t="shared" si="27"/>
        <v>0</v>
      </c>
      <c r="J312" s="78">
        <f t="shared" si="27"/>
        <v>0</v>
      </c>
      <c r="K312" s="78">
        <f t="shared" si="27"/>
        <v>0</v>
      </c>
      <c r="L312" s="78">
        <f t="shared" si="27"/>
        <v>0</v>
      </c>
      <c r="M312" s="78">
        <f t="shared" si="27"/>
        <v>0</v>
      </c>
      <c r="N312" s="78">
        <f t="shared" si="27"/>
        <v>0</v>
      </c>
      <c r="O312" s="78">
        <f t="shared" si="27"/>
        <v>0</v>
      </c>
      <c r="P312" s="78">
        <f t="shared" si="27"/>
        <v>0</v>
      </c>
      <c r="Q312" s="78">
        <f t="shared" si="27"/>
        <v>0</v>
      </c>
      <c r="R312" s="78">
        <f t="shared" si="27"/>
        <v>0</v>
      </c>
      <c r="S312" s="78">
        <f t="shared" si="27"/>
        <v>0</v>
      </c>
      <c r="T312" s="78">
        <f t="shared" si="27"/>
        <v>0</v>
      </c>
      <c r="U312" s="78">
        <f t="shared" si="27"/>
        <v>0</v>
      </c>
      <c r="V312" s="78">
        <f t="shared" si="27"/>
        <v>0</v>
      </c>
      <c r="W312" s="78">
        <f t="shared" si="27"/>
        <v>0</v>
      </c>
      <c r="X312" s="78">
        <f t="shared" si="27"/>
        <v>0</v>
      </c>
      <c r="Y312" s="78">
        <f t="shared" si="27"/>
        <v>0</v>
      </c>
      <c r="Z312" s="78">
        <f t="shared" si="27"/>
        <v>0</v>
      </c>
      <c r="AA312" s="78">
        <f t="shared" si="27"/>
        <v>0</v>
      </c>
      <c r="AB312" s="78">
        <f t="shared" si="27"/>
        <v>0</v>
      </c>
      <c r="AC312" s="78">
        <f t="shared" si="27"/>
        <v>0</v>
      </c>
      <c r="AD312" s="78">
        <f t="shared" si="27"/>
        <v>0</v>
      </c>
      <c r="AE312" s="78">
        <f t="shared" si="27"/>
        <v>0</v>
      </c>
      <c r="AF312" s="78">
        <f t="shared" si="27"/>
        <v>0</v>
      </c>
      <c r="AG312" s="78">
        <f t="shared" si="27"/>
        <v>0</v>
      </c>
    </row>
    <row r="313" spans="1:33" x14ac:dyDescent="0.25">
      <c r="A313" t="str">
        <f t="shared" si="29"/>
        <v>cpetr_o</v>
      </c>
      <c r="B313" t="str">
        <f t="shared" si="15"/>
        <v>RE_CON-UCE-L</v>
      </c>
      <c r="C313" s="78">
        <f t="shared" si="27"/>
        <v>0</v>
      </c>
      <c r="D313" s="78">
        <f t="shared" si="27"/>
        <v>0</v>
      </c>
      <c r="E313" s="78">
        <f t="shared" si="27"/>
        <v>0</v>
      </c>
      <c r="F313" s="78">
        <f t="shared" si="27"/>
        <v>0</v>
      </c>
      <c r="G313" s="78">
        <f t="shared" si="27"/>
        <v>0</v>
      </c>
      <c r="H313" s="78">
        <f t="shared" si="27"/>
        <v>0</v>
      </c>
      <c r="I313" s="78">
        <f t="shared" si="27"/>
        <v>0</v>
      </c>
      <c r="J313" s="78">
        <f t="shared" si="27"/>
        <v>0</v>
      </c>
      <c r="K313" s="78">
        <f t="shared" si="27"/>
        <v>0</v>
      </c>
      <c r="L313" s="78">
        <f t="shared" si="27"/>
        <v>0</v>
      </c>
      <c r="M313" s="78">
        <f t="shared" si="27"/>
        <v>0</v>
      </c>
      <c r="N313" s="78">
        <f t="shared" si="27"/>
        <v>0</v>
      </c>
      <c r="O313" s="78">
        <f t="shared" si="27"/>
        <v>0</v>
      </c>
      <c r="P313" s="78">
        <f t="shared" si="27"/>
        <v>0</v>
      </c>
      <c r="Q313" s="78">
        <f t="shared" si="27"/>
        <v>0</v>
      </c>
      <c r="R313" s="78">
        <f t="shared" si="27"/>
        <v>0</v>
      </c>
      <c r="S313" s="78">
        <f t="shared" si="27"/>
        <v>0</v>
      </c>
      <c r="T313" s="78">
        <f t="shared" si="27"/>
        <v>0</v>
      </c>
      <c r="U313" s="78">
        <f t="shared" si="27"/>
        <v>0</v>
      </c>
      <c r="V313" s="78">
        <f t="shared" si="27"/>
        <v>0</v>
      </c>
      <c r="W313" s="78">
        <f t="shared" si="27"/>
        <v>0</v>
      </c>
      <c r="X313" s="78">
        <f t="shared" si="27"/>
        <v>0</v>
      </c>
      <c r="Y313" s="78">
        <f t="shared" si="27"/>
        <v>0</v>
      </c>
      <c r="Z313" s="78">
        <f t="shared" si="27"/>
        <v>0</v>
      </c>
      <c r="AA313" s="78">
        <f t="shared" si="27"/>
        <v>0</v>
      </c>
      <c r="AB313" s="78">
        <f t="shared" si="27"/>
        <v>0</v>
      </c>
      <c r="AC313" s="78">
        <f t="shared" si="27"/>
        <v>0</v>
      </c>
      <c r="AD313" s="78">
        <f t="shared" si="27"/>
        <v>0</v>
      </c>
      <c r="AE313" s="78">
        <f t="shared" si="27"/>
        <v>0</v>
      </c>
      <c r="AF313" s="78">
        <f t="shared" si="27"/>
        <v>0</v>
      </c>
      <c r="AG313" s="78">
        <f t="shared" si="27"/>
        <v>0</v>
      </c>
    </row>
    <row r="314" spans="1:33" x14ac:dyDescent="0.25">
      <c r="A314" t="str">
        <f t="shared" si="29"/>
        <v>cpetr_o</v>
      </c>
      <c r="B314" t="str">
        <f t="shared" si="15"/>
        <v>TRAPES-UCE-L</v>
      </c>
      <c r="C314" s="78">
        <f t="shared" si="27"/>
        <v>0</v>
      </c>
      <c r="D314" s="78">
        <f t="shared" si="27"/>
        <v>0</v>
      </c>
      <c r="E314" s="78">
        <f t="shared" si="27"/>
        <v>0</v>
      </c>
      <c r="F314" s="78">
        <f t="shared" si="27"/>
        <v>0</v>
      </c>
      <c r="G314" s="78">
        <f t="shared" si="27"/>
        <v>0</v>
      </c>
      <c r="H314" s="78">
        <f t="shared" si="27"/>
        <v>0</v>
      </c>
      <c r="I314" s="78">
        <f t="shared" si="27"/>
        <v>0</v>
      </c>
      <c r="J314" s="78">
        <f t="shared" si="27"/>
        <v>0</v>
      </c>
      <c r="K314" s="78">
        <f t="shared" si="27"/>
        <v>0</v>
      </c>
      <c r="L314" s="78">
        <f t="shared" si="27"/>
        <v>0</v>
      </c>
      <c r="M314" s="78">
        <f t="shared" si="27"/>
        <v>0</v>
      </c>
      <c r="N314" s="78">
        <f t="shared" si="27"/>
        <v>0</v>
      </c>
      <c r="O314" s="78">
        <f t="shared" si="27"/>
        <v>0</v>
      </c>
      <c r="P314" s="78">
        <f t="shared" si="27"/>
        <v>0</v>
      </c>
      <c r="Q314" s="78">
        <f t="shared" si="27"/>
        <v>0</v>
      </c>
      <c r="R314" s="78">
        <f t="shared" si="27"/>
        <v>0</v>
      </c>
      <c r="S314" s="78">
        <f t="shared" si="27"/>
        <v>0</v>
      </c>
      <c r="T314" s="78">
        <f t="shared" si="27"/>
        <v>0</v>
      </c>
      <c r="U314" s="78">
        <f t="shared" si="27"/>
        <v>0</v>
      </c>
      <c r="V314" s="78">
        <f t="shared" si="27"/>
        <v>0</v>
      </c>
      <c r="W314" s="78">
        <f t="shared" si="27"/>
        <v>0</v>
      </c>
      <c r="X314" s="78">
        <f t="shared" si="27"/>
        <v>0</v>
      </c>
      <c r="Y314" s="78">
        <f t="shared" si="27"/>
        <v>0</v>
      </c>
      <c r="Z314" s="78">
        <f t="shared" si="27"/>
        <v>0</v>
      </c>
      <c r="AA314" s="78">
        <f t="shared" si="27"/>
        <v>0</v>
      </c>
      <c r="AB314" s="78">
        <f t="shared" si="27"/>
        <v>0</v>
      </c>
      <c r="AC314" s="78">
        <f t="shared" si="27"/>
        <v>0</v>
      </c>
      <c r="AD314" s="78">
        <f t="shared" si="27"/>
        <v>0</v>
      </c>
      <c r="AE314" s="78">
        <f t="shared" si="27"/>
        <v>0</v>
      </c>
      <c r="AF314" s="78">
        <f t="shared" si="27"/>
        <v>0</v>
      </c>
      <c r="AG314" s="78">
        <f t="shared" si="27"/>
        <v>0</v>
      </c>
    </row>
    <row r="315" spans="1:33" x14ac:dyDescent="0.25">
      <c r="A315" t="str">
        <f t="shared" si="29"/>
        <v>cpetr_o</v>
      </c>
      <c r="B315" t="str">
        <f t="shared" si="15"/>
        <v>REF2019-UCE-L</v>
      </c>
      <c r="C315" s="78">
        <f t="shared" si="27"/>
        <v>0</v>
      </c>
      <c r="D315" s="78">
        <f t="shared" si="27"/>
        <v>0</v>
      </c>
      <c r="E315" s="78">
        <f t="shared" si="27"/>
        <v>0</v>
      </c>
      <c r="F315" s="78">
        <f t="shared" si="27"/>
        <v>0</v>
      </c>
      <c r="G315" s="78">
        <f t="shared" si="27"/>
        <v>0</v>
      </c>
      <c r="H315" s="78">
        <f t="shared" si="27"/>
        <v>0</v>
      </c>
      <c r="I315" s="78">
        <f t="shared" si="27"/>
        <v>0</v>
      </c>
      <c r="J315" s="78">
        <f t="shared" si="27"/>
        <v>0</v>
      </c>
      <c r="K315" s="78">
        <f t="shared" si="27"/>
        <v>0</v>
      </c>
      <c r="L315" s="78">
        <f t="shared" si="27"/>
        <v>0</v>
      </c>
      <c r="M315" s="78">
        <f t="shared" si="27"/>
        <v>0</v>
      </c>
      <c r="N315" s="78">
        <f t="shared" si="27"/>
        <v>0</v>
      </c>
      <c r="O315" s="78">
        <f t="shared" si="27"/>
        <v>0</v>
      </c>
      <c r="P315" s="78">
        <f t="shared" si="27"/>
        <v>0</v>
      </c>
      <c r="Q315" s="78">
        <f t="shared" si="27"/>
        <v>0</v>
      </c>
      <c r="R315" s="78">
        <f t="shared" si="27"/>
        <v>0</v>
      </c>
      <c r="S315" s="78">
        <f t="shared" si="27"/>
        <v>0</v>
      </c>
      <c r="T315" s="78">
        <f t="shared" si="27"/>
        <v>0</v>
      </c>
      <c r="U315" s="78">
        <f t="shared" si="27"/>
        <v>0</v>
      </c>
      <c r="V315" s="78">
        <f t="shared" si="27"/>
        <v>0</v>
      </c>
      <c r="W315" s="78">
        <f t="shared" si="27"/>
        <v>0</v>
      </c>
      <c r="X315" s="78">
        <f t="shared" ref="C315:AG322" si="30">X305</f>
        <v>0</v>
      </c>
      <c r="Y315" s="78">
        <f t="shared" si="30"/>
        <v>0</v>
      </c>
      <c r="Z315" s="78">
        <f t="shared" si="30"/>
        <v>0</v>
      </c>
      <c r="AA315" s="78">
        <f t="shared" si="30"/>
        <v>0</v>
      </c>
      <c r="AB315" s="78">
        <f t="shared" si="30"/>
        <v>0</v>
      </c>
      <c r="AC315" s="78">
        <f t="shared" si="30"/>
        <v>0</v>
      </c>
      <c r="AD315" s="78">
        <f t="shared" si="30"/>
        <v>0</v>
      </c>
      <c r="AE315" s="78">
        <f t="shared" si="30"/>
        <v>0</v>
      </c>
      <c r="AF315" s="78">
        <f t="shared" si="30"/>
        <v>0</v>
      </c>
      <c r="AG315" s="78">
        <f t="shared" si="30"/>
        <v>0</v>
      </c>
    </row>
    <row r="316" spans="1:33" x14ac:dyDescent="0.25">
      <c r="A316" t="str">
        <f t="shared" si="29"/>
        <v>cpetr_o</v>
      </c>
      <c r="B316" t="str">
        <f t="shared" si="15"/>
        <v>REF20195-L</v>
      </c>
      <c r="C316" s="78">
        <f t="shared" si="30"/>
        <v>0</v>
      </c>
      <c r="D316" s="78">
        <f t="shared" si="30"/>
        <v>0</v>
      </c>
      <c r="E316" s="78">
        <f t="shared" si="30"/>
        <v>0</v>
      </c>
      <c r="F316" s="78">
        <f t="shared" si="30"/>
        <v>0</v>
      </c>
      <c r="G316" s="78">
        <f t="shared" si="30"/>
        <v>0</v>
      </c>
      <c r="H316" s="78">
        <f t="shared" si="30"/>
        <v>0</v>
      </c>
      <c r="I316" s="78">
        <f t="shared" si="30"/>
        <v>0</v>
      </c>
      <c r="J316" s="78">
        <f t="shared" si="30"/>
        <v>0</v>
      </c>
      <c r="K316" s="78">
        <f t="shared" si="30"/>
        <v>0</v>
      </c>
      <c r="L316" s="78">
        <f t="shared" si="30"/>
        <v>0</v>
      </c>
      <c r="M316" s="78">
        <f t="shared" si="30"/>
        <v>0</v>
      </c>
      <c r="N316" s="78">
        <f t="shared" si="30"/>
        <v>0</v>
      </c>
      <c r="O316" s="78">
        <f t="shared" si="30"/>
        <v>0</v>
      </c>
      <c r="P316" s="78">
        <f t="shared" si="30"/>
        <v>0</v>
      </c>
      <c r="Q316" s="78">
        <f t="shared" si="30"/>
        <v>0</v>
      </c>
      <c r="R316" s="78">
        <f t="shared" si="30"/>
        <v>0</v>
      </c>
      <c r="S316" s="78">
        <f t="shared" si="30"/>
        <v>0</v>
      </c>
      <c r="T316" s="78">
        <f t="shared" si="30"/>
        <v>0</v>
      </c>
      <c r="U316" s="78">
        <f t="shared" si="30"/>
        <v>0</v>
      </c>
      <c r="V316" s="78">
        <f t="shared" si="30"/>
        <v>0</v>
      </c>
      <c r="W316" s="78">
        <f t="shared" si="30"/>
        <v>0</v>
      </c>
      <c r="X316" s="78">
        <f t="shared" si="30"/>
        <v>0</v>
      </c>
      <c r="Y316" s="78">
        <f t="shared" si="30"/>
        <v>0</v>
      </c>
      <c r="Z316" s="78">
        <f t="shared" si="30"/>
        <v>0</v>
      </c>
      <c r="AA316" s="78">
        <f t="shared" si="30"/>
        <v>0</v>
      </c>
      <c r="AB316" s="78">
        <f t="shared" si="30"/>
        <v>0</v>
      </c>
      <c r="AC316" s="78">
        <f t="shared" si="30"/>
        <v>0</v>
      </c>
      <c r="AD316" s="78">
        <f t="shared" si="30"/>
        <v>0</v>
      </c>
      <c r="AE316" s="78">
        <f t="shared" si="30"/>
        <v>0</v>
      </c>
      <c r="AF316" s="78">
        <f t="shared" si="30"/>
        <v>0</v>
      </c>
      <c r="AG316" s="78">
        <f t="shared" si="30"/>
        <v>0</v>
      </c>
    </row>
    <row r="317" spans="1:33" s="3" customFormat="1" x14ac:dyDescent="0.25">
      <c r="A317" s="3" t="str">
        <f t="shared" si="29"/>
        <v>cpetr_o</v>
      </c>
      <c r="B317" s="3" t="str">
        <f t="shared" si="15"/>
        <v>T3P2S8RL-UCE</v>
      </c>
      <c r="C317" s="79">
        <f t="shared" si="30"/>
        <v>0</v>
      </c>
      <c r="D317" s="79">
        <f t="shared" si="30"/>
        <v>0</v>
      </c>
      <c r="E317" s="79">
        <f t="shared" si="30"/>
        <v>0</v>
      </c>
      <c r="F317" s="79">
        <f t="shared" si="30"/>
        <v>0</v>
      </c>
      <c r="G317" s="79">
        <f t="shared" si="30"/>
        <v>0</v>
      </c>
      <c r="H317" s="79">
        <f t="shared" si="30"/>
        <v>0</v>
      </c>
      <c r="I317" s="79">
        <f t="shared" si="30"/>
        <v>0</v>
      </c>
      <c r="J317" s="79">
        <f t="shared" si="30"/>
        <v>0</v>
      </c>
      <c r="K317" s="79">
        <f t="shared" si="30"/>
        <v>0</v>
      </c>
      <c r="L317" s="79">
        <f t="shared" si="30"/>
        <v>0</v>
      </c>
      <c r="M317" s="79">
        <f t="shared" si="30"/>
        <v>0</v>
      </c>
      <c r="N317" s="79">
        <f t="shared" si="30"/>
        <v>0</v>
      </c>
      <c r="O317" s="79">
        <f t="shared" si="30"/>
        <v>0</v>
      </c>
      <c r="P317" s="79">
        <f t="shared" si="30"/>
        <v>0</v>
      </c>
      <c r="Q317" s="79">
        <f t="shared" si="30"/>
        <v>0</v>
      </c>
      <c r="R317" s="79">
        <f t="shared" si="30"/>
        <v>0</v>
      </c>
      <c r="S317" s="79">
        <f t="shared" si="30"/>
        <v>0</v>
      </c>
      <c r="T317" s="79">
        <f t="shared" si="30"/>
        <v>0</v>
      </c>
      <c r="U317" s="79">
        <f t="shared" si="30"/>
        <v>0</v>
      </c>
      <c r="V317" s="79">
        <f t="shared" si="30"/>
        <v>0</v>
      </c>
      <c r="W317" s="79">
        <f t="shared" si="30"/>
        <v>0</v>
      </c>
      <c r="X317" s="79">
        <f t="shared" si="30"/>
        <v>0</v>
      </c>
      <c r="Y317" s="79">
        <f t="shared" si="30"/>
        <v>0</v>
      </c>
      <c r="Z317" s="79">
        <f t="shared" si="30"/>
        <v>0</v>
      </c>
      <c r="AA317" s="79">
        <f t="shared" si="30"/>
        <v>0</v>
      </c>
      <c r="AB317" s="79">
        <f t="shared" si="30"/>
        <v>0</v>
      </c>
      <c r="AC317" s="79">
        <f t="shared" si="30"/>
        <v>0</v>
      </c>
      <c r="AD317" s="79">
        <f t="shared" si="30"/>
        <v>0</v>
      </c>
      <c r="AE317" s="79">
        <f t="shared" si="30"/>
        <v>0</v>
      </c>
      <c r="AF317" s="79">
        <f t="shared" si="30"/>
        <v>0</v>
      </c>
      <c r="AG317" s="79">
        <f t="shared" si="30"/>
        <v>0</v>
      </c>
    </row>
    <row r="318" spans="1:33" x14ac:dyDescent="0.25">
      <c r="A318" s="73" t="s">
        <v>323</v>
      </c>
      <c r="B318" s="73" t="str">
        <f t="shared" si="15"/>
        <v>Ucon7-75-L</v>
      </c>
      <c r="C318" s="77">
        <f t="shared" si="30"/>
        <v>0</v>
      </c>
      <c r="D318" s="77">
        <f t="shared" si="30"/>
        <v>0</v>
      </c>
      <c r="E318" s="77">
        <f t="shared" si="30"/>
        <v>0</v>
      </c>
      <c r="F318" s="77">
        <f t="shared" si="30"/>
        <v>0</v>
      </c>
      <c r="G318" s="77">
        <f t="shared" si="30"/>
        <v>0</v>
      </c>
      <c r="H318" s="77">
        <f t="shared" si="30"/>
        <v>0</v>
      </c>
      <c r="I318" s="77">
        <f t="shared" si="30"/>
        <v>0</v>
      </c>
      <c r="J318" s="77">
        <f t="shared" si="30"/>
        <v>0</v>
      </c>
      <c r="K318" s="77">
        <f t="shared" si="30"/>
        <v>0</v>
      </c>
      <c r="L318" s="77">
        <f t="shared" si="30"/>
        <v>0</v>
      </c>
      <c r="M318" s="77">
        <f t="shared" si="30"/>
        <v>0</v>
      </c>
      <c r="N318" s="77">
        <f t="shared" si="30"/>
        <v>0</v>
      </c>
      <c r="O318" s="77">
        <f t="shared" si="30"/>
        <v>0</v>
      </c>
      <c r="P318" s="77">
        <f t="shared" si="30"/>
        <v>0</v>
      </c>
      <c r="Q318" s="77">
        <f t="shared" si="30"/>
        <v>0</v>
      </c>
      <c r="R318" s="77">
        <f t="shared" si="30"/>
        <v>0</v>
      </c>
      <c r="S318" s="77">
        <f t="shared" si="30"/>
        <v>0</v>
      </c>
      <c r="T318" s="77">
        <f t="shared" si="30"/>
        <v>0</v>
      </c>
      <c r="U318" s="77">
        <f t="shared" si="30"/>
        <v>0</v>
      </c>
      <c r="V318" s="77">
        <f t="shared" si="30"/>
        <v>0</v>
      </c>
      <c r="W318" s="77">
        <f t="shared" si="30"/>
        <v>0</v>
      </c>
      <c r="X318" s="77">
        <f t="shared" si="30"/>
        <v>0</v>
      </c>
      <c r="Y318" s="77">
        <f t="shared" si="30"/>
        <v>0</v>
      </c>
      <c r="Z318" s="77">
        <f t="shared" si="30"/>
        <v>0</v>
      </c>
      <c r="AA318" s="77">
        <f t="shared" si="30"/>
        <v>0</v>
      </c>
      <c r="AB318" s="77">
        <f t="shared" si="30"/>
        <v>0</v>
      </c>
      <c r="AC318" s="77">
        <f t="shared" si="30"/>
        <v>0</v>
      </c>
      <c r="AD318" s="77">
        <f t="shared" si="30"/>
        <v>0</v>
      </c>
      <c r="AE318" s="77">
        <f t="shared" si="30"/>
        <v>0</v>
      </c>
      <c r="AF318" s="77">
        <f t="shared" si="30"/>
        <v>0</v>
      </c>
      <c r="AG318" s="77">
        <f t="shared" si="30"/>
        <v>0</v>
      </c>
    </row>
    <row r="319" spans="1:33" x14ac:dyDescent="0.25">
      <c r="A319" t="str">
        <f>A318</f>
        <v>cpetr_d</v>
      </c>
      <c r="B319" t="str">
        <f t="shared" si="15"/>
        <v>Con7-75-L</v>
      </c>
      <c r="C319" s="78">
        <f t="shared" si="30"/>
        <v>0</v>
      </c>
      <c r="D319" s="78">
        <f t="shared" si="30"/>
        <v>0</v>
      </c>
      <c r="E319" s="78">
        <f t="shared" si="30"/>
        <v>0</v>
      </c>
      <c r="F319" s="78">
        <f t="shared" si="30"/>
        <v>0</v>
      </c>
      <c r="G319" s="78">
        <f t="shared" si="30"/>
        <v>0</v>
      </c>
      <c r="H319" s="78">
        <f t="shared" si="30"/>
        <v>0</v>
      </c>
      <c r="I319" s="78">
        <f t="shared" si="30"/>
        <v>0</v>
      </c>
      <c r="J319" s="78">
        <f t="shared" si="30"/>
        <v>0</v>
      </c>
      <c r="K319" s="78">
        <f t="shared" si="30"/>
        <v>0</v>
      </c>
      <c r="L319" s="78">
        <f t="shared" si="30"/>
        <v>0</v>
      </c>
      <c r="M319" s="78">
        <f t="shared" si="30"/>
        <v>0</v>
      </c>
      <c r="N319" s="78">
        <f t="shared" si="30"/>
        <v>0</v>
      </c>
      <c r="O319" s="78">
        <f t="shared" si="30"/>
        <v>0</v>
      </c>
      <c r="P319" s="78">
        <f t="shared" si="30"/>
        <v>0</v>
      </c>
      <c r="Q319" s="78">
        <f t="shared" si="30"/>
        <v>0</v>
      </c>
      <c r="R319" s="78">
        <f t="shared" si="30"/>
        <v>0</v>
      </c>
      <c r="S319" s="78">
        <f t="shared" si="30"/>
        <v>0</v>
      </c>
      <c r="T319" s="78">
        <f t="shared" si="30"/>
        <v>0</v>
      </c>
      <c r="U319" s="78">
        <f t="shared" si="30"/>
        <v>0</v>
      </c>
      <c r="V319" s="78">
        <f t="shared" si="30"/>
        <v>0</v>
      </c>
      <c r="W319" s="78">
        <f t="shared" si="30"/>
        <v>0</v>
      </c>
      <c r="X319" s="78">
        <f t="shared" si="30"/>
        <v>0</v>
      </c>
      <c r="Y319" s="78">
        <f t="shared" si="30"/>
        <v>0</v>
      </c>
      <c r="Z319" s="78">
        <f t="shared" si="30"/>
        <v>0</v>
      </c>
      <c r="AA319" s="78">
        <f t="shared" si="30"/>
        <v>0</v>
      </c>
      <c r="AB319" s="78">
        <f t="shared" si="30"/>
        <v>0</v>
      </c>
      <c r="AC319" s="78">
        <f t="shared" si="30"/>
        <v>0</v>
      </c>
      <c r="AD319" s="78">
        <f t="shared" si="30"/>
        <v>0</v>
      </c>
      <c r="AE319" s="78">
        <f t="shared" si="30"/>
        <v>0</v>
      </c>
      <c r="AF319" s="78">
        <f t="shared" si="30"/>
        <v>0</v>
      </c>
      <c r="AG319" s="78">
        <f t="shared" si="30"/>
        <v>0</v>
      </c>
    </row>
    <row r="320" spans="1:33" x14ac:dyDescent="0.25">
      <c r="A320" t="str">
        <f t="shared" ref="A320:A327" si="31">A319</f>
        <v>cpetr_d</v>
      </c>
      <c r="B320" t="str">
        <f t="shared" si="15"/>
        <v>Ucon_NB-UCE-L</v>
      </c>
      <c r="C320" s="78">
        <f t="shared" si="30"/>
        <v>0</v>
      </c>
      <c r="D320" s="78">
        <f t="shared" si="30"/>
        <v>0</v>
      </c>
      <c r="E320" s="78">
        <f t="shared" si="30"/>
        <v>0</v>
      </c>
      <c r="F320" s="78">
        <f t="shared" si="30"/>
        <v>0</v>
      </c>
      <c r="G320" s="78">
        <f t="shared" si="30"/>
        <v>0</v>
      </c>
      <c r="H320" s="78">
        <f t="shared" si="30"/>
        <v>0</v>
      </c>
      <c r="I320" s="78">
        <f t="shared" si="30"/>
        <v>0</v>
      </c>
      <c r="J320" s="78">
        <f t="shared" si="30"/>
        <v>0</v>
      </c>
      <c r="K320" s="78">
        <f t="shared" si="30"/>
        <v>0</v>
      </c>
      <c r="L320" s="78">
        <f t="shared" si="30"/>
        <v>0</v>
      </c>
      <c r="M320" s="78">
        <f t="shared" si="30"/>
        <v>0</v>
      </c>
      <c r="N320" s="78">
        <f t="shared" si="30"/>
        <v>0</v>
      </c>
      <c r="O320" s="78">
        <f t="shared" si="30"/>
        <v>0</v>
      </c>
      <c r="P320" s="78">
        <f t="shared" si="30"/>
        <v>0</v>
      </c>
      <c r="Q320" s="78">
        <f t="shared" si="30"/>
        <v>0</v>
      </c>
      <c r="R320" s="78">
        <f t="shared" si="30"/>
        <v>0</v>
      </c>
      <c r="S320" s="78">
        <f t="shared" si="30"/>
        <v>0</v>
      </c>
      <c r="T320" s="78">
        <f t="shared" si="30"/>
        <v>0</v>
      </c>
      <c r="U320" s="78">
        <f t="shared" si="30"/>
        <v>0</v>
      </c>
      <c r="V320" s="78">
        <f t="shared" si="30"/>
        <v>0</v>
      </c>
      <c r="W320" s="78">
        <f t="shared" si="30"/>
        <v>0</v>
      </c>
      <c r="X320" s="78">
        <f t="shared" si="30"/>
        <v>0</v>
      </c>
      <c r="Y320" s="78">
        <f t="shared" si="30"/>
        <v>0</v>
      </c>
      <c r="Z320" s="78">
        <f t="shared" si="30"/>
        <v>0</v>
      </c>
      <c r="AA320" s="78">
        <f t="shared" si="30"/>
        <v>0</v>
      </c>
      <c r="AB320" s="78">
        <f t="shared" si="30"/>
        <v>0</v>
      </c>
      <c r="AC320" s="78">
        <f t="shared" si="30"/>
        <v>0</v>
      </c>
      <c r="AD320" s="78">
        <f t="shared" si="30"/>
        <v>0</v>
      </c>
      <c r="AE320" s="78">
        <f t="shared" si="30"/>
        <v>0</v>
      </c>
      <c r="AF320" s="78">
        <f t="shared" si="30"/>
        <v>0</v>
      </c>
      <c r="AG320" s="78">
        <f t="shared" si="30"/>
        <v>0</v>
      </c>
    </row>
    <row r="321" spans="1:33" x14ac:dyDescent="0.25">
      <c r="A321" t="str">
        <f t="shared" si="31"/>
        <v>cpetr_d</v>
      </c>
      <c r="B321" t="str">
        <f t="shared" si="15"/>
        <v>Con_NB-UCE</v>
      </c>
      <c r="C321" s="78">
        <f t="shared" si="30"/>
        <v>0</v>
      </c>
      <c r="D321" s="78">
        <f t="shared" si="30"/>
        <v>0</v>
      </c>
      <c r="E321" s="78">
        <f t="shared" si="30"/>
        <v>0</v>
      </c>
      <c r="F321" s="78">
        <f t="shared" si="30"/>
        <v>0</v>
      </c>
      <c r="G321" s="78">
        <f t="shared" si="30"/>
        <v>0</v>
      </c>
      <c r="H321" s="78">
        <f t="shared" si="30"/>
        <v>0</v>
      </c>
      <c r="I321" s="78">
        <f t="shared" si="30"/>
        <v>0</v>
      </c>
      <c r="J321" s="78">
        <f t="shared" si="30"/>
        <v>0</v>
      </c>
      <c r="K321" s="78">
        <f t="shared" si="30"/>
        <v>0</v>
      </c>
      <c r="L321" s="78">
        <f t="shared" si="30"/>
        <v>0</v>
      </c>
      <c r="M321" s="78">
        <f t="shared" si="30"/>
        <v>0</v>
      </c>
      <c r="N321" s="78">
        <f t="shared" si="30"/>
        <v>0</v>
      </c>
      <c r="O321" s="78">
        <f t="shared" si="30"/>
        <v>0</v>
      </c>
      <c r="P321" s="78">
        <f t="shared" si="30"/>
        <v>0</v>
      </c>
      <c r="Q321" s="78">
        <f t="shared" si="30"/>
        <v>0</v>
      </c>
      <c r="R321" s="78">
        <f t="shared" si="30"/>
        <v>0</v>
      </c>
      <c r="S321" s="78">
        <f t="shared" si="30"/>
        <v>0</v>
      </c>
      <c r="T321" s="78">
        <f t="shared" si="30"/>
        <v>0</v>
      </c>
      <c r="U321" s="78">
        <f t="shared" si="30"/>
        <v>0</v>
      </c>
      <c r="V321" s="78">
        <f t="shared" si="30"/>
        <v>0</v>
      </c>
      <c r="W321" s="78">
        <f t="shared" si="30"/>
        <v>0</v>
      </c>
      <c r="X321" s="78">
        <f t="shared" si="30"/>
        <v>0</v>
      </c>
      <c r="Y321" s="78">
        <f t="shared" si="30"/>
        <v>0</v>
      </c>
      <c r="Z321" s="78">
        <f t="shared" si="30"/>
        <v>0</v>
      </c>
      <c r="AA321" s="78">
        <f t="shared" si="30"/>
        <v>0</v>
      </c>
      <c r="AB321" s="78">
        <f t="shared" si="30"/>
        <v>0</v>
      </c>
      <c r="AC321" s="78">
        <f t="shared" si="30"/>
        <v>0</v>
      </c>
      <c r="AD321" s="78">
        <f t="shared" si="30"/>
        <v>0</v>
      </c>
      <c r="AE321" s="78">
        <f t="shared" si="30"/>
        <v>0</v>
      </c>
      <c r="AF321" s="78">
        <f t="shared" si="30"/>
        <v>0</v>
      </c>
      <c r="AG321" s="78">
        <f t="shared" si="30"/>
        <v>0</v>
      </c>
    </row>
    <row r="322" spans="1:33" x14ac:dyDescent="0.25">
      <c r="A322" t="str">
        <f t="shared" si="31"/>
        <v>cpetr_d</v>
      </c>
      <c r="B322" t="str">
        <f t="shared" si="15"/>
        <v>Ucon_NB9-5</v>
      </c>
      <c r="C322" s="78">
        <f t="shared" si="30"/>
        <v>0</v>
      </c>
      <c r="D322" s="78">
        <f t="shared" si="30"/>
        <v>0</v>
      </c>
      <c r="E322" s="78">
        <f t="shared" si="30"/>
        <v>0</v>
      </c>
      <c r="F322" s="78">
        <f t="shared" si="30"/>
        <v>0</v>
      </c>
      <c r="G322" s="78">
        <f t="shared" si="30"/>
        <v>0</v>
      </c>
      <c r="H322" s="78">
        <f t="shared" si="30"/>
        <v>0</v>
      </c>
      <c r="I322" s="78">
        <f t="shared" si="30"/>
        <v>0</v>
      </c>
      <c r="J322" s="78">
        <f t="shared" si="30"/>
        <v>0</v>
      </c>
      <c r="K322" s="78">
        <f t="shared" si="30"/>
        <v>0</v>
      </c>
      <c r="L322" s="78">
        <f t="shared" si="30"/>
        <v>0</v>
      </c>
      <c r="M322" s="78">
        <f t="shared" si="30"/>
        <v>0</v>
      </c>
      <c r="N322" s="78">
        <f t="shared" si="30"/>
        <v>0</v>
      </c>
      <c r="O322" s="78">
        <f t="shared" si="30"/>
        <v>0</v>
      </c>
      <c r="P322" s="78">
        <f t="shared" si="30"/>
        <v>0</v>
      </c>
      <c r="Q322" s="78">
        <f t="shared" si="30"/>
        <v>0</v>
      </c>
      <c r="R322" s="78">
        <f t="shared" si="30"/>
        <v>0</v>
      </c>
      <c r="S322" s="78">
        <f t="shared" si="30"/>
        <v>0</v>
      </c>
      <c r="T322" s="78">
        <f t="shared" si="30"/>
        <v>0</v>
      </c>
      <c r="U322" s="78">
        <f t="shared" si="30"/>
        <v>0</v>
      </c>
      <c r="V322" s="78">
        <f t="shared" si="30"/>
        <v>0</v>
      </c>
      <c r="W322" s="78">
        <f t="shared" si="30"/>
        <v>0</v>
      </c>
      <c r="X322" s="78">
        <f t="shared" si="30"/>
        <v>0</v>
      </c>
      <c r="Y322" s="78">
        <f t="shared" si="30"/>
        <v>0</v>
      </c>
      <c r="Z322" s="78">
        <f t="shared" si="30"/>
        <v>0</v>
      </c>
      <c r="AA322" s="78">
        <f t="shared" si="30"/>
        <v>0</v>
      </c>
      <c r="AB322" s="78">
        <f t="shared" si="30"/>
        <v>0</v>
      </c>
      <c r="AC322" s="78">
        <f t="shared" si="30"/>
        <v>0</v>
      </c>
      <c r="AD322" s="78">
        <f t="shared" si="30"/>
        <v>0</v>
      </c>
      <c r="AE322" s="78">
        <f t="shared" si="30"/>
        <v>0</v>
      </c>
      <c r="AF322" s="78">
        <f t="shared" si="30"/>
        <v>0</v>
      </c>
      <c r="AG322" s="78">
        <f t="shared" si="30"/>
        <v>0</v>
      </c>
    </row>
    <row r="323" spans="1:33" x14ac:dyDescent="0.25">
      <c r="A323" t="str">
        <f t="shared" si="31"/>
        <v>cpetr_d</v>
      </c>
      <c r="B323" t="str">
        <f t="shared" si="15"/>
        <v>RE_CON-UCE-L</v>
      </c>
      <c r="C323" s="78">
        <f t="shared" ref="C323:AG327" si="32">C313</f>
        <v>0</v>
      </c>
      <c r="D323" s="78">
        <f t="shared" si="32"/>
        <v>0</v>
      </c>
      <c r="E323" s="78">
        <f t="shared" si="32"/>
        <v>0</v>
      </c>
      <c r="F323" s="78">
        <f t="shared" si="32"/>
        <v>0</v>
      </c>
      <c r="G323" s="78">
        <f t="shared" si="32"/>
        <v>0</v>
      </c>
      <c r="H323" s="78">
        <f t="shared" si="32"/>
        <v>0</v>
      </c>
      <c r="I323" s="78">
        <f t="shared" si="32"/>
        <v>0</v>
      </c>
      <c r="J323" s="78">
        <f t="shared" si="32"/>
        <v>0</v>
      </c>
      <c r="K323" s="78">
        <f t="shared" si="32"/>
        <v>0</v>
      </c>
      <c r="L323" s="78">
        <f t="shared" si="32"/>
        <v>0</v>
      </c>
      <c r="M323" s="78">
        <f t="shared" si="32"/>
        <v>0</v>
      </c>
      <c r="N323" s="78">
        <f t="shared" si="32"/>
        <v>0</v>
      </c>
      <c r="O323" s="78">
        <f t="shared" si="32"/>
        <v>0</v>
      </c>
      <c r="P323" s="78">
        <f t="shared" si="32"/>
        <v>0</v>
      </c>
      <c r="Q323" s="78">
        <f t="shared" si="32"/>
        <v>0</v>
      </c>
      <c r="R323" s="78">
        <f t="shared" si="32"/>
        <v>0</v>
      </c>
      <c r="S323" s="78">
        <f t="shared" si="32"/>
        <v>0</v>
      </c>
      <c r="T323" s="78">
        <f t="shared" si="32"/>
        <v>0</v>
      </c>
      <c r="U323" s="78">
        <f t="shared" si="32"/>
        <v>0</v>
      </c>
      <c r="V323" s="78">
        <f t="shared" si="32"/>
        <v>0</v>
      </c>
      <c r="W323" s="78">
        <f t="shared" si="32"/>
        <v>0</v>
      </c>
      <c r="X323" s="78">
        <f t="shared" si="32"/>
        <v>0</v>
      </c>
      <c r="Y323" s="78">
        <f t="shared" si="32"/>
        <v>0</v>
      </c>
      <c r="Z323" s="78">
        <f t="shared" si="32"/>
        <v>0</v>
      </c>
      <c r="AA323" s="78">
        <f t="shared" si="32"/>
        <v>0</v>
      </c>
      <c r="AB323" s="78">
        <f t="shared" si="32"/>
        <v>0</v>
      </c>
      <c r="AC323" s="78">
        <f t="shared" si="32"/>
        <v>0</v>
      </c>
      <c r="AD323" s="78">
        <f t="shared" si="32"/>
        <v>0</v>
      </c>
      <c r="AE323" s="78">
        <f t="shared" si="32"/>
        <v>0</v>
      </c>
      <c r="AF323" s="78">
        <f t="shared" si="32"/>
        <v>0</v>
      </c>
      <c r="AG323" s="78">
        <f t="shared" si="32"/>
        <v>0</v>
      </c>
    </row>
    <row r="324" spans="1:33" x14ac:dyDescent="0.25">
      <c r="A324" t="str">
        <f t="shared" si="31"/>
        <v>cpetr_d</v>
      </c>
      <c r="B324" t="str">
        <f t="shared" si="15"/>
        <v>TRAPES-UCE-L</v>
      </c>
      <c r="C324" s="78">
        <f t="shared" si="32"/>
        <v>0</v>
      </c>
      <c r="D324" s="78">
        <f t="shared" si="32"/>
        <v>0</v>
      </c>
      <c r="E324" s="78">
        <f t="shared" si="32"/>
        <v>0</v>
      </c>
      <c r="F324" s="78">
        <f t="shared" si="32"/>
        <v>0</v>
      </c>
      <c r="G324" s="78">
        <f t="shared" si="32"/>
        <v>0</v>
      </c>
      <c r="H324" s="78">
        <f t="shared" si="32"/>
        <v>0</v>
      </c>
      <c r="I324" s="78">
        <f t="shared" si="32"/>
        <v>0</v>
      </c>
      <c r="J324" s="78">
        <f t="shared" si="32"/>
        <v>0</v>
      </c>
      <c r="K324" s="78">
        <f t="shared" si="32"/>
        <v>0</v>
      </c>
      <c r="L324" s="78">
        <f t="shared" si="32"/>
        <v>0</v>
      </c>
      <c r="M324" s="78">
        <f t="shared" si="32"/>
        <v>0</v>
      </c>
      <c r="N324" s="78">
        <f t="shared" si="32"/>
        <v>0</v>
      </c>
      <c r="O324" s="78">
        <f t="shared" si="32"/>
        <v>0</v>
      </c>
      <c r="P324" s="78">
        <f t="shared" si="32"/>
        <v>0</v>
      </c>
      <c r="Q324" s="78">
        <f t="shared" si="32"/>
        <v>0</v>
      </c>
      <c r="R324" s="78">
        <f t="shared" si="32"/>
        <v>0</v>
      </c>
      <c r="S324" s="78">
        <f t="shared" si="32"/>
        <v>0</v>
      </c>
      <c r="T324" s="78">
        <f t="shared" si="32"/>
        <v>0</v>
      </c>
      <c r="U324" s="78">
        <f t="shared" si="32"/>
        <v>0</v>
      </c>
      <c r="V324" s="78">
        <f t="shared" si="32"/>
        <v>0</v>
      </c>
      <c r="W324" s="78">
        <f t="shared" si="32"/>
        <v>0</v>
      </c>
      <c r="X324" s="78">
        <f t="shared" si="32"/>
        <v>0</v>
      </c>
      <c r="Y324" s="78">
        <f t="shared" si="32"/>
        <v>0</v>
      </c>
      <c r="Z324" s="78">
        <f t="shared" si="32"/>
        <v>0</v>
      </c>
      <c r="AA324" s="78">
        <f t="shared" si="32"/>
        <v>0</v>
      </c>
      <c r="AB324" s="78">
        <f t="shared" si="32"/>
        <v>0</v>
      </c>
      <c r="AC324" s="78">
        <f t="shared" si="32"/>
        <v>0</v>
      </c>
      <c r="AD324" s="78">
        <f t="shared" si="32"/>
        <v>0</v>
      </c>
      <c r="AE324" s="78">
        <f t="shared" si="32"/>
        <v>0</v>
      </c>
      <c r="AF324" s="78">
        <f t="shared" si="32"/>
        <v>0</v>
      </c>
      <c r="AG324" s="78">
        <f t="shared" si="32"/>
        <v>0</v>
      </c>
    </row>
    <row r="325" spans="1:33" x14ac:dyDescent="0.25">
      <c r="A325" t="str">
        <f t="shared" si="31"/>
        <v>cpetr_d</v>
      </c>
      <c r="B325" t="str">
        <f t="shared" si="15"/>
        <v>REF2019-UCE-L</v>
      </c>
      <c r="C325" s="78">
        <f t="shared" si="32"/>
        <v>0</v>
      </c>
      <c r="D325" s="78">
        <f t="shared" si="32"/>
        <v>0</v>
      </c>
      <c r="E325" s="78">
        <f t="shared" si="32"/>
        <v>0</v>
      </c>
      <c r="F325" s="78">
        <f t="shared" si="32"/>
        <v>0</v>
      </c>
      <c r="G325" s="78">
        <f t="shared" si="32"/>
        <v>0</v>
      </c>
      <c r="H325" s="78">
        <f t="shared" si="32"/>
        <v>0</v>
      </c>
      <c r="I325" s="78">
        <f t="shared" si="32"/>
        <v>0</v>
      </c>
      <c r="J325" s="78">
        <f t="shared" si="32"/>
        <v>0</v>
      </c>
      <c r="K325" s="78">
        <f t="shared" si="32"/>
        <v>0</v>
      </c>
      <c r="L325" s="78">
        <f t="shared" si="32"/>
        <v>0</v>
      </c>
      <c r="M325" s="78">
        <f t="shared" si="32"/>
        <v>0</v>
      </c>
      <c r="N325" s="78">
        <f t="shared" si="32"/>
        <v>0</v>
      </c>
      <c r="O325" s="78">
        <f t="shared" si="32"/>
        <v>0</v>
      </c>
      <c r="P325" s="78">
        <f t="shared" si="32"/>
        <v>0</v>
      </c>
      <c r="Q325" s="78">
        <f t="shared" si="32"/>
        <v>0</v>
      </c>
      <c r="R325" s="78">
        <f t="shared" si="32"/>
        <v>0</v>
      </c>
      <c r="S325" s="78">
        <f t="shared" si="32"/>
        <v>0</v>
      </c>
      <c r="T325" s="78">
        <f t="shared" si="32"/>
        <v>0</v>
      </c>
      <c r="U325" s="78">
        <f t="shared" si="32"/>
        <v>0</v>
      </c>
      <c r="V325" s="78">
        <f t="shared" si="32"/>
        <v>0</v>
      </c>
      <c r="W325" s="78">
        <f t="shared" si="32"/>
        <v>0</v>
      </c>
      <c r="X325" s="78">
        <f t="shared" si="32"/>
        <v>0</v>
      </c>
      <c r="Y325" s="78">
        <f t="shared" si="32"/>
        <v>0</v>
      </c>
      <c r="Z325" s="78">
        <f t="shared" si="32"/>
        <v>0</v>
      </c>
      <c r="AA325" s="78">
        <f t="shared" si="32"/>
        <v>0</v>
      </c>
      <c r="AB325" s="78">
        <f t="shared" si="32"/>
        <v>0</v>
      </c>
      <c r="AC325" s="78">
        <f t="shared" si="32"/>
        <v>0</v>
      </c>
      <c r="AD325" s="78">
        <f t="shared" si="32"/>
        <v>0</v>
      </c>
      <c r="AE325" s="78">
        <f t="shared" si="32"/>
        <v>0</v>
      </c>
      <c r="AF325" s="78">
        <f t="shared" si="32"/>
        <v>0</v>
      </c>
      <c r="AG325" s="78">
        <f t="shared" si="32"/>
        <v>0</v>
      </c>
    </row>
    <row r="326" spans="1:33" x14ac:dyDescent="0.25">
      <c r="A326" t="str">
        <f t="shared" si="31"/>
        <v>cpetr_d</v>
      </c>
      <c r="B326" t="str">
        <f t="shared" si="15"/>
        <v>REF20195-L</v>
      </c>
      <c r="C326" s="78">
        <f t="shared" si="32"/>
        <v>0</v>
      </c>
      <c r="D326" s="78">
        <f t="shared" si="32"/>
        <v>0</v>
      </c>
      <c r="E326" s="78">
        <f t="shared" si="32"/>
        <v>0</v>
      </c>
      <c r="F326" s="78">
        <f t="shared" si="32"/>
        <v>0</v>
      </c>
      <c r="G326" s="78">
        <f t="shared" si="32"/>
        <v>0</v>
      </c>
      <c r="H326" s="78">
        <f t="shared" si="32"/>
        <v>0</v>
      </c>
      <c r="I326" s="78">
        <f t="shared" si="32"/>
        <v>0</v>
      </c>
      <c r="J326" s="78">
        <f t="shared" si="32"/>
        <v>0</v>
      </c>
      <c r="K326" s="78">
        <f t="shared" si="32"/>
        <v>0</v>
      </c>
      <c r="L326" s="78">
        <f t="shared" si="32"/>
        <v>0</v>
      </c>
      <c r="M326" s="78">
        <f t="shared" si="32"/>
        <v>0</v>
      </c>
      <c r="N326" s="78">
        <f t="shared" si="32"/>
        <v>0</v>
      </c>
      <c r="O326" s="78">
        <f t="shared" si="32"/>
        <v>0</v>
      </c>
      <c r="P326" s="78">
        <f t="shared" si="32"/>
        <v>0</v>
      </c>
      <c r="Q326" s="78">
        <f t="shared" si="32"/>
        <v>0</v>
      </c>
      <c r="R326" s="78">
        <f t="shared" si="32"/>
        <v>0</v>
      </c>
      <c r="S326" s="78">
        <f t="shared" si="32"/>
        <v>0</v>
      </c>
      <c r="T326" s="78">
        <f t="shared" si="32"/>
        <v>0</v>
      </c>
      <c r="U326" s="78">
        <f t="shared" si="32"/>
        <v>0</v>
      </c>
      <c r="V326" s="78">
        <f t="shared" si="32"/>
        <v>0</v>
      </c>
      <c r="W326" s="78">
        <f t="shared" si="32"/>
        <v>0</v>
      </c>
      <c r="X326" s="78">
        <f t="shared" si="32"/>
        <v>0</v>
      </c>
      <c r="Y326" s="78">
        <f t="shared" si="32"/>
        <v>0</v>
      </c>
      <c r="Z326" s="78">
        <f t="shared" si="32"/>
        <v>0</v>
      </c>
      <c r="AA326" s="78">
        <f t="shared" si="32"/>
        <v>0</v>
      </c>
      <c r="AB326" s="78">
        <f t="shared" si="32"/>
        <v>0</v>
      </c>
      <c r="AC326" s="78">
        <f t="shared" si="32"/>
        <v>0</v>
      </c>
      <c r="AD326" s="78">
        <f t="shared" si="32"/>
        <v>0</v>
      </c>
      <c r="AE326" s="78">
        <f t="shared" si="32"/>
        <v>0</v>
      </c>
      <c r="AF326" s="78">
        <f t="shared" si="32"/>
        <v>0</v>
      </c>
      <c r="AG326" s="78">
        <f t="shared" si="32"/>
        <v>0</v>
      </c>
    </row>
    <row r="327" spans="1:33" s="3" customFormat="1" x14ac:dyDescent="0.25">
      <c r="A327" s="3" t="str">
        <f t="shared" si="31"/>
        <v>cpetr_d</v>
      </c>
      <c r="B327" s="3" t="str">
        <f t="shared" si="15"/>
        <v>T3P2S8RL-UCE</v>
      </c>
      <c r="C327" s="79">
        <f t="shared" si="32"/>
        <v>0</v>
      </c>
      <c r="D327" s="79">
        <f t="shared" si="32"/>
        <v>0</v>
      </c>
      <c r="E327" s="79">
        <f t="shared" si="32"/>
        <v>0</v>
      </c>
      <c r="F327" s="79">
        <f t="shared" si="32"/>
        <v>0</v>
      </c>
      <c r="G327" s="79">
        <f t="shared" si="32"/>
        <v>0</v>
      </c>
      <c r="H327" s="79">
        <f t="shared" si="32"/>
        <v>0</v>
      </c>
      <c r="I327" s="79">
        <f t="shared" si="32"/>
        <v>0</v>
      </c>
      <c r="J327" s="79">
        <f t="shared" si="32"/>
        <v>0</v>
      </c>
      <c r="K327" s="79">
        <f t="shared" si="32"/>
        <v>0</v>
      </c>
      <c r="L327" s="79">
        <f t="shared" si="32"/>
        <v>0</v>
      </c>
      <c r="M327" s="79">
        <f t="shared" si="32"/>
        <v>0</v>
      </c>
      <c r="N327" s="79">
        <f t="shared" si="32"/>
        <v>0</v>
      </c>
      <c r="O327" s="79">
        <f t="shared" si="32"/>
        <v>0</v>
      </c>
      <c r="P327" s="79">
        <f t="shared" si="32"/>
        <v>0</v>
      </c>
      <c r="Q327" s="79">
        <f t="shared" si="32"/>
        <v>0</v>
      </c>
      <c r="R327" s="79">
        <f t="shared" si="32"/>
        <v>0</v>
      </c>
      <c r="S327" s="79">
        <f t="shared" si="32"/>
        <v>0</v>
      </c>
      <c r="T327" s="79">
        <f t="shared" si="32"/>
        <v>0</v>
      </c>
      <c r="U327" s="79">
        <f t="shared" si="32"/>
        <v>0</v>
      </c>
      <c r="V327" s="79">
        <f t="shared" si="32"/>
        <v>0</v>
      </c>
      <c r="W327" s="79">
        <f t="shared" si="32"/>
        <v>0</v>
      </c>
      <c r="X327" s="79">
        <f t="shared" si="32"/>
        <v>0</v>
      </c>
      <c r="Y327" s="79">
        <f t="shared" si="32"/>
        <v>0</v>
      </c>
      <c r="Z327" s="79">
        <f t="shared" si="32"/>
        <v>0</v>
      </c>
      <c r="AA327" s="79">
        <f t="shared" si="32"/>
        <v>0</v>
      </c>
      <c r="AB327" s="79">
        <f t="shared" si="32"/>
        <v>0</v>
      </c>
      <c r="AC327" s="79">
        <f t="shared" si="32"/>
        <v>0</v>
      </c>
      <c r="AD327" s="79">
        <f t="shared" si="32"/>
        <v>0</v>
      </c>
      <c r="AE327" s="79">
        <f t="shared" si="32"/>
        <v>0</v>
      </c>
      <c r="AF327" s="79">
        <f t="shared" si="32"/>
        <v>0</v>
      </c>
      <c r="AG327" s="79">
        <f t="shared" si="32"/>
        <v>0</v>
      </c>
    </row>
    <row r="328" spans="1:33" x14ac:dyDescent="0.25">
      <c r="A328" s="73" t="s">
        <v>313</v>
      </c>
      <c r="B328" s="73" t="str">
        <f t="shared" si="15"/>
        <v>Ucon7-75-L</v>
      </c>
      <c r="C328" s="77">
        <v>0</v>
      </c>
      <c r="D328" s="77">
        <v>0</v>
      </c>
      <c r="E328" s="77">
        <v>0</v>
      </c>
      <c r="F328" s="77">
        <v>0</v>
      </c>
      <c r="G328" s="77">
        <v>0</v>
      </c>
      <c r="H328" s="77">
        <v>0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0</v>
      </c>
      <c r="AE328" s="77">
        <v>0</v>
      </c>
      <c r="AF328" s="77">
        <v>0</v>
      </c>
      <c r="AG328" s="77">
        <v>0</v>
      </c>
    </row>
    <row r="329" spans="1:33" x14ac:dyDescent="0.25">
      <c r="A329" t="str">
        <f>A328</f>
        <v>cvehi</v>
      </c>
      <c r="B329" t="str">
        <f t="shared" ref="B329:B337" si="33">B319</f>
        <v>Con7-75-L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  <c r="AF329" s="78">
        <v>0</v>
      </c>
      <c r="AG329" s="78">
        <v>0</v>
      </c>
    </row>
    <row r="330" spans="1:33" x14ac:dyDescent="0.25">
      <c r="A330" t="str">
        <f t="shared" ref="A330:A337" si="34">A329</f>
        <v>cvehi</v>
      </c>
      <c r="B330" t="str">
        <f t="shared" si="33"/>
        <v>Ucon_NB-UCE-L</v>
      </c>
      <c r="C330" s="78">
        <v>0</v>
      </c>
      <c r="D330" s="78">
        <v>0</v>
      </c>
      <c r="E330" s="78">
        <v>0</v>
      </c>
      <c r="F330" s="78">
        <v>0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  <c r="N330" s="78">
        <v>0</v>
      </c>
      <c r="O330" s="78">
        <v>0</v>
      </c>
      <c r="P330" s="78">
        <v>0</v>
      </c>
      <c r="Q330" s="78">
        <v>0</v>
      </c>
      <c r="R330" s="78">
        <v>0</v>
      </c>
      <c r="S330" s="78">
        <v>0</v>
      </c>
      <c r="T330" s="78">
        <v>0</v>
      </c>
      <c r="U330" s="78">
        <v>0</v>
      </c>
      <c r="V330" s="78">
        <v>0</v>
      </c>
      <c r="W330" s="78">
        <v>0</v>
      </c>
      <c r="X330" s="78">
        <v>0</v>
      </c>
      <c r="Y330" s="78">
        <v>0</v>
      </c>
      <c r="Z330" s="78">
        <v>0</v>
      </c>
      <c r="AA330" s="78">
        <v>0</v>
      </c>
      <c r="AB330" s="78">
        <v>0</v>
      </c>
      <c r="AC330" s="78">
        <v>0</v>
      </c>
      <c r="AD330" s="78">
        <v>0</v>
      </c>
      <c r="AE330" s="78">
        <v>0</v>
      </c>
      <c r="AF330" s="78">
        <v>0</v>
      </c>
      <c r="AG330" s="78">
        <v>0</v>
      </c>
    </row>
    <row r="331" spans="1:33" x14ac:dyDescent="0.25">
      <c r="A331" t="str">
        <f t="shared" si="34"/>
        <v>cvehi</v>
      </c>
      <c r="B331" t="str">
        <f t="shared" si="33"/>
        <v>Con_NB-UCE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  <c r="Q331" s="78">
        <v>0</v>
      </c>
      <c r="R331" s="78">
        <v>0</v>
      </c>
      <c r="S331" s="78">
        <v>0</v>
      </c>
      <c r="T331" s="78">
        <v>0</v>
      </c>
      <c r="U331" s="78">
        <v>0</v>
      </c>
      <c r="V331" s="78">
        <v>0</v>
      </c>
      <c r="W331" s="78">
        <v>0</v>
      </c>
      <c r="X331" s="78">
        <v>0</v>
      </c>
      <c r="Y331" s="78">
        <v>0</v>
      </c>
      <c r="Z331" s="78">
        <v>0</v>
      </c>
      <c r="AA331" s="78">
        <v>0</v>
      </c>
      <c r="AB331" s="78">
        <v>0</v>
      </c>
      <c r="AC331" s="78">
        <v>0</v>
      </c>
      <c r="AD331" s="78">
        <v>0</v>
      </c>
      <c r="AE331" s="78">
        <v>0</v>
      </c>
      <c r="AF331" s="78">
        <v>0</v>
      </c>
      <c r="AG331" s="78">
        <v>0</v>
      </c>
    </row>
    <row r="332" spans="1:33" x14ac:dyDescent="0.25">
      <c r="A332" t="str">
        <f t="shared" si="34"/>
        <v>cvehi</v>
      </c>
      <c r="B332" t="str">
        <f t="shared" si="33"/>
        <v>Ucon_NB9-5</v>
      </c>
      <c r="C332" s="78">
        <v>0</v>
      </c>
      <c r="D332" s="78">
        <v>0</v>
      </c>
      <c r="E332" s="78">
        <v>0</v>
      </c>
      <c r="F332" s="78">
        <v>0</v>
      </c>
      <c r="G332" s="78">
        <v>0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  <c r="N332" s="78">
        <v>0</v>
      </c>
      <c r="O332" s="78">
        <v>0</v>
      </c>
      <c r="P332" s="78">
        <v>0</v>
      </c>
      <c r="Q332" s="78">
        <v>0</v>
      </c>
      <c r="R332" s="78">
        <v>0</v>
      </c>
      <c r="S332" s="78">
        <v>0</v>
      </c>
      <c r="T332" s="78">
        <v>0</v>
      </c>
      <c r="U332" s="78">
        <v>0</v>
      </c>
      <c r="V332" s="78">
        <v>0</v>
      </c>
      <c r="W332" s="78">
        <v>0</v>
      </c>
      <c r="X332" s="78">
        <v>0</v>
      </c>
      <c r="Y332" s="78">
        <v>0</v>
      </c>
      <c r="Z332" s="78">
        <v>0</v>
      </c>
      <c r="AA332" s="78">
        <v>0</v>
      </c>
      <c r="AB332" s="78">
        <v>0</v>
      </c>
      <c r="AC332" s="78">
        <v>0</v>
      </c>
      <c r="AD332" s="78">
        <v>0</v>
      </c>
      <c r="AE332" s="78">
        <v>0</v>
      </c>
      <c r="AF332" s="78">
        <v>0</v>
      </c>
      <c r="AG332" s="78">
        <v>0</v>
      </c>
    </row>
    <row r="333" spans="1:33" x14ac:dyDescent="0.25">
      <c r="A333" t="str">
        <f t="shared" si="34"/>
        <v>cvehi</v>
      </c>
      <c r="B333" t="str">
        <f t="shared" si="33"/>
        <v>RE_CON-UCE-L</v>
      </c>
      <c r="C333" s="78">
        <v>0</v>
      </c>
      <c r="D333" s="78">
        <v>0</v>
      </c>
      <c r="E333" s="78">
        <v>0</v>
      </c>
      <c r="F333" s="78">
        <v>0</v>
      </c>
      <c r="G333" s="78">
        <v>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  <c r="N333" s="78">
        <v>0</v>
      </c>
      <c r="O333" s="78">
        <v>0</v>
      </c>
      <c r="P333" s="78">
        <v>0</v>
      </c>
      <c r="Q333" s="78">
        <v>0</v>
      </c>
      <c r="R333" s="78">
        <v>0</v>
      </c>
      <c r="S333" s="78">
        <v>0</v>
      </c>
      <c r="T333" s="78">
        <v>0</v>
      </c>
      <c r="U333" s="78">
        <v>0</v>
      </c>
      <c r="V333" s="78">
        <v>0</v>
      </c>
      <c r="W333" s="78">
        <v>0</v>
      </c>
      <c r="X333" s="78">
        <v>0</v>
      </c>
      <c r="Y333" s="78">
        <v>0</v>
      </c>
      <c r="Z333" s="78">
        <v>0</v>
      </c>
      <c r="AA333" s="78">
        <v>0</v>
      </c>
      <c r="AB333" s="78">
        <v>0</v>
      </c>
      <c r="AC333" s="78">
        <v>0</v>
      </c>
      <c r="AD333" s="78">
        <v>0</v>
      </c>
      <c r="AE333" s="78">
        <v>0</v>
      </c>
      <c r="AF333" s="78">
        <v>0</v>
      </c>
      <c r="AG333" s="78">
        <v>0</v>
      </c>
    </row>
    <row r="334" spans="1:33" x14ac:dyDescent="0.25">
      <c r="A334" t="str">
        <f t="shared" si="34"/>
        <v>cvehi</v>
      </c>
      <c r="B334" t="str">
        <f t="shared" si="33"/>
        <v>TRAPES-UCE-L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  <c r="Q334" s="78">
        <v>0</v>
      </c>
      <c r="R334" s="78">
        <v>0</v>
      </c>
      <c r="S334" s="78">
        <v>0</v>
      </c>
      <c r="T334" s="78">
        <v>0</v>
      </c>
      <c r="U334" s="78">
        <v>0</v>
      </c>
      <c r="V334" s="78">
        <v>0</v>
      </c>
      <c r="W334" s="78">
        <v>0</v>
      </c>
      <c r="X334" s="78">
        <v>0</v>
      </c>
      <c r="Y334" s="78">
        <v>0</v>
      </c>
      <c r="Z334" s="78">
        <v>0</v>
      </c>
      <c r="AA334" s="78">
        <v>0</v>
      </c>
      <c r="AB334" s="78">
        <v>0</v>
      </c>
      <c r="AC334" s="78">
        <v>0</v>
      </c>
      <c r="AD334" s="78">
        <v>0</v>
      </c>
      <c r="AE334" s="78">
        <v>0</v>
      </c>
      <c r="AF334" s="78">
        <v>0</v>
      </c>
      <c r="AG334" s="78">
        <v>0</v>
      </c>
    </row>
    <row r="335" spans="1:33" x14ac:dyDescent="0.25">
      <c r="A335" t="str">
        <f t="shared" si="34"/>
        <v>cvehi</v>
      </c>
      <c r="B335" t="str">
        <f t="shared" si="33"/>
        <v>REF2019-UCE-L</v>
      </c>
      <c r="C335" s="78">
        <v>0</v>
      </c>
      <c r="D335" s="78">
        <v>0</v>
      </c>
      <c r="E335" s="78">
        <v>0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0</v>
      </c>
      <c r="Q335" s="78">
        <v>0</v>
      </c>
      <c r="R335" s="78">
        <v>0</v>
      </c>
      <c r="S335" s="78">
        <v>0</v>
      </c>
      <c r="T335" s="78">
        <v>0</v>
      </c>
      <c r="U335" s="78">
        <v>0</v>
      </c>
      <c r="V335" s="78">
        <v>0</v>
      </c>
      <c r="W335" s="78">
        <v>0</v>
      </c>
      <c r="X335" s="78">
        <v>0</v>
      </c>
      <c r="Y335" s="78">
        <v>0</v>
      </c>
      <c r="Z335" s="78">
        <v>0</v>
      </c>
      <c r="AA335" s="78">
        <v>0</v>
      </c>
      <c r="AB335" s="78">
        <v>0</v>
      </c>
      <c r="AC335" s="78">
        <v>0</v>
      </c>
      <c r="AD335" s="78">
        <v>0</v>
      </c>
      <c r="AE335" s="78">
        <v>0</v>
      </c>
      <c r="AF335" s="78">
        <v>0</v>
      </c>
      <c r="AG335" s="78">
        <v>0</v>
      </c>
    </row>
    <row r="336" spans="1:33" x14ac:dyDescent="0.25">
      <c r="A336" t="str">
        <f t="shared" si="34"/>
        <v>cvehi</v>
      </c>
      <c r="B336" t="str">
        <f t="shared" si="33"/>
        <v>REF20195-L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  <c r="Q336" s="78">
        <v>0</v>
      </c>
      <c r="R336" s="78">
        <v>0</v>
      </c>
      <c r="S336" s="78">
        <v>0</v>
      </c>
      <c r="T336" s="78">
        <v>0</v>
      </c>
      <c r="U336" s="78">
        <v>0</v>
      </c>
      <c r="V336" s="78">
        <v>0</v>
      </c>
      <c r="W336" s="78">
        <v>0</v>
      </c>
      <c r="X336" s="78">
        <v>0</v>
      </c>
      <c r="Y336" s="78">
        <v>0</v>
      </c>
      <c r="Z336" s="78">
        <v>0</v>
      </c>
      <c r="AA336" s="78">
        <v>0</v>
      </c>
      <c r="AB336" s="78">
        <v>0</v>
      </c>
      <c r="AC336" s="78">
        <v>0</v>
      </c>
      <c r="AD336" s="78">
        <v>0</v>
      </c>
      <c r="AE336" s="78">
        <v>0</v>
      </c>
      <c r="AF336" s="78">
        <v>0</v>
      </c>
      <c r="AG336" s="78">
        <v>0</v>
      </c>
    </row>
    <row r="337" spans="1:33" s="3" customFormat="1" x14ac:dyDescent="0.25">
      <c r="A337" s="3" t="str">
        <f t="shared" si="34"/>
        <v>cvehi</v>
      </c>
      <c r="B337" s="3" t="str">
        <f t="shared" si="33"/>
        <v>T3P2S8RL-UCE</v>
      </c>
      <c r="C337" s="79">
        <v>0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0</v>
      </c>
      <c r="U337" s="79">
        <v>0</v>
      </c>
      <c r="V337" s="79">
        <v>0</v>
      </c>
      <c r="W337" s="79">
        <v>0</v>
      </c>
      <c r="X337" s="79">
        <v>0</v>
      </c>
      <c r="Y337" s="79">
        <v>0</v>
      </c>
      <c r="Z337" s="79">
        <v>0</v>
      </c>
      <c r="AA337" s="79">
        <v>0</v>
      </c>
      <c r="AB337" s="79">
        <v>0</v>
      </c>
      <c r="AC337" s="79">
        <v>0</v>
      </c>
      <c r="AD337" s="79">
        <v>0</v>
      </c>
      <c r="AE337" s="79">
        <v>0</v>
      </c>
      <c r="AF337" s="79">
        <v>0</v>
      </c>
      <c r="AG337" s="79">
        <v>0</v>
      </c>
    </row>
    <row r="338" spans="1:33" x14ac:dyDescent="0.25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33" x14ac:dyDescent="0.25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33" x14ac:dyDescent="0.25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33" x14ac:dyDescent="0.25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33" x14ac:dyDescent="0.25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33" x14ac:dyDescent="0.25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33" x14ac:dyDescent="0.25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33" x14ac:dyDescent="0.25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33" x14ac:dyDescent="0.25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33" x14ac:dyDescent="0.25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33" x14ac:dyDescent="0.25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33" x14ac:dyDescent="0.25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33" x14ac:dyDescent="0.25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33" x14ac:dyDescent="0.25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33" x14ac:dyDescent="0.25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3:28" x14ac:dyDescent="0.25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3:28" x14ac:dyDescent="0.25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3:28" x14ac:dyDescent="0.25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3:28" x14ac:dyDescent="0.25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3:28" x14ac:dyDescent="0.25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3:28" x14ac:dyDescent="0.25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3:28" x14ac:dyDescent="0.25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3:28" x14ac:dyDescent="0.25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3:28" x14ac:dyDescent="0.25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3:28" x14ac:dyDescent="0.25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3:28" x14ac:dyDescent="0.25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3:28" x14ac:dyDescent="0.25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3:28" x14ac:dyDescent="0.25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3:28" x14ac:dyDescent="0.25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3:28" x14ac:dyDescent="0.25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3:28" x14ac:dyDescent="0.25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3:28" x14ac:dyDescent="0.25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3:28" x14ac:dyDescent="0.25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3:28" x14ac:dyDescent="0.25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3:28" x14ac:dyDescent="0.25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3:28" x14ac:dyDescent="0.25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3:28" x14ac:dyDescent="0.25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3:28" x14ac:dyDescent="0.25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3:28" x14ac:dyDescent="0.25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</sheetData>
  <conditionalFormatting sqref="C8:AL27 G28:AL28 C28:F37 G30:AG30 C298:AG337 C338:AB376">
    <cfRule type="cellIs" dxfId="8" priority="33" operator="equal">
      <formula>"eps"</formula>
    </cfRule>
  </conditionalFormatting>
  <conditionalFormatting sqref="C38:AL297">
    <cfRule type="cellIs" dxfId="7" priority="1" operator="equal">
      <formula>"eps"</formula>
    </cfRule>
  </conditionalFormatting>
  <conditionalFormatting sqref="G31:AL37">
    <cfRule type="cellIs" dxfId="6" priority="31" operator="equal">
      <formula>"eps"</formula>
    </cfRule>
  </conditionalFormatting>
  <conditionalFormatting sqref="AH29:AL30">
    <cfRule type="cellIs" dxfId="5" priority="3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workbookViewId="0"/>
  </sheetViews>
  <sheetFormatPr defaultColWidth="9.140625" defaultRowHeight="15" x14ac:dyDescent="0.25"/>
  <cols>
    <col min="3" max="3" width="22.42578125" bestFit="1" customWidth="1"/>
  </cols>
  <sheetData>
    <row r="1" spans="1:35" x14ac:dyDescent="0.25">
      <c r="A1" t="s">
        <v>312</v>
      </c>
    </row>
    <row r="7" spans="1:35" x14ac:dyDescent="0.25"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5" x14ac:dyDescent="0.25">
      <c r="A8" t="s">
        <v>313</v>
      </c>
      <c r="B8" t="s">
        <v>314</v>
      </c>
      <c r="C8" t="str">
        <f>[4]Scenarios!$B8</f>
        <v>Ucon7-75-L</v>
      </c>
      <c r="D8" s="69">
        <v>1</v>
      </c>
      <c r="E8" s="69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</row>
    <row r="9" spans="1:35" x14ac:dyDescent="0.25">
      <c r="A9" t="s">
        <v>313</v>
      </c>
      <c r="B9" t="s">
        <v>314</v>
      </c>
      <c r="C9" t="str">
        <f>[4]Scenarios!$B9</f>
        <v>Con7-75-L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</row>
    <row r="10" spans="1:35" x14ac:dyDescent="0.25">
      <c r="A10" t="s">
        <v>313</v>
      </c>
      <c r="B10" t="s">
        <v>314</v>
      </c>
      <c r="C10" t="str">
        <f>[4]Scenarios!$B10</f>
        <v>Ucon_NB-UCE-L</v>
      </c>
      <c r="D10" s="69">
        <v>1</v>
      </c>
      <c r="E10" s="69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</row>
    <row r="11" spans="1:35" x14ac:dyDescent="0.25">
      <c r="A11" t="s">
        <v>313</v>
      </c>
      <c r="B11" t="s">
        <v>314</v>
      </c>
      <c r="C11" t="str">
        <f>[4]Scenarios!$B11</f>
        <v>Con_NB-UCE</v>
      </c>
      <c r="D11" s="69">
        <v>1</v>
      </c>
      <c r="E11" s="69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</row>
    <row r="12" spans="1:35" x14ac:dyDescent="0.25">
      <c r="A12" t="s">
        <v>313</v>
      </c>
      <c r="B12" t="s">
        <v>314</v>
      </c>
      <c r="C12" t="str">
        <f>[4]Scenarios!$B12</f>
        <v>Ucon_NB9-5</v>
      </c>
      <c r="D12" s="69">
        <v>1</v>
      </c>
      <c r="E12" s="69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</row>
    <row r="13" spans="1:35" x14ac:dyDescent="0.25">
      <c r="A13" t="s">
        <v>313</v>
      </c>
      <c r="B13" t="s">
        <v>314</v>
      </c>
      <c r="C13" t="str">
        <f>[4]Scenarios!$B13</f>
        <v>RE_CON-UCE-L</v>
      </c>
      <c r="D13" s="69">
        <v>1</v>
      </c>
      <c r="E13" s="69">
        <v>1</v>
      </c>
      <c r="F13" s="69">
        <v>1</v>
      </c>
      <c r="G13" s="69">
        <v>1</v>
      </c>
      <c r="H13" s="69">
        <v>1</v>
      </c>
      <c r="I13" s="69">
        <v>1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1</v>
      </c>
      <c r="V13" s="69">
        <v>1</v>
      </c>
      <c r="W13" s="69">
        <v>1</v>
      </c>
      <c r="X13" s="69">
        <v>1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1</v>
      </c>
      <c r="AF13" s="69">
        <v>1</v>
      </c>
      <c r="AG13" s="69">
        <v>1</v>
      </c>
      <c r="AH13" s="69">
        <v>1</v>
      </c>
      <c r="AI13" s="69">
        <v>1</v>
      </c>
    </row>
    <row r="14" spans="1:35" x14ac:dyDescent="0.25">
      <c r="A14" t="s">
        <v>313</v>
      </c>
      <c r="B14" t="s">
        <v>314</v>
      </c>
      <c r="C14" t="str">
        <f>[4]Scenarios!$B14</f>
        <v>TRAPES-UCE-L</v>
      </c>
      <c r="D14" s="69">
        <v>1</v>
      </c>
      <c r="E14" s="69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</row>
    <row r="15" spans="1:35" x14ac:dyDescent="0.25">
      <c r="A15" t="s">
        <v>313</v>
      </c>
      <c r="B15" t="s">
        <v>314</v>
      </c>
      <c r="C15" t="str">
        <f>[4]Scenarios!$B15</f>
        <v>REF2019-UCE-L</v>
      </c>
      <c r="D15" s="69">
        <v>1</v>
      </c>
      <c r="E15" s="69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</row>
    <row r="16" spans="1:35" x14ac:dyDescent="0.25">
      <c r="A16" t="s">
        <v>313</v>
      </c>
      <c r="B16" t="s">
        <v>314</v>
      </c>
      <c r="C16" t="str">
        <f>[4]Scenarios!$B16</f>
        <v>REF20195-L</v>
      </c>
      <c r="D16" s="69">
        <v>1</v>
      </c>
      <c r="E16" s="69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</row>
    <row r="17" spans="1:35" x14ac:dyDescent="0.25">
      <c r="A17" t="s">
        <v>313</v>
      </c>
      <c r="B17" t="s">
        <v>314</v>
      </c>
      <c r="C17" t="str">
        <f>[4]Scenarios!$B17</f>
        <v>T3P2S8RL-UCE</v>
      </c>
      <c r="D17" s="69">
        <v>1</v>
      </c>
      <c r="E17" s="69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</row>
    <row r="19" spans="1:35" x14ac:dyDescent="0.25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2" spans="1:35" x14ac:dyDescent="0.25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</row>
    <row r="26" spans="1:35" x14ac:dyDescent="0.25">
      <c r="C26" s="82"/>
    </row>
    <row r="27" spans="1:35" x14ac:dyDescent="0.25">
      <c r="C27" s="82"/>
    </row>
    <row r="28" spans="1:35" x14ac:dyDescent="0.25">
      <c r="C28" s="82"/>
    </row>
    <row r="29" spans="1:35" x14ac:dyDescent="0.25">
      <c r="C29" s="82"/>
    </row>
    <row r="30" spans="1:35" x14ac:dyDescent="0.25">
      <c r="C30" s="82"/>
    </row>
    <row r="31" spans="1:35" x14ac:dyDescent="0.25">
      <c r="C31" s="82"/>
    </row>
    <row r="32" spans="1:35" x14ac:dyDescent="0.25">
      <c r="C32" s="82"/>
    </row>
    <row r="33" spans="3:45" x14ac:dyDescent="0.25">
      <c r="C33" s="82"/>
    </row>
    <row r="34" spans="3:45" x14ac:dyDescent="0.25">
      <c r="C34" s="82"/>
      <c r="AS34" s="70"/>
    </row>
    <row r="35" spans="3:45" x14ac:dyDescent="0.25">
      <c r="C35" s="82"/>
      <c r="AS35" s="70"/>
    </row>
    <row r="36" spans="3:45" x14ac:dyDescent="0.25">
      <c r="C36" s="82"/>
      <c r="AS36" s="70"/>
    </row>
    <row r="37" spans="3:45" x14ac:dyDescent="0.25">
      <c r="C37" s="82"/>
      <c r="AS37" s="70"/>
    </row>
    <row r="38" spans="3:45" x14ac:dyDescent="0.25">
      <c r="C38" s="82"/>
      <c r="AS38" s="70"/>
    </row>
    <row r="39" spans="3:45" x14ac:dyDescent="0.25">
      <c r="C39" s="82"/>
    </row>
    <row r="40" spans="3:45" x14ac:dyDescent="0.25">
      <c r="C40" s="82"/>
    </row>
    <row r="41" spans="3:45" x14ac:dyDescent="0.25">
      <c r="C41" s="82"/>
    </row>
    <row r="42" spans="3:45" x14ac:dyDescent="0.25">
      <c r="C42" s="82"/>
    </row>
    <row r="43" spans="3:45" x14ac:dyDescent="0.25">
      <c r="C43" s="82"/>
    </row>
    <row r="44" spans="3:45" x14ac:dyDescent="0.25">
      <c r="C44" s="82"/>
    </row>
    <row r="45" spans="3:45" x14ac:dyDescent="0.25">
      <c r="C45" s="82"/>
    </row>
    <row r="46" spans="3:45" x14ac:dyDescent="0.25">
      <c r="C46" s="82"/>
    </row>
    <row r="47" spans="3:45" x14ac:dyDescent="0.25">
      <c r="C47" s="82"/>
    </row>
    <row r="48" spans="3:45" x14ac:dyDescent="0.25">
      <c r="C48" s="82"/>
    </row>
    <row r="49" spans="3:3" x14ac:dyDescent="0.25">
      <c r="C49" s="82"/>
    </row>
    <row r="50" spans="3:3" x14ac:dyDescent="0.25">
      <c r="C50" s="82"/>
    </row>
    <row r="51" spans="3:3" x14ac:dyDescent="0.25">
      <c r="C51" s="82"/>
    </row>
    <row r="52" spans="3:3" x14ac:dyDescent="0.25">
      <c r="C52" s="82"/>
    </row>
    <row r="53" spans="3:3" x14ac:dyDescent="0.25">
      <c r="C53" s="82"/>
    </row>
    <row r="54" spans="3:3" x14ac:dyDescent="0.25">
      <c r="C54" s="82"/>
    </row>
    <row r="55" spans="3:3" x14ac:dyDescent="0.25">
      <c r="C55" s="82"/>
    </row>
    <row r="56" spans="3:3" x14ac:dyDescent="0.25">
      <c r="C56" s="82"/>
    </row>
    <row r="57" spans="3:3" x14ac:dyDescent="0.25">
      <c r="C57" s="82"/>
    </row>
    <row r="58" spans="3:3" x14ac:dyDescent="0.25">
      <c r="C58" s="82"/>
    </row>
    <row r="59" spans="3:3" x14ac:dyDescent="0.25">
      <c r="C59" s="82"/>
    </row>
    <row r="60" spans="3:3" x14ac:dyDescent="0.25">
      <c r="C60" s="82"/>
    </row>
    <row r="61" spans="3:3" x14ac:dyDescent="0.25">
      <c r="C61" s="82"/>
    </row>
    <row r="62" spans="3:3" x14ac:dyDescent="0.25">
      <c r="C62" s="82"/>
    </row>
    <row r="63" spans="3:3" x14ac:dyDescent="0.25">
      <c r="C63" s="82"/>
    </row>
    <row r="64" spans="3:3" x14ac:dyDescent="0.25">
      <c r="C64" s="82"/>
    </row>
  </sheetData>
  <conditionalFormatting sqref="C20:C25 C27:C29">
    <cfRule type="duplicateValues" dxfId="4" priority="7"/>
  </conditionalFormatting>
  <conditionalFormatting sqref="C20:C29">
    <cfRule type="duplicateValues" dxfId="3" priority="5"/>
  </conditionalFormatting>
  <conditionalFormatting sqref="C26">
    <cfRule type="duplicateValues" dxfId="2" priority="6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workbookViewId="0"/>
  </sheetViews>
  <sheetFormatPr defaultColWidth="9.140625" defaultRowHeight="15" x14ac:dyDescent="0.25"/>
  <cols>
    <col min="3" max="3" width="25.28515625" customWidth="1"/>
    <col min="4" max="5" width="9.140625" style="25"/>
  </cols>
  <sheetData>
    <row r="1" spans="1:44" x14ac:dyDescent="0.25">
      <c r="A1" t="s">
        <v>312</v>
      </c>
    </row>
    <row r="7" spans="1:44" x14ac:dyDescent="0.25">
      <c r="D7" s="25">
        <v>2019</v>
      </c>
      <c r="E7" s="25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44" x14ac:dyDescent="0.25">
      <c r="A8" t="s">
        <v>313</v>
      </c>
      <c r="B8" t="s">
        <v>314</v>
      </c>
      <c r="C8" t="str">
        <f>[4]Scenarios!$B8</f>
        <v>Ucon7-75-L</v>
      </c>
      <c r="D8" s="83">
        <v>1</v>
      </c>
      <c r="E8" s="83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Q8" s="71"/>
      <c r="AR8" s="39"/>
    </row>
    <row r="9" spans="1:44" x14ac:dyDescent="0.25">
      <c r="A9" t="s">
        <v>313</v>
      </c>
      <c r="B9" t="s">
        <v>314</v>
      </c>
      <c r="C9" t="str">
        <f>[4]Scenarios!$B9</f>
        <v>Con7-75-L</v>
      </c>
      <c r="D9" s="83">
        <v>1</v>
      </c>
      <c r="E9" s="83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Q9" s="71"/>
      <c r="AR9" s="39"/>
    </row>
    <row r="10" spans="1:44" x14ac:dyDescent="0.25">
      <c r="A10" t="s">
        <v>313</v>
      </c>
      <c r="B10" t="s">
        <v>314</v>
      </c>
      <c r="C10" t="str">
        <f>[4]Scenarios!$B10</f>
        <v>Ucon_NB-UCE-L</v>
      </c>
      <c r="D10" s="83">
        <v>1</v>
      </c>
      <c r="E10" s="83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  <c r="AQ10" s="71"/>
      <c r="AR10" s="39"/>
    </row>
    <row r="11" spans="1:44" x14ac:dyDescent="0.25">
      <c r="A11" t="s">
        <v>313</v>
      </c>
      <c r="B11" t="s">
        <v>314</v>
      </c>
      <c r="C11" t="str">
        <f>[4]Scenarios!$B11</f>
        <v>Con_NB-UCE</v>
      </c>
      <c r="D11" s="83">
        <v>1</v>
      </c>
      <c r="E11" s="83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  <c r="AQ11" s="71"/>
      <c r="AR11" s="39"/>
    </row>
    <row r="12" spans="1:44" x14ac:dyDescent="0.25">
      <c r="A12" t="s">
        <v>313</v>
      </c>
      <c r="B12" t="s">
        <v>314</v>
      </c>
      <c r="C12" t="str">
        <f>[4]Scenarios!$B12</f>
        <v>Ucon_NB9-5</v>
      </c>
      <c r="D12" s="83">
        <v>1</v>
      </c>
      <c r="E12" s="83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  <c r="AQ12" s="71"/>
      <c r="AR12" s="39"/>
    </row>
    <row r="13" spans="1:44" x14ac:dyDescent="0.25">
      <c r="A13" t="s">
        <v>313</v>
      </c>
      <c r="B13" t="s">
        <v>314</v>
      </c>
      <c r="C13" t="str">
        <f>[4]Scenarios!$B13</f>
        <v>RE_CON-UCE-L</v>
      </c>
      <c r="D13" s="81">
        <v>1</v>
      </c>
      <c r="E13" s="81">
        <v>1</v>
      </c>
      <c r="F13" s="72">
        <v>1</v>
      </c>
      <c r="G13" s="72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1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1</v>
      </c>
      <c r="AI13" s="72">
        <v>1</v>
      </c>
      <c r="AQ13" s="71"/>
      <c r="AR13" s="39"/>
    </row>
    <row r="14" spans="1:44" x14ac:dyDescent="0.25">
      <c r="A14" t="s">
        <v>313</v>
      </c>
      <c r="B14" t="s">
        <v>314</v>
      </c>
      <c r="C14" t="str">
        <f>[4]Scenarios!$B14</f>
        <v>TRAPES-UCE-L</v>
      </c>
      <c r="D14" s="83">
        <v>1</v>
      </c>
      <c r="E14" s="83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  <c r="AQ14" s="71"/>
      <c r="AR14" s="39"/>
    </row>
    <row r="15" spans="1:44" x14ac:dyDescent="0.25">
      <c r="A15" t="s">
        <v>313</v>
      </c>
      <c r="B15" t="s">
        <v>314</v>
      </c>
      <c r="C15" t="str">
        <f>[4]Scenarios!$B15</f>
        <v>REF2019-UCE-L</v>
      </c>
      <c r="D15" s="83">
        <v>1</v>
      </c>
      <c r="E15" s="83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  <c r="AQ15" s="71"/>
      <c r="AR15" s="39"/>
    </row>
    <row r="16" spans="1:44" x14ac:dyDescent="0.25">
      <c r="A16" t="s">
        <v>313</v>
      </c>
      <c r="B16" t="s">
        <v>314</v>
      </c>
      <c r="C16" t="str">
        <f>[4]Scenarios!$B16</f>
        <v>REF20195-L</v>
      </c>
      <c r="D16" s="83">
        <v>1</v>
      </c>
      <c r="E16" s="83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  <c r="AQ16" s="71"/>
      <c r="AR16" s="39"/>
    </row>
    <row r="17" spans="1:44" x14ac:dyDescent="0.25">
      <c r="A17" t="s">
        <v>313</v>
      </c>
      <c r="B17" t="s">
        <v>314</v>
      </c>
      <c r="C17" t="str">
        <f>[4]Scenarios!$B17</f>
        <v>T3P2S8RL-UCE</v>
      </c>
      <c r="D17" s="83">
        <v>1</v>
      </c>
      <c r="E17" s="83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  <c r="AQ17" s="71"/>
      <c r="AR17" s="39"/>
    </row>
    <row r="18" spans="1:44" x14ac:dyDescent="0.25">
      <c r="AQ18" s="71"/>
      <c r="AR18" s="39"/>
    </row>
    <row r="19" spans="1:44" x14ac:dyDescent="0.25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Q19" s="71"/>
      <c r="AR19" s="39"/>
    </row>
    <row r="20" spans="1:44" x14ac:dyDescent="0.25">
      <c r="AQ20" s="71"/>
      <c r="AR20" s="39"/>
    </row>
    <row r="21" spans="1:44" x14ac:dyDescent="0.25">
      <c r="L21" s="84"/>
      <c r="AQ21" s="71"/>
      <c r="AR21" s="39"/>
    </row>
    <row r="22" spans="1:44" x14ac:dyDescent="0.25">
      <c r="F22" s="70"/>
      <c r="G22" s="70"/>
      <c r="H22" s="70"/>
      <c r="I22" s="70"/>
      <c r="J22" s="70"/>
      <c r="K22" s="70"/>
      <c r="L22" s="84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Q22" s="71"/>
      <c r="AR22" s="39"/>
    </row>
    <row r="23" spans="1:44" x14ac:dyDescent="0.25">
      <c r="L23" s="84"/>
      <c r="AQ23" s="71"/>
      <c r="AR23" s="39"/>
    </row>
    <row r="24" spans="1:44" x14ac:dyDescent="0.25">
      <c r="C24" s="82"/>
      <c r="L24" s="84"/>
      <c r="AQ24" s="71"/>
      <c r="AR24" s="39"/>
    </row>
    <row r="25" spans="1:44" x14ac:dyDescent="0.25">
      <c r="C25" s="82"/>
      <c r="L25" s="84"/>
      <c r="AQ25" s="71"/>
      <c r="AR25" s="39"/>
    </row>
    <row r="26" spans="1:44" x14ac:dyDescent="0.25">
      <c r="C26" s="82"/>
      <c r="L26" s="84"/>
      <c r="AQ26" s="71"/>
      <c r="AR26" s="39"/>
    </row>
    <row r="27" spans="1:44" x14ac:dyDescent="0.25">
      <c r="C27" s="82"/>
      <c r="L27" s="84"/>
      <c r="M27" s="84"/>
      <c r="AQ27" s="71"/>
      <c r="AR27" s="39"/>
    </row>
    <row r="28" spans="1:44" x14ac:dyDescent="0.25">
      <c r="C28" s="82"/>
      <c r="L28" s="84"/>
      <c r="M28" s="84"/>
      <c r="AQ28" s="71"/>
      <c r="AR28" s="39"/>
    </row>
    <row r="29" spans="1:44" x14ac:dyDescent="0.25">
      <c r="C29" s="82"/>
      <c r="L29" s="84"/>
      <c r="M29" s="84"/>
      <c r="AQ29" s="71"/>
      <c r="AR29" s="39"/>
    </row>
    <row r="30" spans="1:44" x14ac:dyDescent="0.25">
      <c r="C30" s="82"/>
      <c r="L30" s="84"/>
      <c r="M30" s="84"/>
      <c r="AQ30" s="71"/>
      <c r="AR30" s="39"/>
    </row>
    <row r="31" spans="1:44" x14ac:dyDescent="0.25">
      <c r="C31" s="82"/>
      <c r="L31" s="84"/>
      <c r="M31" s="84"/>
      <c r="AQ31" s="71"/>
      <c r="AR31" s="39"/>
    </row>
    <row r="32" spans="1:44" x14ac:dyDescent="0.25">
      <c r="C32" s="82"/>
      <c r="L32" s="84"/>
      <c r="M32" s="84"/>
      <c r="AQ32" s="71"/>
      <c r="AR32" s="39"/>
    </row>
    <row r="33" spans="3:44" x14ac:dyDescent="0.25">
      <c r="C33" s="82"/>
      <c r="L33" s="84"/>
      <c r="M33" s="84"/>
      <c r="AQ33" s="71"/>
      <c r="AR33" s="39"/>
    </row>
    <row r="34" spans="3:44" x14ac:dyDescent="0.25">
      <c r="C34" s="82"/>
      <c r="L34" s="84"/>
      <c r="M34" s="84"/>
      <c r="AQ34" s="71"/>
      <c r="AR34" s="39"/>
    </row>
    <row r="35" spans="3:44" x14ac:dyDescent="0.25">
      <c r="C35" s="82"/>
      <c r="L35" s="84"/>
      <c r="M35" s="84"/>
      <c r="AQ35" s="71"/>
      <c r="AR35" s="39"/>
    </row>
    <row r="36" spans="3:44" x14ac:dyDescent="0.25">
      <c r="C36" s="82"/>
      <c r="L36" s="84"/>
      <c r="M36" s="84"/>
      <c r="AQ36" s="71"/>
      <c r="AR36" s="39"/>
    </row>
    <row r="37" spans="3:44" x14ac:dyDescent="0.25">
      <c r="C37" s="82"/>
      <c r="L37" s="84"/>
      <c r="M37" s="84"/>
      <c r="AQ37" s="71"/>
      <c r="AR37" s="39"/>
    </row>
    <row r="38" spans="3:44" x14ac:dyDescent="0.25">
      <c r="C38" s="82"/>
      <c r="L38" s="84"/>
      <c r="M38" s="84"/>
      <c r="AQ38" s="71"/>
      <c r="AR38" s="39"/>
    </row>
    <row r="39" spans="3:44" x14ac:dyDescent="0.25">
      <c r="C39" s="82"/>
      <c r="L39" s="84"/>
      <c r="M39" s="84"/>
      <c r="AQ39" s="71"/>
      <c r="AR39" s="39"/>
    </row>
    <row r="40" spans="3:44" x14ac:dyDescent="0.25">
      <c r="C40" s="82"/>
      <c r="L40" s="84"/>
      <c r="M40" s="84"/>
      <c r="AQ40" s="71"/>
      <c r="AR40" s="39"/>
    </row>
    <row r="41" spans="3:44" x14ac:dyDescent="0.25">
      <c r="C41" s="82"/>
      <c r="L41" s="84"/>
      <c r="M41" s="84"/>
      <c r="AQ41" s="71"/>
      <c r="AR41" s="39"/>
    </row>
    <row r="42" spans="3:44" x14ac:dyDescent="0.25">
      <c r="C42" s="82"/>
      <c r="L42" s="84"/>
      <c r="M42" s="84"/>
      <c r="AQ42" s="71"/>
      <c r="AR42" s="39"/>
    </row>
    <row r="43" spans="3:44" x14ac:dyDescent="0.25">
      <c r="C43" s="82"/>
      <c r="L43" s="84"/>
      <c r="M43" s="84"/>
      <c r="AQ43" s="71"/>
      <c r="AR43" s="39"/>
    </row>
    <row r="44" spans="3:44" x14ac:dyDescent="0.25">
      <c r="C44" s="82"/>
      <c r="L44" s="84"/>
      <c r="M44" s="84"/>
      <c r="AQ44" s="71"/>
      <c r="AR44" s="39"/>
    </row>
    <row r="45" spans="3:44" x14ac:dyDescent="0.25">
      <c r="C45" s="82"/>
      <c r="L45" s="84"/>
      <c r="M45" s="84"/>
      <c r="AQ45" s="71"/>
      <c r="AR45" s="39"/>
    </row>
    <row r="46" spans="3:44" x14ac:dyDescent="0.25">
      <c r="C46" s="82"/>
      <c r="L46" s="84"/>
      <c r="M46" s="84"/>
      <c r="AQ46" s="71"/>
      <c r="AR46" s="39"/>
    </row>
    <row r="47" spans="3:44" x14ac:dyDescent="0.25">
      <c r="C47" s="82"/>
      <c r="L47" s="84"/>
      <c r="M47" s="84"/>
    </row>
    <row r="48" spans="3:44" x14ac:dyDescent="0.25">
      <c r="C48" s="82"/>
      <c r="L48" s="84"/>
      <c r="M48" s="84"/>
    </row>
    <row r="49" spans="3:13" x14ac:dyDescent="0.25">
      <c r="C49" s="82"/>
      <c r="L49" s="84"/>
      <c r="M49" s="84"/>
    </row>
    <row r="50" spans="3:13" x14ac:dyDescent="0.25">
      <c r="C50" s="82"/>
      <c r="L50" s="84"/>
      <c r="M50" s="84"/>
    </row>
    <row r="51" spans="3:13" x14ac:dyDescent="0.25">
      <c r="C51" s="82"/>
      <c r="L51" s="84"/>
      <c r="M51" s="84"/>
    </row>
    <row r="52" spans="3:13" x14ac:dyDescent="0.25">
      <c r="C52" s="82"/>
      <c r="L52" s="84"/>
      <c r="M52" s="84"/>
    </row>
    <row r="53" spans="3:13" x14ac:dyDescent="0.25">
      <c r="C53" s="82"/>
      <c r="L53" s="84"/>
      <c r="M53" s="84"/>
    </row>
    <row r="54" spans="3:13" x14ac:dyDescent="0.25">
      <c r="C54" s="82"/>
      <c r="L54" s="84"/>
      <c r="M54" s="84"/>
    </row>
    <row r="55" spans="3:13" x14ac:dyDescent="0.25">
      <c r="C55" s="82"/>
      <c r="L55" s="84"/>
      <c r="M55" s="84"/>
    </row>
    <row r="56" spans="3:13" x14ac:dyDescent="0.25">
      <c r="C56" s="82"/>
      <c r="L56" s="84"/>
      <c r="M56" s="84"/>
    </row>
    <row r="57" spans="3:13" x14ac:dyDescent="0.25">
      <c r="C57" s="82"/>
      <c r="L57" s="84"/>
      <c r="M57" s="84"/>
    </row>
    <row r="58" spans="3:13" x14ac:dyDescent="0.25">
      <c r="C58" s="82"/>
      <c r="L58" s="84"/>
      <c r="M58" s="84"/>
    </row>
    <row r="59" spans="3:13" x14ac:dyDescent="0.25">
      <c r="C59" s="82"/>
      <c r="M59" s="84"/>
    </row>
    <row r="60" spans="3:13" x14ac:dyDescent="0.25">
      <c r="C60" s="82"/>
      <c r="M60" s="84"/>
    </row>
    <row r="61" spans="3:13" x14ac:dyDescent="0.25">
      <c r="C61" s="82"/>
      <c r="M61" s="84"/>
    </row>
    <row r="62" spans="3:13" x14ac:dyDescent="0.25">
      <c r="C62" s="82"/>
      <c r="M62" s="84"/>
    </row>
    <row r="63" spans="3:13" x14ac:dyDescent="0.25">
      <c r="M63" s="84"/>
    </row>
    <row r="64" spans="3:13" x14ac:dyDescent="0.25">
      <c r="M64" s="8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51"/>
  <sheetViews>
    <sheetView topLeftCell="A32" workbookViewId="0">
      <selection activeCell="A39" sqref="A39"/>
    </sheetView>
  </sheetViews>
  <sheetFormatPr defaultColWidth="9.7109375" defaultRowHeight="15" x14ac:dyDescent="0.25"/>
  <sheetData>
    <row r="1" spans="1:38" ht="18.75" x14ac:dyDescent="0.3">
      <c r="A1" s="1" t="s">
        <v>288</v>
      </c>
      <c r="D1" t="s">
        <v>289</v>
      </c>
      <c r="E1">
        <f>COLUMN(WPDATA!X195)</f>
        <v>24</v>
      </c>
    </row>
    <row r="2" spans="1:38" x14ac:dyDescent="0.25">
      <c r="A2" s="4" t="s">
        <v>290</v>
      </c>
      <c r="D2">
        <v>30</v>
      </c>
    </row>
    <row r="3" spans="1:38" x14ac:dyDescent="0.25">
      <c r="D3">
        <f>D2*7</f>
        <v>210</v>
      </c>
      <c r="E3">
        <f>D3/10</f>
        <v>21</v>
      </c>
    </row>
    <row r="5" spans="1:38" x14ac:dyDescent="0.25">
      <c r="B5">
        <v>1</v>
      </c>
      <c r="C5">
        <f t="shared" ref="C5:AG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</row>
    <row r="6" spans="1:38" x14ac:dyDescent="0.25">
      <c r="A6" s="2" t="s">
        <v>291</v>
      </c>
    </row>
    <row r="7" spans="1:38" x14ac:dyDescent="0.25">
      <c r="B7">
        <v>2019</v>
      </c>
      <c r="C7">
        <f t="shared" ref="C7:AG7" si="1">B7+1</f>
        <v>2020</v>
      </c>
      <c r="D7">
        <f t="shared" si="1"/>
        <v>2021</v>
      </c>
      <c r="E7">
        <f t="shared" si="1"/>
        <v>2022</v>
      </c>
      <c r="F7">
        <f t="shared" si="1"/>
        <v>2023</v>
      </c>
      <c r="G7">
        <f t="shared" si="1"/>
        <v>2024</v>
      </c>
      <c r="H7">
        <f t="shared" si="1"/>
        <v>2025</v>
      </c>
      <c r="I7">
        <f t="shared" si="1"/>
        <v>2026</v>
      </c>
      <c r="J7">
        <f t="shared" si="1"/>
        <v>2027</v>
      </c>
      <c r="K7">
        <f t="shared" si="1"/>
        <v>2028</v>
      </c>
      <c r="L7">
        <f t="shared" si="1"/>
        <v>2029</v>
      </c>
      <c r="M7">
        <f t="shared" si="1"/>
        <v>2030</v>
      </c>
      <c r="N7">
        <f t="shared" si="1"/>
        <v>2031</v>
      </c>
      <c r="O7">
        <f t="shared" si="1"/>
        <v>2032</v>
      </c>
      <c r="P7">
        <f t="shared" si="1"/>
        <v>2033</v>
      </c>
      <c r="Q7">
        <f t="shared" si="1"/>
        <v>2034</v>
      </c>
      <c r="R7">
        <f t="shared" si="1"/>
        <v>2035</v>
      </c>
      <c r="S7">
        <f t="shared" si="1"/>
        <v>2036</v>
      </c>
      <c r="T7">
        <f t="shared" si="1"/>
        <v>2037</v>
      </c>
      <c r="U7">
        <f t="shared" si="1"/>
        <v>2038</v>
      </c>
      <c r="V7">
        <f t="shared" si="1"/>
        <v>2039</v>
      </c>
      <c r="W7">
        <f t="shared" si="1"/>
        <v>2040</v>
      </c>
      <c r="X7">
        <f t="shared" si="1"/>
        <v>2041</v>
      </c>
      <c r="Y7">
        <f t="shared" si="1"/>
        <v>2042</v>
      </c>
      <c r="Z7">
        <f t="shared" si="1"/>
        <v>2043</v>
      </c>
      <c r="AA7">
        <f t="shared" si="1"/>
        <v>2044</v>
      </c>
      <c r="AB7">
        <f t="shared" si="1"/>
        <v>2045</v>
      </c>
      <c r="AC7">
        <f t="shared" si="1"/>
        <v>2046</v>
      </c>
      <c r="AD7">
        <f t="shared" si="1"/>
        <v>2047</v>
      </c>
      <c r="AE7">
        <f t="shared" si="1"/>
        <v>2048</v>
      </c>
      <c r="AF7">
        <f t="shared" si="1"/>
        <v>2049</v>
      </c>
      <c r="AG7">
        <f t="shared" si="1"/>
        <v>2050</v>
      </c>
    </row>
    <row r="8" spans="1:38" x14ac:dyDescent="0.25">
      <c r="A8" t="str">
        <f>Sets!F8</f>
        <v>base</v>
      </c>
      <c r="B8" s="42">
        <f ca="1">OFFSET(WPDATA!$A$196,B$5,$E$1+SUMIF(Sets!$W$7:$W$16,$A8,Sets!$Y$7:$Y$16)-1)</f>
        <v>0</v>
      </c>
      <c r="C8" s="42">
        <f ca="1">OFFSET(WPDATA!$A$196,C$5,$E$1+SUMIF(Sets!$W$7:$W$16,$A8,Sets!$Y$7:$Y$16)-1)</f>
        <v>0</v>
      </c>
      <c r="D8" s="42">
        <f ca="1">OFFSET(WPDATA!$A$196,D$5,$E$1+SUMIF(Sets!$W$7:$W$16,$A8,Sets!$Y$7:$Y$16)-1)</f>
        <v>0</v>
      </c>
      <c r="E8" s="42">
        <f ca="1">OFFSET(WPDATA!$A$196,E$5,$E$1+SUMIF(Sets!$W$7:$W$16,$A8,Sets!$Y$7:$Y$16)-1)</f>
        <v>0</v>
      </c>
      <c r="F8" s="42">
        <f ca="1">OFFSET(WPDATA!$A$196,F$5,$E$1+SUMIF(Sets!$W$7:$W$16,$A8,Sets!$Y$7:$Y$16)-1)</f>
        <v>0</v>
      </c>
      <c r="G8" s="42">
        <f ca="1">OFFSET(WPDATA!$A$196,G$5,$E$1+SUMIF(Sets!$W$7:$W$16,$A8,Sets!$Y$7:$Y$16)-1)</f>
        <v>0</v>
      </c>
      <c r="H8" s="42">
        <f ca="1">OFFSET(WPDATA!$A$196,H$5,$E$1+SUMIF(Sets!$W$7:$W$16,$A8,Sets!$Y$7:$Y$16)-1)</f>
        <v>0</v>
      </c>
      <c r="I8" s="42">
        <f ca="1">OFFSET(WPDATA!$A$196,I$5,$E$1+SUMIF(Sets!$W$7:$W$16,$A8,Sets!$Y$7:$Y$16)-1)</f>
        <v>0</v>
      </c>
      <c r="J8" s="42">
        <f ca="1">OFFSET(WPDATA!$A$196,J$5,$E$1+SUMIF(Sets!$W$7:$W$16,$A8,Sets!$Y$7:$Y$16)-1)</f>
        <v>0</v>
      </c>
      <c r="K8" s="42">
        <f ca="1">OFFSET(WPDATA!$A$196,K$5,$E$1+SUMIF(Sets!$W$7:$W$16,$A8,Sets!$Y$7:$Y$16)-1)</f>
        <v>0</v>
      </c>
      <c r="L8" s="42">
        <f ca="1">OFFSET(WPDATA!$A$196,L$5,$E$1+SUMIF(Sets!$W$7:$W$16,$A8,Sets!$Y$7:$Y$16)-1)</f>
        <v>0</v>
      </c>
      <c r="M8" s="42">
        <f ca="1">OFFSET(WPDATA!$A$196,M$5,$E$1+SUMIF(Sets!$W$7:$W$16,$A8,Sets!$Y$7:$Y$16)-1)</f>
        <v>0</v>
      </c>
      <c r="N8" s="42">
        <f ca="1">OFFSET(WPDATA!$A$196,N$5,$E$1+SUMIF(Sets!$W$7:$W$16,$A8,Sets!$Y$7:$Y$16)-1)</f>
        <v>0</v>
      </c>
      <c r="O8" s="42">
        <f ca="1">OFFSET(WPDATA!$A$196,O$5,$E$1+SUMIF(Sets!$W$7:$W$16,$A8,Sets!$Y$7:$Y$16)-1)</f>
        <v>0</v>
      </c>
      <c r="P8" s="42">
        <f ca="1">OFFSET(WPDATA!$A$196,P$5,$E$1+SUMIF(Sets!$W$7:$W$16,$A8,Sets!$Y$7:$Y$16)-1)</f>
        <v>0</v>
      </c>
      <c r="Q8" s="42">
        <f ca="1">OFFSET(WPDATA!$A$196,Q$5,$E$1+SUMIF(Sets!$W$7:$W$16,$A8,Sets!$Y$7:$Y$16)-1)</f>
        <v>0</v>
      </c>
      <c r="R8" s="42">
        <f ca="1">OFFSET(WPDATA!$A$196,R$5,$E$1+SUMIF(Sets!$W$7:$W$16,$A8,Sets!$Y$7:$Y$16)-1)</f>
        <v>0</v>
      </c>
      <c r="S8" s="42">
        <f ca="1">OFFSET(WPDATA!$A$196,S$5,$E$1+SUMIF(Sets!$W$7:$W$16,$A8,Sets!$Y$7:$Y$16)-1)</f>
        <v>0</v>
      </c>
      <c r="T8" s="42">
        <f ca="1">OFFSET(WPDATA!$A$196,T$5,$E$1+SUMIF(Sets!$W$7:$W$16,$A8,Sets!$Y$7:$Y$16)-1)</f>
        <v>0</v>
      </c>
      <c r="U8" s="42">
        <f ca="1">OFFSET(WPDATA!$A$196,U$5,$E$1+SUMIF(Sets!$W$7:$W$16,$A8,Sets!$Y$7:$Y$16)-1)</f>
        <v>0</v>
      </c>
      <c r="V8" s="42">
        <f ca="1">OFFSET(WPDATA!$A$196,V$5,$E$1+SUMIF(Sets!$W$7:$W$16,$A8,Sets!$Y$7:$Y$16)-1)</f>
        <v>0</v>
      </c>
      <c r="W8" s="42">
        <f ca="1">OFFSET(WPDATA!$A$196,W$5,$E$1+SUMIF(Sets!$W$7:$W$16,$A8,Sets!$Y$7:$Y$16)-1)</f>
        <v>0</v>
      </c>
      <c r="X8" s="42">
        <f ca="1">OFFSET(WPDATA!$A$196,X$5,$E$1+SUMIF(Sets!$W$7:$W$16,$A8,Sets!$Y$7:$Y$16)-1)</f>
        <v>0</v>
      </c>
      <c r="Y8" s="42">
        <f ca="1">OFFSET(WPDATA!$A$196,Y$5,$E$1+SUMIF(Sets!$W$7:$W$16,$A8,Sets!$Y$7:$Y$16)-1)</f>
        <v>0</v>
      </c>
      <c r="Z8" s="42">
        <f ca="1">OFFSET(WPDATA!$A$196,Z$5,$E$1+SUMIF(Sets!$W$7:$W$16,$A8,Sets!$Y$7:$Y$16)-1)</f>
        <v>0</v>
      </c>
      <c r="AA8" s="42">
        <f ca="1">OFFSET(WPDATA!$A$196,AA$5,$E$1+SUMIF(Sets!$W$7:$W$16,$A8,Sets!$Y$7:$Y$16)-1)</f>
        <v>0</v>
      </c>
      <c r="AB8" s="42">
        <f ca="1">OFFSET(WPDATA!$A$196,AB$5,$E$1+SUMIF(Sets!$W$7:$W$16,$A8,Sets!$Y$7:$Y$16)-1)</f>
        <v>0</v>
      </c>
      <c r="AC8" s="42">
        <f ca="1">OFFSET(WPDATA!$A$196,AC$5,$E$1+SUMIF(Sets!$W$7:$W$16,$A8,Sets!$Y$7:$Y$16)-1)</f>
        <v>0</v>
      </c>
      <c r="AD8" s="42">
        <f ca="1">OFFSET(WPDATA!$A$196,AD$5,$E$1+SUMIF(Sets!$W$7:$W$16,$A8,Sets!$Y$7:$Y$16)-1)</f>
        <v>0</v>
      </c>
      <c r="AE8" s="42">
        <f ca="1">OFFSET(WPDATA!$A$196,AE$5,$E$1+SUMIF(Sets!$W$7:$W$16,$A8,Sets!$Y$7:$Y$16)-1)</f>
        <v>0</v>
      </c>
      <c r="AF8" s="42">
        <f ca="1">OFFSET(WPDATA!$A$196,AF$5,$E$1+SUMIF(Sets!$W$7:$W$16,$A8,Sets!$Y$7:$Y$16)-1)</f>
        <v>0</v>
      </c>
      <c r="AG8" s="42">
        <f ca="1">OFFSET(WPDATA!$A$196,AG$5,$E$1+SUMIF(Sets!$W$7:$W$16,$A8,Sets!$Y$7:$Y$16)-1)</f>
        <v>0</v>
      </c>
      <c r="AH8" s="42"/>
      <c r="AI8" s="42"/>
      <c r="AJ8" s="42"/>
      <c r="AK8" s="42"/>
      <c r="AL8" s="42"/>
    </row>
    <row r="9" spans="1:38" x14ac:dyDescent="0.25">
      <c r="A9" t="str">
        <f>Sets!F9</f>
        <v>sim1</v>
      </c>
      <c r="B9" s="42">
        <f ca="1">OFFSET(WPDATA!$A$196,B$5,$E$1+SUMIF(Sets!$W$7:$W$16,$A9,Sets!$Y$7:$Y$16)-1)</f>
        <v>0</v>
      </c>
      <c r="C9" s="42">
        <f ca="1">OFFSET(WPDATA!$A$196,C$5,$E$1+SUMIF(Sets!$W$7:$W$16,$A9,Sets!$Y$7:$Y$16)-1)</f>
        <v>0</v>
      </c>
      <c r="D9" s="42">
        <f ca="1">OFFSET(WPDATA!$A$196,D$5,$E$1+SUMIF(Sets!$W$7:$W$16,$A9,Sets!$Y$7:$Y$16)-1)</f>
        <v>0</v>
      </c>
      <c r="E9" s="42">
        <f ca="1">OFFSET(WPDATA!$A$196,E$5,$E$1+SUMIF(Sets!$W$7:$W$16,$A9,Sets!$Y$7:$Y$16)-1)</f>
        <v>0</v>
      </c>
      <c r="F9" s="42">
        <f ca="1">OFFSET(WPDATA!$A$196,F$5,$E$1+SUMIF(Sets!$W$7:$W$16,$A9,Sets!$Y$7:$Y$16)-1)</f>
        <v>0</v>
      </c>
      <c r="G9" s="42">
        <f ca="1">OFFSET(WPDATA!$A$196,G$5,$E$1+SUMIF(Sets!$W$7:$W$16,$A9,Sets!$Y$7:$Y$16)-1)</f>
        <v>0</v>
      </c>
      <c r="H9" s="42">
        <f ca="1">OFFSET(WPDATA!$A$196,H$5,$E$1+SUMIF(Sets!$W$7:$W$16,$A9,Sets!$Y$7:$Y$16)-1)</f>
        <v>0</v>
      </c>
      <c r="I9" s="42">
        <f ca="1">OFFSET(WPDATA!$A$196,I$5,$E$1+SUMIF(Sets!$W$7:$W$16,$A9,Sets!$Y$7:$Y$16)-1)</f>
        <v>0</v>
      </c>
      <c r="J9" s="42">
        <f ca="1">OFFSET(WPDATA!$A$196,J$5,$E$1+SUMIF(Sets!$W$7:$W$16,$A9,Sets!$Y$7:$Y$16)-1)</f>
        <v>0</v>
      </c>
      <c r="K9" s="42">
        <f ca="1">OFFSET(WPDATA!$A$196,K$5,$E$1+SUMIF(Sets!$W$7:$W$16,$A9,Sets!$Y$7:$Y$16)-1)</f>
        <v>0</v>
      </c>
      <c r="L9" s="42">
        <f ca="1">OFFSET(WPDATA!$A$196,L$5,$E$1+SUMIF(Sets!$W$7:$W$16,$A9,Sets!$Y$7:$Y$16)-1)</f>
        <v>0</v>
      </c>
      <c r="M9" s="42">
        <f ca="1">OFFSET(WPDATA!$A$196,M$5,$E$1+SUMIF(Sets!$W$7:$W$16,$A9,Sets!$Y$7:$Y$16)-1)</f>
        <v>0</v>
      </c>
      <c r="N9" s="42">
        <f ca="1">OFFSET(WPDATA!$A$196,N$5,$E$1+SUMIF(Sets!$W$7:$W$16,$A9,Sets!$Y$7:$Y$16)-1)</f>
        <v>0</v>
      </c>
      <c r="O9" s="42">
        <f ca="1">OFFSET(WPDATA!$A$196,O$5,$E$1+SUMIF(Sets!$W$7:$W$16,$A9,Sets!$Y$7:$Y$16)-1)</f>
        <v>0</v>
      </c>
      <c r="P9" s="42">
        <f ca="1">OFFSET(WPDATA!$A$196,P$5,$E$1+SUMIF(Sets!$W$7:$W$16,$A9,Sets!$Y$7:$Y$16)-1)</f>
        <v>0</v>
      </c>
      <c r="Q9" s="42">
        <f ca="1">OFFSET(WPDATA!$A$196,Q$5,$E$1+SUMIF(Sets!$W$7:$W$16,$A9,Sets!$Y$7:$Y$16)-1)</f>
        <v>0</v>
      </c>
      <c r="R9" s="42">
        <f ca="1">OFFSET(WPDATA!$A$196,R$5,$E$1+SUMIF(Sets!$W$7:$W$16,$A9,Sets!$Y$7:$Y$16)-1)</f>
        <v>0</v>
      </c>
      <c r="S9" s="42">
        <f ca="1">OFFSET(WPDATA!$A$196,S$5,$E$1+SUMIF(Sets!$W$7:$W$16,$A9,Sets!$Y$7:$Y$16)-1)</f>
        <v>0</v>
      </c>
      <c r="T9" s="42">
        <f ca="1">OFFSET(WPDATA!$A$196,T$5,$E$1+SUMIF(Sets!$W$7:$W$16,$A9,Sets!$Y$7:$Y$16)-1)</f>
        <v>0</v>
      </c>
      <c r="U9" s="42">
        <f ca="1">OFFSET(WPDATA!$A$196,U$5,$E$1+SUMIF(Sets!$W$7:$W$16,$A9,Sets!$Y$7:$Y$16)-1)</f>
        <v>0</v>
      </c>
      <c r="V9" s="42">
        <f ca="1">OFFSET(WPDATA!$A$196,V$5,$E$1+SUMIF(Sets!$W$7:$W$16,$A9,Sets!$Y$7:$Y$16)-1)</f>
        <v>0</v>
      </c>
      <c r="W9" s="42">
        <f ca="1">OFFSET(WPDATA!$A$196,W$5,$E$1+SUMIF(Sets!$W$7:$W$16,$A9,Sets!$Y$7:$Y$16)-1)</f>
        <v>0</v>
      </c>
      <c r="X9" s="42">
        <f ca="1">OFFSET(WPDATA!$A$196,X$5,$E$1+SUMIF(Sets!$W$7:$W$16,$A9,Sets!$Y$7:$Y$16)-1)</f>
        <v>0</v>
      </c>
      <c r="Y9" s="42">
        <f ca="1">OFFSET(WPDATA!$A$196,Y$5,$E$1+SUMIF(Sets!$W$7:$W$16,$A9,Sets!$Y$7:$Y$16)-1)</f>
        <v>0</v>
      </c>
      <c r="Z9" s="42">
        <f ca="1">OFFSET(WPDATA!$A$196,Z$5,$E$1+SUMIF(Sets!$W$7:$W$16,$A9,Sets!$Y$7:$Y$16)-1)</f>
        <v>0</v>
      </c>
      <c r="AA9" s="42">
        <f ca="1">OFFSET(WPDATA!$A$196,AA$5,$E$1+SUMIF(Sets!$W$7:$W$16,$A9,Sets!$Y$7:$Y$16)-1)</f>
        <v>0</v>
      </c>
      <c r="AB9" s="42">
        <f ca="1">OFFSET(WPDATA!$A$196,AB$5,$E$1+SUMIF(Sets!$W$7:$W$16,$A9,Sets!$Y$7:$Y$16)-1)</f>
        <v>0</v>
      </c>
      <c r="AC9" s="42">
        <f ca="1">OFFSET(WPDATA!$A$196,AC$5,$E$1+SUMIF(Sets!$W$7:$W$16,$A9,Sets!$Y$7:$Y$16)-1)</f>
        <v>0</v>
      </c>
      <c r="AD9" s="42">
        <f ca="1">OFFSET(WPDATA!$A$196,AD$5,$E$1+SUMIF(Sets!$W$7:$W$16,$A9,Sets!$Y$7:$Y$16)-1)</f>
        <v>0</v>
      </c>
      <c r="AE9" s="42">
        <f ca="1">OFFSET(WPDATA!$A$196,AE$5,$E$1+SUMIF(Sets!$W$7:$W$16,$A9,Sets!$Y$7:$Y$16)-1)</f>
        <v>0</v>
      </c>
      <c r="AF9" s="42">
        <f ca="1">OFFSET(WPDATA!$A$196,AF$5,$E$1+SUMIF(Sets!$W$7:$W$16,$A9,Sets!$Y$7:$Y$16)-1)</f>
        <v>0</v>
      </c>
      <c r="AG9" s="42">
        <f ca="1">OFFSET(WPDATA!$A$196,AG$5,$E$1+SUMIF(Sets!$W$7:$W$16,$A9,Sets!$Y$7:$Y$16)-1)</f>
        <v>0</v>
      </c>
      <c r="AH9" s="42"/>
      <c r="AI9" s="42"/>
      <c r="AJ9" s="42"/>
      <c r="AK9" s="42"/>
      <c r="AL9" s="42"/>
    </row>
    <row r="10" spans="1:38" x14ac:dyDescent="0.25">
      <c r="A10" t="str">
        <f>Sets!F10</f>
        <v>sim2</v>
      </c>
      <c r="B10" s="42">
        <f ca="1">OFFSET(WPDATA!$A$196,B$5,$E$1+SUMIF(Sets!$W$7:$W$16,$A10,Sets!$Y$7:$Y$16)-1)</f>
        <v>0</v>
      </c>
      <c r="C10" s="42">
        <f ca="1">OFFSET(WPDATA!$A$196,C$5,$E$1+SUMIF(Sets!$W$7:$W$16,$A10,Sets!$Y$7:$Y$16)-1)</f>
        <v>0</v>
      </c>
      <c r="D10" s="42">
        <f ca="1">OFFSET(WPDATA!$A$196,D$5,$E$1+SUMIF(Sets!$W$7:$W$16,$A10,Sets!$Y$7:$Y$16)-1)</f>
        <v>0</v>
      </c>
      <c r="E10" s="42">
        <f ca="1">OFFSET(WPDATA!$A$196,E$5,$E$1+SUMIF(Sets!$W$7:$W$16,$A10,Sets!$Y$7:$Y$16)-1)</f>
        <v>0</v>
      </c>
      <c r="F10" s="42">
        <f ca="1">OFFSET(WPDATA!$A$196,F$5,$E$1+SUMIF(Sets!$W$7:$W$16,$A10,Sets!$Y$7:$Y$16)-1)</f>
        <v>0</v>
      </c>
      <c r="G10" s="42">
        <f ca="1">OFFSET(WPDATA!$A$196,G$5,$E$1+SUMIF(Sets!$W$7:$W$16,$A10,Sets!$Y$7:$Y$16)-1)</f>
        <v>0</v>
      </c>
      <c r="H10" s="42">
        <f ca="1">OFFSET(WPDATA!$A$196,H$5,$E$1+SUMIF(Sets!$W$7:$W$16,$A10,Sets!$Y$7:$Y$16)-1)</f>
        <v>0</v>
      </c>
      <c r="I10" s="42">
        <f ca="1">OFFSET(WPDATA!$A$196,I$5,$E$1+SUMIF(Sets!$W$7:$W$16,$A10,Sets!$Y$7:$Y$16)-1)</f>
        <v>0</v>
      </c>
      <c r="J10" s="42">
        <f ca="1">OFFSET(WPDATA!$A$196,J$5,$E$1+SUMIF(Sets!$W$7:$W$16,$A10,Sets!$Y$7:$Y$16)-1)</f>
        <v>0</v>
      </c>
      <c r="K10" s="42">
        <f ca="1">OFFSET(WPDATA!$A$196,K$5,$E$1+SUMIF(Sets!$W$7:$W$16,$A10,Sets!$Y$7:$Y$16)-1)</f>
        <v>0</v>
      </c>
      <c r="L10" s="42">
        <f ca="1">OFFSET(WPDATA!$A$196,L$5,$E$1+SUMIF(Sets!$W$7:$W$16,$A10,Sets!$Y$7:$Y$16)-1)</f>
        <v>0</v>
      </c>
      <c r="M10" s="42">
        <f ca="1">OFFSET(WPDATA!$A$196,M$5,$E$1+SUMIF(Sets!$W$7:$W$16,$A10,Sets!$Y$7:$Y$16)-1)</f>
        <v>0</v>
      </c>
      <c r="N10" s="42">
        <f ca="1">OFFSET(WPDATA!$A$196,N$5,$E$1+SUMIF(Sets!$W$7:$W$16,$A10,Sets!$Y$7:$Y$16)-1)</f>
        <v>0</v>
      </c>
      <c r="O10" s="42">
        <f ca="1">OFFSET(WPDATA!$A$196,O$5,$E$1+SUMIF(Sets!$W$7:$W$16,$A10,Sets!$Y$7:$Y$16)-1)</f>
        <v>0</v>
      </c>
      <c r="P10" s="42">
        <f ca="1">OFFSET(WPDATA!$A$196,P$5,$E$1+SUMIF(Sets!$W$7:$W$16,$A10,Sets!$Y$7:$Y$16)-1)</f>
        <v>0</v>
      </c>
      <c r="Q10" s="42">
        <f ca="1">OFFSET(WPDATA!$A$196,Q$5,$E$1+SUMIF(Sets!$W$7:$W$16,$A10,Sets!$Y$7:$Y$16)-1)</f>
        <v>0</v>
      </c>
      <c r="R10" s="42">
        <f ca="1">OFFSET(WPDATA!$A$196,R$5,$E$1+SUMIF(Sets!$W$7:$W$16,$A10,Sets!$Y$7:$Y$16)-1)</f>
        <v>0</v>
      </c>
      <c r="S10" s="42">
        <f ca="1">OFFSET(WPDATA!$A$196,S$5,$E$1+SUMIF(Sets!$W$7:$W$16,$A10,Sets!$Y$7:$Y$16)-1)</f>
        <v>0</v>
      </c>
      <c r="T10" s="42">
        <f ca="1">OFFSET(WPDATA!$A$196,T$5,$E$1+SUMIF(Sets!$W$7:$W$16,$A10,Sets!$Y$7:$Y$16)-1)</f>
        <v>0</v>
      </c>
      <c r="U10" s="42">
        <f ca="1">OFFSET(WPDATA!$A$196,U$5,$E$1+SUMIF(Sets!$W$7:$W$16,$A10,Sets!$Y$7:$Y$16)-1)</f>
        <v>0</v>
      </c>
      <c r="V10" s="42">
        <f ca="1">OFFSET(WPDATA!$A$196,V$5,$E$1+SUMIF(Sets!$W$7:$W$16,$A10,Sets!$Y$7:$Y$16)-1)</f>
        <v>0</v>
      </c>
      <c r="W10" s="42">
        <f ca="1">OFFSET(WPDATA!$A$196,W$5,$E$1+SUMIF(Sets!$W$7:$W$16,$A10,Sets!$Y$7:$Y$16)-1)</f>
        <v>0</v>
      </c>
      <c r="X10" s="42">
        <f ca="1">OFFSET(WPDATA!$A$196,X$5,$E$1+SUMIF(Sets!$W$7:$W$16,$A10,Sets!$Y$7:$Y$16)-1)</f>
        <v>0</v>
      </c>
      <c r="Y10" s="42">
        <f ca="1">OFFSET(WPDATA!$A$196,Y$5,$E$1+SUMIF(Sets!$W$7:$W$16,$A10,Sets!$Y$7:$Y$16)-1)</f>
        <v>0</v>
      </c>
      <c r="Z10" s="42">
        <f ca="1">OFFSET(WPDATA!$A$196,Z$5,$E$1+SUMIF(Sets!$W$7:$W$16,$A10,Sets!$Y$7:$Y$16)-1)</f>
        <v>0</v>
      </c>
      <c r="AA10" s="42">
        <f ca="1">OFFSET(WPDATA!$A$196,AA$5,$E$1+SUMIF(Sets!$W$7:$W$16,$A10,Sets!$Y$7:$Y$16)-1)</f>
        <v>0</v>
      </c>
      <c r="AB10" s="42">
        <f ca="1">OFFSET(WPDATA!$A$196,AB$5,$E$1+SUMIF(Sets!$W$7:$W$16,$A10,Sets!$Y$7:$Y$16)-1)</f>
        <v>0</v>
      </c>
      <c r="AC10" s="42">
        <f ca="1">OFFSET(WPDATA!$A$196,AC$5,$E$1+SUMIF(Sets!$W$7:$W$16,$A10,Sets!$Y$7:$Y$16)-1)</f>
        <v>0</v>
      </c>
      <c r="AD10" s="42">
        <f ca="1">OFFSET(WPDATA!$A$196,AD$5,$E$1+SUMIF(Sets!$W$7:$W$16,$A10,Sets!$Y$7:$Y$16)-1)</f>
        <v>0</v>
      </c>
      <c r="AE10" s="42">
        <f ca="1">OFFSET(WPDATA!$A$196,AE$5,$E$1+SUMIF(Sets!$W$7:$W$16,$A10,Sets!$Y$7:$Y$16)-1)</f>
        <v>0</v>
      </c>
      <c r="AF10" s="42">
        <f ca="1">OFFSET(WPDATA!$A$196,AF$5,$E$1+SUMIF(Sets!$W$7:$W$16,$A10,Sets!$Y$7:$Y$16)-1)</f>
        <v>0</v>
      </c>
      <c r="AG10" s="42">
        <f ca="1">OFFSET(WPDATA!$A$196,AG$5,$E$1+SUMIF(Sets!$W$7:$W$16,$A10,Sets!$Y$7:$Y$16)-1)</f>
        <v>0</v>
      </c>
      <c r="AH10" s="42"/>
      <c r="AI10" s="42"/>
      <c r="AJ10" s="42"/>
      <c r="AK10" s="42"/>
      <c r="AL10" s="42"/>
    </row>
    <row r="11" spans="1:38" x14ac:dyDescent="0.25">
      <c r="A11" t="str">
        <f>Sets!F11</f>
        <v>sim3</v>
      </c>
      <c r="B11" s="42">
        <f ca="1">OFFSET(WPDATA!$A$196,B$5,$E$1+SUMIF(Sets!$W$7:$W$16,$A11,Sets!$Y$7:$Y$16)-1)</f>
        <v>0</v>
      </c>
      <c r="C11" s="42">
        <f ca="1">OFFSET(WPDATA!$A$196,C$5,$E$1+SUMIF(Sets!$W$7:$W$16,$A11,Sets!$Y$7:$Y$16)-1)</f>
        <v>0</v>
      </c>
      <c r="D11" s="42">
        <f ca="1">OFFSET(WPDATA!$A$196,D$5,$E$1+SUMIF(Sets!$W$7:$W$16,$A11,Sets!$Y$7:$Y$16)-1)</f>
        <v>0</v>
      </c>
      <c r="E11" s="42">
        <f ca="1">OFFSET(WPDATA!$A$196,E$5,$E$1+SUMIF(Sets!$W$7:$W$16,$A11,Sets!$Y$7:$Y$16)-1)</f>
        <v>0</v>
      </c>
      <c r="F11" s="42">
        <f ca="1">OFFSET(WPDATA!$A$196,F$5,$E$1+SUMIF(Sets!$W$7:$W$16,$A11,Sets!$Y$7:$Y$16)-1)</f>
        <v>0</v>
      </c>
      <c r="G11" s="42">
        <f ca="1">OFFSET(WPDATA!$A$196,G$5,$E$1+SUMIF(Sets!$W$7:$W$16,$A11,Sets!$Y$7:$Y$16)-1)</f>
        <v>0</v>
      </c>
      <c r="H11" s="42">
        <f ca="1">OFFSET(WPDATA!$A$196,H$5,$E$1+SUMIF(Sets!$W$7:$W$16,$A11,Sets!$Y$7:$Y$16)-1)</f>
        <v>0</v>
      </c>
      <c r="I11" s="42">
        <f ca="1">OFFSET(WPDATA!$A$196,I$5,$E$1+SUMIF(Sets!$W$7:$W$16,$A11,Sets!$Y$7:$Y$16)-1)</f>
        <v>0</v>
      </c>
      <c r="J11" s="42">
        <f ca="1">OFFSET(WPDATA!$A$196,J$5,$E$1+SUMIF(Sets!$W$7:$W$16,$A11,Sets!$Y$7:$Y$16)-1)</f>
        <v>0</v>
      </c>
      <c r="K11" s="42">
        <f ca="1">OFFSET(WPDATA!$A$196,K$5,$E$1+SUMIF(Sets!$W$7:$W$16,$A11,Sets!$Y$7:$Y$16)-1)</f>
        <v>0</v>
      </c>
      <c r="L11" s="42">
        <f ca="1">OFFSET(WPDATA!$A$196,L$5,$E$1+SUMIF(Sets!$W$7:$W$16,$A11,Sets!$Y$7:$Y$16)-1)</f>
        <v>0</v>
      </c>
      <c r="M11" s="42">
        <f ca="1">OFFSET(WPDATA!$A$196,M$5,$E$1+SUMIF(Sets!$W$7:$W$16,$A11,Sets!$Y$7:$Y$16)-1)</f>
        <v>0</v>
      </c>
      <c r="N11" s="42">
        <f ca="1">OFFSET(WPDATA!$A$196,N$5,$E$1+SUMIF(Sets!$W$7:$W$16,$A11,Sets!$Y$7:$Y$16)-1)</f>
        <v>0</v>
      </c>
      <c r="O11" s="42">
        <f ca="1">OFFSET(WPDATA!$A$196,O$5,$E$1+SUMIF(Sets!$W$7:$W$16,$A11,Sets!$Y$7:$Y$16)-1)</f>
        <v>0</v>
      </c>
      <c r="P11" s="42">
        <f ca="1">OFFSET(WPDATA!$A$196,P$5,$E$1+SUMIF(Sets!$W$7:$W$16,$A11,Sets!$Y$7:$Y$16)-1)</f>
        <v>0</v>
      </c>
      <c r="Q11" s="42">
        <f ca="1">OFFSET(WPDATA!$A$196,Q$5,$E$1+SUMIF(Sets!$W$7:$W$16,$A11,Sets!$Y$7:$Y$16)-1)</f>
        <v>0</v>
      </c>
      <c r="R11" s="42">
        <f ca="1">OFFSET(WPDATA!$A$196,R$5,$E$1+SUMIF(Sets!$W$7:$W$16,$A11,Sets!$Y$7:$Y$16)-1)</f>
        <v>0</v>
      </c>
      <c r="S11" s="42">
        <f ca="1">OFFSET(WPDATA!$A$196,S$5,$E$1+SUMIF(Sets!$W$7:$W$16,$A11,Sets!$Y$7:$Y$16)-1)</f>
        <v>0</v>
      </c>
      <c r="T11" s="42">
        <f ca="1">OFFSET(WPDATA!$A$196,T$5,$E$1+SUMIF(Sets!$W$7:$W$16,$A11,Sets!$Y$7:$Y$16)-1)</f>
        <v>0</v>
      </c>
      <c r="U11" s="42">
        <f ca="1">OFFSET(WPDATA!$A$196,U$5,$E$1+SUMIF(Sets!$W$7:$W$16,$A11,Sets!$Y$7:$Y$16)-1)</f>
        <v>0</v>
      </c>
      <c r="V11" s="42">
        <f ca="1">OFFSET(WPDATA!$A$196,V$5,$E$1+SUMIF(Sets!$W$7:$W$16,$A11,Sets!$Y$7:$Y$16)-1)</f>
        <v>0</v>
      </c>
      <c r="W11" s="42">
        <f ca="1">OFFSET(WPDATA!$A$196,W$5,$E$1+SUMIF(Sets!$W$7:$W$16,$A11,Sets!$Y$7:$Y$16)-1)</f>
        <v>0</v>
      </c>
      <c r="X11" s="42">
        <f ca="1">OFFSET(WPDATA!$A$196,X$5,$E$1+SUMIF(Sets!$W$7:$W$16,$A11,Sets!$Y$7:$Y$16)-1)</f>
        <v>0</v>
      </c>
      <c r="Y11" s="42">
        <f ca="1">OFFSET(WPDATA!$A$196,Y$5,$E$1+SUMIF(Sets!$W$7:$W$16,$A11,Sets!$Y$7:$Y$16)-1)</f>
        <v>0</v>
      </c>
      <c r="Z11" s="42">
        <f ca="1">OFFSET(WPDATA!$A$196,Z$5,$E$1+SUMIF(Sets!$W$7:$W$16,$A11,Sets!$Y$7:$Y$16)-1)</f>
        <v>0</v>
      </c>
      <c r="AA11" s="42">
        <f ca="1">OFFSET(WPDATA!$A$196,AA$5,$E$1+SUMIF(Sets!$W$7:$W$16,$A11,Sets!$Y$7:$Y$16)-1)</f>
        <v>0</v>
      </c>
      <c r="AB11" s="42">
        <f ca="1">OFFSET(WPDATA!$A$196,AB$5,$E$1+SUMIF(Sets!$W$7:$W$16,$A11,Sets!$Y$7:$Y$16)-1)</f>
        <v>0</v>
      </c>
      <c r="AC11" s="42">
        <f ca="1">OFFSET(WPDATA!$A$196,AC$5,$E$1+SUMIF(Sets!$W$7:$W$16,$A11,Sets!$Y$7:$Y$16)-1)</f>
        <v>0</v>
      </c>
      <c r="AD11" s="42">
        <f ca="1">OFFSET(WPDATA!$A$196,AD$5,$E$1+SUMIF(Sets!$W$7:$W$16,$A11,Sets!$Y$7:$Y$16)-1)</f>
        <v>0</v>
      </c>
      <c r="AE11" s="42">
        <f ca="1">OFFSET(WPDATA!$A$196,AE$5,$E$1+SUMIF(Sets!$W$7:$W$16,$A11,Sets!$Y$7:$Y$16)-1)</f>
        <v>0</v>
      </c>
      <c r="AF11" s="42">
        <f ca="1">OFFSET(WPDATA!$A$196,AF$5,$E$1+SUMIF(Sets!$W$7:$W$16,$A11,Sets!$Y$7:$Y$16)-1)</f>
        <v>0</v>
      </c>
      <c r="AG11" s="42">
        <f ca="1">OFFSET(WPDATA!$A$196,AG$5,$E$1+SUMIF(Sets!$W$7:$W$16,$A11,Sets!$Y$7:$Y$16)-1)</f>
        <v>0</v>
      </c>
      <c r="AH11" s="42"/>
      <c r="AI11" s="42"/>
      <c r="AJ11" s="42"/>
      <c r="AK11" s="42"/>
      <c r="AL11" s="42"/>
    </row>
    <row r="12" spans="1:38" x14ac:dyDescent="0.25">
      <c r="A12" t="str">
        <f>Sets!F12</f>
        <v>sim4</v>
      </c>
      <c r="B12" s="42">
        <f ca="1">OFFSET(WPDATA!$A$196,B$5,$E$1+SUMIF(Sets!$W$7:$W$16,$A12,Sets!$Y$7:$Y$16)-1)</f>
        <v>0</v>
      </c>
      <c r="C12" s="42">
        <f ca="1">OFFSET(WPDATA!$A$196,C$5,$E$1+SUMIF(Sets!$W$7:$W$16,$A12,Sets!$Y$7:$Y$16)-1)</f>
        <v>0</v>
      </c>
      <c r="D12" s="42">
        <f ca="1">OFFSET(WPDATA!$A$196,D$5,$E$1+SUMIF(Sets!$W$7:$W$16,$A12,Sets!$Y$7:$Y$16)-1)</f>
        <v>0</v>
      </c>
      <c r="E12" s="42">
        <f ca="1">OFFSET(WPDATA!$A$196,E$5,$E$1+SUMIF(Sets!$W$7:$W$16,$A12,Sets!$Y$7:$Y$16)-1)</f>
        <v>0</v>
      </c>
      <c r="F12" s="42">
        <f ca="1">OFFSET(WPDATA!$A$196,F$5,$E$1+SUMIF(Sets!$W$7:$W$16,$A12,Sets!$Y$7:$Y$16)-1)</f>
        <v>0</v>
      </c>
      <c r="G12" s="42">
        <f ca="1">OFFSET(WPDATA!$A$196,G$5,$E$1+SUMIF(Sets!$W$7:$W$16,$A12,Sets!$Y$7:$Y$16)-1)</f>
        <v>0</v>
      </c>
      <c r="H12" s="42">
        <f ca="1">OFFSET(WPDATA!$A$196,H$5,$E$1+SUMIF(Sets!$W$7:$W$16,$A12,Sets!$Y$7:$Y$16)-1)</f>
        <v>0</v>
      </c>
      <c r="I12" s="42">
        <f ca="1">OFFSET(WPDATA!$A$196,I$5,$E$1+SUMIF(Sets!$W$7:$W$16,$A12,Sets!$Y$7:$Y$16)-1)</f>
        <v>0</v>
      </c>
      <c r="J12" s="42">
        <f ca="1">OFFSET(WPDATA!$A$196,J$5,$E$1+SUMIF(Sets!$W$7:$W$16,$A12,Sets!$Y$7:$Y$16)-1)</f>
        <v>0</v>
      </c>
      <c r="K12" s="42">
        <f ca="1">OFFSET(WPDATA!$A$196,K$5,$E$1+SUMIF(Sets!$W$7:$W$16,$A12,Sets!$Y$7:$Y$16)-1)</f>
        <v>0</v>
      </c>
      <c r="L12" s="42">
        <f ca="1">OFFSET(WPDATA!$A$196,L$5,$E$1+SUMIF(Sets!$W$7:$W$16,$A12,Sets!$Y$7:$Y$16)-1)</f>
        <v>0</v>
      </c>
      <c r="M12" s="42">
        <f ca="1">OFFSET(WPDATA!$A$196,M$5,$E$1+SUMIF(Sets!$W$7:$W$16,$A12,Sets!$Y$7:$Y$16)-1)</f>
        <v>0</v>
      </c>
      <c r="N12" s="42">
        <f ca="1">OFFSET(WPDATA!$A$196,N$5,$E$1+SUMIF(Sets!$W$7:$W$16,$A12,Sets!$Y$7:$Y$16)-1)</f>
        <v>0</v>
      </c>
      <c r="O12" s="42">
        <f ca="1">OFFSET(WPDATA!$A$196,O$5,$E$1+SUMIF(Sets!$W$7:$W$16,$A12,Sets!$Y$7:$Y$16)-1)</f>
        <v>0</v>
      </c>
      <c r="P12" s="42">
        <f ca="1">OFFSET(WPDATA!$A$196,P$5,$E$1+SUMIF(Sets!$W$7:$W$16,$A12,Sets!$Y$7:$Y$16)-1)</f>
        <v>0</v>
      </c>
      <c r="Q12" s="42">
        <f ca="1">OFFSET(WPDATA!$A$196,Q$5,$E$1+SUMIF(Sets!$W$7:$W$16,$A12,Sets!$Y$7:$Y$16)-1)</f>
        <v>0</v>
      </c>
      <c r="R12" s="42">
        <f ca="1">OFFSET(WPDATA!$A$196,R$5,$E$1+SUMIF(Sets!$W$7:$W$16,$A12,Sets!$Y$7:$Y$16)-1)</f>
        <v>0</v>
      </c>
      <c r="S12" s="42">
        <f ca="1">OFFSET(WPDATA!$A$196,S$5,$E$1+SUMIF(Sets!$W$7:$W$16,$A12,Sets!$Y$7:$Y$16)-1)</f>
        <v>0</v>
      </c>
      <c r="T12" s="42">
        <f ca="1">OFFSET(WPDATA!$A$196,T$5,$E$1+SUMIF(Sets!$W$7:$W$16,$A12,Sets!$Y$7:$Y$16)-1)</f>
        <v>0</v>
      </c>
      <c r="U12" s="42">
        <f ca="1">OFFSET(WPDATA!$A$196,U$5,$E$1+SUMIF(Sets!$W$7:$W$16,$A12,Sets!$Y$7:$Y$16)-1)</f>
        <v>0</v>
      </c>
      <c r="V12" s="42">
        <f ca="1">OFFSET(WPDATA!$A$196,V$5,$E$1+SUMIF(Sets!$W$7:$W$16,$A12,Sets!$Y$7:$Y$16)-1)</f>
        <v>0</v>
      </c>
      <c r="W12" s="42">
        <f ca="1">OFFSET(WPDATA!$A$196,W$5,$E$1+SUMIF(Sets!$W$7:$W$16,$A12,Sets!$Y$7:$Y$16)-1)</f>
        <v>0</v>
      </c>
      <c r="X12" s="42">
        <f ca="1">OFFSET(WPDATA!$A$196,X$5,$E$1+SUMIF(Sets!$W$7:$W$16,$A12,Sets!$Y$7:$Y$16)-1)</f>
        <v>0</v>
      </c>
      <c r="Y12" s="42">
        <f ca="1">OFFSET(WPDATA!$A$196,Y$5,$E$1+SUMIF(Sets!$W$7:$W$16,$A12,Sets!$Y$7:$Y$16)-1)</f>
        <v>0</v>
      </c>
      <c r="Z12" s="42">
        <f ca="1">OFFSET(WPDATA!$A$196,Z$5,$E$1+SUMIF(Sets!$W$7:$W$16,$A12,Sets!$Y$7:$Y$16)-1)</f>
        <v>0</v>
      </c>
      <c r="AA12" s="42">
        <f ca="1">OFFSET(WPDATA!$A$196,AA$5,$E$1+SUMIF(Sets!$W$7:$W$16,$A12,Sets!$Y$7:$Y$16)-1)</f>
        <v>0</v>
      </c>
      <c r="AB12" s="42">
        <f ca="1">OFFSET(WPDATA!$A$196,AB$5,$E$1+SUMIF(Sets!$W$7:$W$16,$A12,Sets!$Y$7:$Y$16)-1)</f>
        <v>0</v>
      </c>
      <c r="AC12" s="42">
        <f ca="1">OFFSET(WPDATA!$A$196,AC$5,$E$1+SUMIF(Sets!$W$7:$W$16,$A12,Sets!$Y$7:$Y$16)-1)</f>
        <v>0</v>
      </c>
      <c r="AD12" s="42">
        <f ca="1">OFFSET(WPDATA!$A$196,AD$5,$E$1+SUMIF(Sets!$W$7:$W$16,$A12,Sets!$Y$7:$Y$16)-1)</f>
        <v>0</v>
      </c>
      <c r="AE12" s="42">
        <f ca="1">OFFSET(WPDATA!$A$196,AE$5,$E$1+SUMIF(Sets!$W$7:$W$16,$A12,Sets!$Y$7:$Y$16)-1)</f>
        <v>0</v>
      </c>
      <c r="AF12" s="42">
        <f ca="1">OFFSET(WPDATA!$A$196,AF$5,$E$1+SUMIF(Sets!$W$7:$W$16,$A12,Sets!$Y$7:$Y$16)-1)</f>
        <v>0</v>
      </c>
      <c r="AG12" s="42">
        <f ca="1">OFFSET(WPDATA!$A$196,AG$5,$E$1+SUMIF(Sets!$W$7:$W$16,$A12,Sets!$Y$7:$Y$16)-1)</f>
        <v>0</v>
      </c>
      <c r="AH12" s="42"/>
      <c r="AI12" s="42"/>
      <c r="AJ12" s="42"/>
      <c r="AK12" s="42"/>
      <c r="AL12" s="42"/>
    </row>
    <row r="13" spans="1:38" x14ac:dyDescent="0.25">
      <c r="A13" t="str">
        <f>Sets!F13</f>
        <v>sim5</v>
      </c>
      <c r="B13" s="42">
        <f ca="1">OFFSET(WPDATA!$A$196,B$5,$E$1+SUMIF(Sets!$W$7:$W$16,$A13,Sets!$Y$7:$Y$16)-1)</f>
        <v>0</v>
      </c>
      <c r="C13" s="42">
        <f ca="1">OFFSET(WPDATA!$A$196,C$5,$E$1+SUMIF(Sets!$W$7:$W$16,$A13,Sets!$Y$7:$Y$16)-1)</f>
        <v>0</v>
      </c>
      <c r="D13" s="42">
        <f ca="1">OFFSET(WPDATA!$A$196,D$5,$E$1+SUMIF(Sets!$W$7:$W$16,$A13,Sets!$Y$7:$Y$16)-1)</f>
        <v>0</v>
      </c>
      <c r="E13" s="42">
        <f ca="1">OFFSET(WPDATA!$A$196,E$5,$E$1+SUMIF(Sets!$W$7:$W$16,$A13,Sets!$Y$7:$Y$16)-1)</f>
        <v>0</v>
      </c>
      <c r="F13" s="42">
        <f ca="1">OFFSET(WPDATA!$A$196,F$5,$E$1+SUMIF(Sets!$W$7:$W$16,$A13,Sets!$Y$7:$Y$16)-1)</f>
        <v>0</v>
      </c>
      <c r="G13" s="42">
        <f ca="1">OFFSET(WPDATA!$A$196,G$5,$E$1+SUMIF(Sets!$W$7:$W$16,$A13,Sets!$Y$7:$Y$16)-1)</f>
        <v>0</v>
      </c>
      <c r="H13" s="42">
        <f ca="1">OFFSET(WPDATA!$A$196,H$5,$E$1+SUMIF(Sets!$W$7:$W$16,$A13,Sets!$Y$7:$Y$16)-1)</f>
        <v>0</v>
      </c>
      <c r="I13" s="42">
        <f ca="1">OFFSET(WPDATA!$A$196,I$5,$E$1+SUMIF(Sets!$W$7:$W$16,$A13,Sets!$Y$7:$Y$16)-1)</f>
        <v>0</v>
      </c>
      <c r="J13" s="42">
        <f ca="1">OFFSET(WPDATA!$A$196,J$5,$E$1+SUMIF(Sets!$W$7:$W$16,$A13,Sets!$Y$7:$Y$16)-1)</f>
        <v>0</v>
      </c>
      <c r="K13" s="42">
        <f ca="1">OFFSET(WPDATA!$A$196,K$5,$E$1+SUMIF(Sets!$W$7:$W$16,$A13,Sets!$Y$7:$Y$16)-1)</f>
        <v>0</v>
      </c>
      <c r="L13" s="42">
        <f ca="1">OFFSET(WPDATA!$A$196,L$5,$E$1+SUMIF(Sets!$W$7:$W$16,$A13,Sets!$Y$7:$Y$16)-1)</f>
        <v>0</v>
      </c>
      <c r="M13" s="42">
        <f ca="1">OFFSET(WPDATA!$A$196,M$5,$E$1+SUMIF(Sets!$W$7:$W$16,$A13,Sets!$Y$7:$Y$16)-1)</f>
        <v>0</v>
      </c>
      <c r="N13" s="42">
        <f ca="1">OFFSET(WPDATA!$A$196,N$5,$E$1+SUMIF(Sets!$W$7:$W$16,$A13,Sets!$Y$7:$Y$16)-1)</f>
        <v>0</v>
      </c>
      <c r="O13" s="42">
        <f ca="1">OFFSET(WPDATA!$A$196,O$5,$E$1+SUMIF(Sets!$W$7:$W$16,$A13,Sets!$Y$7:$Y$16)-1)</f>
        <v>0</v>
      </c>
      <c r="P13" s="42">
        <f ca="1">OFFSET(WPDATA!$A$196,P$5,$E$1+SUMIF(Sets!$W$7:$W$16,$A13,Sets!$Y$7:$Y$16)-1)</f>
        <v>0</v>
      </c>
      <c r="Q13" s="42">
        <f ca="1">OFFSET(WPDATA!$A$196,Q$5,$E$1+SUMIF(Sets!$W$7:$W$16,$A13,Sets!$Y$7:$Y$16)-1)</f>
        <v>0</v>
      </c>
      <c r="R13" s="42">
        <f ca="1">OFFSET(WPDATA!$A$196,R$5,$E$1+SUMIF(Sets!$W$7:$W$16,$A13,Sets!$Y$7:$Y$16)-1)</f>
        <v>0</v>
      </c>
      <c r="S13" s="42">
        <f ca="1">OFFSET(WPDATA!$A$196,S$5,$E$1+SUMIF(Sets!$W$7:$W$16,$A13,Sets!$Y$7:$Y$16)-1)</f>
        <v>0</v>
      </c>
      <c r="T13" s="42">
        <f ca="1">OFFSET(WPDATA!$A$196,T$5,$E$1+SUMIF(Sets!$W$7:$W$16,$A13,Sets!$Y$7:$Y$16)-1)</f>
        <v>0</v>
      </c>
      <c r="U13" s="42">
        <f ca="1">OFFSET(WPDATA!$A$196,U$5,$E$1+SUMIF(Sets!$W$7:$W$16,$A13,Sets!$Y$7:$Y$16)-1)</f>
        <v>0</v>
      </c>
      <c r="V13" s="42">
        <f ca="1">OFFSET(WPDATA!$A$196,V$5,$E$1+SUMIF(Sets!$W$7:$W$16,$A13,Sets!$Y$7:$Y$16)-1)</f>
        <v>0</v>
      </c>
      <c r="W13" s="42">
        <f ca="1">OFFSET(WPDATA!$A$196,W$5,$E$1+SUMIF(Sets!$W$7:$W$16,$A13,Sets!$Y$7:$Y$16)-1)</f>
        <v>0</v>
      </c>
      <c r="X13" s="42">
        <f ca="1">OFFSET(WPDATA!$A$196,X$5,$E$1+SUMIF(Sets!$W$7:$W$16,$A13,Sets!$Y$7:$Y$16)-1)</f>
        <v>0</v>
      </c>
      <c r="Y13" s="42">
        <f ca="1">OFFSET(WPDATA!$A$196,Y$5,$E$1+SUMIF(Sets!$W$7:$W$16,$A13,Sets!$Y$7:$Y$16)-1)</f>
        <v>0</v>
      </c>
      <c r="Z13" s="42">
        <f ca="1">OFFSET(WPDATA!$A$196,Z$5,$E$1+SUMIF(Sets!$W$7:$W$16,$A13,Sets!$Y$7:$Y$16)-1)</f>
        <v>0</v>
      </c>
      <c r="AA13" s="42">
        <f ca="1">OFFSET(WPDATA!$A$196,AA$5,$E$1+SUMIF(Sets!$W$7:$W$16,$A13,Sets!$Y$7:$Y$16)-1)</f>
        <v>0</v>
      </c>
      <c r="AB13" s="42">
        <f ca="1">OFFSET(WPDATA!$A$196,AB$5,$E$1+SUMIF(Sets!$W$7:$W$16,$A13,Sets!$Y$7:$Y$16)-1)</f>
        <v>0</v>
      </c>
      <c r="AC13" s="42">
        <f ca="1">OFFSET(WPDATA!$A$196,AC$5,$E$1+SUMIF(Sets!$W$7:$W$16,$A13,Sets!$Y$7:$Y$16)-1)</f>
        <v>0</v>
      </c>
      <c r="AD13" s="42">
        <f ca="1">OFFSET(WPDATA!$A$196,AD$5,$E$1+SUMIF(Sets!$W$7:$W$16,$A13,Sets!$Y$7:$Y$16)-1)</f>
        <v>0</v>
      </c>
      <c r="AE13" s="42">
        <f ca="1">OFFSET(WPDATA!$A$196,AE$5,$E$1+SUMIF(Sets!$W$7:$W$16,$A13,Sets!$Y$7:$Y$16)-1)</f>
        <v>0</v>
      </c>
      <c r="AF13" s="42">
        <f ca="1">OFFSET(WPDATA!$A$196,AF$5,$E$1+SUMIF(Sets!$W$7:$W$16,$A13,Sets!$Y$7:$Y$16)-1)</f>
        <v>0</v>
      </c>
      <c r="AG13" s="42">
        <f ca="1">OFFSET(WPDATA!$A$196,AG$5,$E$1+SUMIF(Sets!$W$7:$W$16,$A13,Sets!$Y$7:$Y$16)-1)</f>
        <v>0</v>
      </c>
      <c r="AH13" s="42"/>
      <c r="AI13" s="42"/>
      <c r="AJ13" s="42"/>
      <c r="AK13" s="42"/>
      <c r="AL13" s="42"/>
    </row>
    <row r="14" spans="1:38" x14ac:dyDescent="0.25">
      <c r="A14" t="str">
        <f>Sets!F14</f>
        <v>sim6</v>
      </c>
      <c r="B14" s="42">
        <f ca="1">OFFSET(WPDATA!$A$196,B$5,$E$1+SUMIF(Sets!$W$7:$W$16,$A14,Sets!$Y$7:$Y$16)-1)</f>
        <v>0</v>
      </c>
      <c r="C14" s="42">
        <f ca="1">OFFSET(WPDATA!$A$196,C$5,$E$1+SUMIF(Sets!$W$7:$W$16,$A14,Sets!$Y$7:$Y$16)-1)</f>
        <v>0</v>
      </c>
      <c r="D14" s="42">
        <f ca="1">OFFSET(WPDATA!$A$196,D$5,$E$1+SUMIF(Sets!$W$7:$W$16,$A14,Sets!$Y$7:$Y$16)-1)</f>
        <v>0</v>
      </c>
      <c r="E14" s="42">
        <f ca="1">OFFSET(WPDATA!$A$196,E$5,$E$1+SUMIF(Sets!$W$7:$W$16,$A14,Sets!$Y$7:$Y$16)-1)</f>
        <v>0</v>
      </c>
      <c r="F14" s="42">
        <f ca="1">OFFSET(WPDATA!$A$196,F$5,$E$1+SUMIF(Sets!$W$7:$W$16,$A14,Sets!$Y$7:$Y$16)-1)</f>
        <v>0</v>
      </c>
      <c r="G14" s="42">
        <f ca="1">OFFSET(WPDATA!$A$196,G$5,$E$1+SUMIF(Sets!$W$7:$W$16,$A14,Sets!$Y$7:$Y$16)-1)</f>
        <v>0</v>
      </c>
      <c r="H14" s="42">
        <f ca="1">OFFSET(WPDATA!$A$196,H$5,$E$1+SUMIF(Sets!$W$7:$W$16,$A14,Sets!$Y$7:$Y$16)-1)</f>
        <v>0</v>
      </c>
      <c r="I14" s="42">
        <f ca="1">OFFSET(WPDATA!$A$196,I$5,$E$1+SUMIF(Sets!$W$7:$W$16,$A14,Sets!$Y$7:$Y$16)-1)</f>
        <v>0</v>
      </c>
      <c r="J14" s="42">
        <f ca="1">OFFSET(WPDATA!$A$196,J$5,$E$1+SUMIF(Sets!$W$7:$W$16,$A14,Sets!$Y$7:$Y$16)-1)</f>
        <v>0</v>
      </c>
      <c r="K14" s="42">
        <f ca="1">OFFSET(WPDATA!$A$196,K$5,$E$1+SUMIF(Sets!$W$7:$W$16,$A14,Sets!$Y$7:$Y$16)-1)</f>
        <v>0</v>
      </c>
      <c r="L14" s="42">
        <f ca="1">OFFSET(WPDATA!$A$196,L$5,$E$1+SUMIF(Sets!$W$7:$W$16,$A14,Sets!$Y$7:$Y$16)-1)</f>
        <v>0</v>
      </c>
      <c r="M14" s="42">
        <f ca="1">OFFSET(WPDATA!$A$196,M$5,$E$1+SUMIF(Sets!$W$7:$W$16,$A14,Sets!$Y$7:$Y$16)-1)</f>
        <v>0</v>
      </c>
      <c r="N14" s="42">
        <f ca="1">OFFSET(WPDATA!$A$196,N$5,$E$1+SUMIF(Sets!$W$7:$W$16,$A14,Sets!$Y$7:$Y$16)-1)</f>
        <v>0</v>
      </c>
      <c r="O14" s="42">
        <f ca="1">OFFSET(WPDATA!$A$196,O$5,$E$1+SUMIF(Sets!$W$7:$W$16,$A14,Sets!$Y$7:$Y$16)-1)</f>
        <v>0</v>
      </c>
      <c r="P14" s="42">
        <f ca="1">OFFSET(WPDATA!$A$196,P$5,$E$1+SUMIF(Sets!$W$7:$W$16,$A14,Sets!$Y$7:$Y$16)-1)</f>
        <v>0</v>
      </c>
      <c r="Q14" s="42">
        <f ca="1">OFFSET(WPDATA!$A$196,Q$5,$E$1+SUMIF(Sets!$W$7:$W$16,$A14,Sets!$Y$7:$Y$16)-1)</f>
        <v>0</v>
      </c>
      <c r="R14" s="42">
        <f ca="1">OFFSET(WPDATA!$A$196,R$5,$E$1+SUMIF(Sets!$W$7:$W$16,$A14,Sets!$Y$7:$Y$16)-1)</f>
        <v>0</v>
      </c>
      <c r="S14" s="42">
        <f ca="1">OFFSET(WPDATA!$A$196,S$5,$E$1+SUMIF(Sets!$W$7:$W$16,$A14,Sets!$Y$7:$Y$16)-1)</f>
        <v>0</v>
      </c>
      <c r="T14" s="42">
        <f ca="1">OFFSET(WPDATA!$A$196,T$5,$E$1+SUMIF(Sets!$W$7:$W$16,$A14,Sets!$Y$7:$Y$16)-1)</f>
        <v>0</v>
      </c>
      <c r="U14" s="42">
        <f ca="1">OFFSET(WPDATA!$A$196,U$5,$E$1+SUMIF(Sets!$W$7:$W$16,$A14,Sets!$Y$7:$Y$16)-1)</f>
        <v>0</v>
      </c>
      <c r="V14" s="42">
        <f ca="1">OFFSET(WPDATA!$A$196,V$5,$E$1+SUMIF(Sets!$W$7:$W$16,$A14,Sets!$Y$7:$Y$16)-1)</f>
        <v>0</v>
      </c>
      <c r="W14" s="42">
        <f ca="1">OFFSET(WPDATA!$A$196,W$5,$E$1+SUMIF(Sets!$W$7:$W$16,$A14,Sets!$Y$7:$Y$16)-1)</f>
        <v>0</v>
      </c>
      <c r="X14" s="42">
        <f ca="1">OFFSET(WPDATA!$A$196,X$5,$E$1+SUMIF(Sets!$W$7:$W$16,$A14,Sets!$Y$7:$Y$16)-1)</f>
        <v>0</v>
      </c>
      <c r="Y14" s="42">
        <f ca="1">OFFSET(WPDATA!$A$196,Y$5,$E$1+SUMIF(Sets!$W$7:$W$16,$A14,Sets!$Y$7:$Y$16)-1)</f>
        <v>0</v>
      </c>
      <c r="Z14" s="42">
        <f ca="1">OFFSET(WPDATA!$A$196,Z$5,$E$1+SUMIF(Sets!$W$7:$W$16,$A14,Sets!$Y$7:$Y$16)-1)</f>
        <v>0</v>
      </c>
      <c r="AA14" s="42">
        <f ca="1">OFFSET(WPDATA!$A$196,AA$5,$E$1+SUMIF(Sets!$W$7:$W$16,$A14,Sets!$Y$7:$Y$16)-1)</f>
        <v>0</v>
      </c>
      <c r="AB14" s="42">
        <f ca="1">OFFSET(WPDATA!$A$196,AB$5,$E$1+SUMIF(Sets!$W$7:$W$16,$A14,Sets!$Y$7:$Y$16)-1)</f>
        <v>0</v>
      </c>
      <c r="AC14" s="42">
        <f ca="1">OFFSET(WPDATA!$A$196,AC$5,$E$1+SUMIF(Sets!$W$7:$W$16,$A14,Sets!$Y$7:$Y$16)-1)</f>
        <v>0</v>
      </c>
      <c r="AD14" s="42">
        <f ca="1">OFFSET(WPDATA!$A$196,AD$5,$E$1+SUMIF(Sets!$W$7:$W$16,$A14,Sets!$Y$7:$Y$16)-1)</f>
        <v>0</v>
      </c>
      <c r="AE14" s="42">
        <f ca="1">OFFSET(WPDATA!$A$196,AE$5,$E$1+SUMIF(Sets!$W$7:$W$16,$A14,Sets!$Y$7:$Y$16)-1)</f>
        <v>0</v>
      </c>
      <c r="AF14" s="42">
        <f ca="1">OFFSET(WPDATA!$A$196,AF$5,$E$1+SUMIF(Sets!$W$7:$W$16,$A14,Sets!$Y$7:$Y$16)-1)</f>
        <v>0</v>
      </c>
      <c r="AG14" s="42">
        <f ca="1">OFFSET(WPDATA!$A$196,AG$5,$E$1+SUMIF(Sets!$W$7:$W$16,$A14,Sets!$Y$7:$Y$16)-1)</f>
        <v>0</v>
      </c>
      <c r="AH14" s="42"/>
      <c r="AI14" s="42"/>
      <c r="AJ14" s="42"/>
      <c r="AK14" s="42"/>
      <c r="AL14" s="42"/>
    </row>
    <row r="15" spans="1:38" x14ac:dyDescent="0.25">
      <c r="A15" t="str">
        <f>Sets!F15</f>
        <v>sim7</v>
      </c>
      <c r="B15" s="42">
        <f ca="1">OFFSET(WPDATA!$A$196,B$5,$E$1+SUMIF(Sets!$W$7:$W$16,$A15,Sets!$Y$7:$Y$16)-1)</f>
        <v>0</v>
      </c>
      <c r="C15" s="42">
        <f ca="1">OFFSET(WPDATA!$A$196,C$5,$E$1+SUMIF(Sets!$W$7:$W$16,$A15,Sets!$Y$7:$Y$16)-1)</f>
        <v>0</v>
      </c>
      <c r="D15" s="42">
        <f ca="1">OFFSET(WPDATA!$A$196,D$5,$E$1+SUMIF(Sets!$W$7:$W$16,$A15,Sets!$Y$7:$Y$16)-1)</f>
        <v>0</v>
      </c>
      <c r="E15" s="42">
        <f ca="1">OFFSET(WPDATA!$A$196,E$5,$E$1+SUMIF(Sets!$W$7:$W$16,$A15,Sets!$Y$7:$Y$16)-1)</f>
        <v>0</v>
      </c>
      <c r="F15" s="42">
        <f ca="1">OFFSET(WPDATA!$A$196,F$5,$E$1+SUMIF(Sets!$W$7:$W$16,$A15,Sets!$Y$7:$Y$16)-1)</f>
        <v>0</v>
      </c>
      <c r="G15" s="42">
        <f ca="1">OFFSET(WPDATA!$A$196,G$5,$E$1+SUMIF(Sets!$W$7:$W$16,$A15,Sets!$Y$7:$Y$16)-1)</f>
        <v>0</v>
      </c>
      <c r="H15" s="42">
        <f ca="1">OFFSET(WPDATA!$A$196,H$5,$E$1+SUMIF(Sets!$W$7:$W$16,$A15,Sets!$Y$7:$Y$16)-1)</f>
        <v>0</v>
      </c>
      <c r="I15" s="42">
        <f ca="1">OFFSET(WPDATA!$A$196,I$5,$E$1+SUMIF(Sets!$W$7:$W$16,$A15,Sets!$Y$7:$Y$16)-1)</f>
        <v>0</v>
      </c>
      <c r="J15" s="42">
        <f ca="1">OFFSET(WPDATA!$A$196,J$5,$E$1+SUMIF(Sets!$W$7:$W$16,$A15,Sets!$Y$7:$Y$16)-1)</f>
        <v>0</v>
      </c>
      <c r="K15" s="42">
        <f ca="1">OFFSET(WPDATA!$A$196,K$5,$E$1+SUMIF(Sets!$W$7:$W$16,$A15,Sets!$Y$7:$Y$16)-1)</f>
        <v>0</v>
      </c>
      <c r="L15" s="42">
        <f ca="1">OFFSET(WPDATA!$A$196,L$5,$E$1+SUMIF(Sets!$W$7:$W$16,$A15,Sets!$Y$7:$Y$16)-1)</f>
        <v>0</v>
      </c>
      <c r="M15" s="42">
        <f ca="1">OFFSET(WPDATA!$A$196,M$5,$E$1+SUMIF(Sets!$W$7:$W$16,$A15,Sets!$Y$7:$Y$16)-1)</f>
        <v>0</v>
      </c>
      <c r="N15" s="42">
        <f ca="1">OFFSET(WPDATA!$A$196,N$5,$E$1+SUMIF(Sets!$W$7:$W$16,$A15,Sets!$Y$7:$Y$16)-1)</f>
        <v>0</v>
      </c>
      <c r="O15" s="42">
        <f ca="1">OFFSET(WPDATA!$A$196,O$5,$E$1+SUMIF(Sets!$W$7:$W$16,$A15,Sets!$Y$7:$Y$16)-1)</f>
        <v>0</v>
      </c>
      <c r="P15" s="42">
        <f ca="1">OFFSET(WPDATA!$A$196,P$5,$E$1+SUMIF(Sets!$W$7:$W$16,$A15,Sets!$Y$7:$Y$16)-1)</f>
        <v>0</v>
      </c>
      <c r="Q15" s="42">
        <f ca="1">OFFSET(WPDATA!$A$196,Q$5,$E$1+SUMIF(Sets!$W$7:$W$16,$A15,Sets!$Y$7:$Y$16)-1)</f>
        <v>0</v>
      </c>
      <c r="R15" s="42">
        <f ca="1">OFFSET(WPDATA!$A$196,R$5,$E$1+SUMIF(Sets!$W$7:$W$16,$A15,Sets!$Y$7:$Y$16)-1)</f>
        <v>0</v>
      </c>
      <c r="S15" s="42">
        <f ca="1">OFFSET(WPDATA!$A$196,S$5,$E$1+SUMIF(Sets!$W$7:$W$16,$A15,Sets!$Y$7:$Y$16)-1)</f>
        <v>0</v>
      </c>
      <c r="T15" s="42">
        <f ca="1">OFFSET(WPDATA!$A$196,T$5,$E$1+SUMIF(Sets!$W$7:$W$16,$A15,Sets!$Y$7:$Y$16)-1)</f>
        <v>0</v>
      </c>
      <c r="U15" s="42">
        <f ca="1">OFFSET(WPDATA!$A$196,U$5,$E$1+SUMIF(Sets!$W$7:$W$16,$A15,Sets!$Y$7:$Y$16)-1)</f>
        <v>0</v>
      </c>
      <c r="V15" s="42">
        <f ca="1">OFFSET(WPDATA!$A$196,V$5,$E$1+SUMIF(Sets!$W$7:$W$16,$A15,Sets!$Y$7:$Y$16)-1)</f>
        <v>0</v>
      </c>
      <c r="W15" s="42">
        <f ca="1">OFFSET(WPDATA!$A$196,W$5,$E$1+SUMIF(Sets!$W$7:$W$16,$A15,Sets!$Y$7:$Y$16)-1)</f>
        <v>0</v>
      </c>
      <c r="X15" s="42">
        <f ca="1">OFFSET(WPDATA!$A$196,X$5,$E$1+SUMIF(Sets!$W$7:$W$16,$A15,Sets!$Y$7:$Y$16)-1)</f>
        <v>0</v>
      </c>
      <c r="Y15" s="42">
        <f ca="1">OFFSET(WPDATA!$A$196,Y$5,$E$1+SUMIF(Sets!$W$7:$W$16,$A15,Sets!$Y$7:$Y$16)-1)</f>
        <v>0</v>
      </c>
      <c r="Z15" s="42">
        <f ca="1">OFFSET(WPDATA!$A$196,Z$5,$E$1+SUMIF(Sets!$W$7:$W$16,$A15,Sets!$Y$7:$Y$16)-1)</f>
        <v>0</v>
      </c>
      <c r="AA15" s="42">
        <f ca="1">OFFSET(WPDATA!$A$196,AA$5,$E$1+SUMIF(Sets!$W$7:$W$16,$A15,Sets!$Y$7:$Y$16)-1)</f>
        <v>0</v>
      </c>
      <c r="AB15" s="42">
        <f ca="1">OFFSET(WPDATA!$A$196,AB$5,$E$1+SUMIF(Sets!$W$7:$W$16,$A15,Sets!$Y$7:$Y$16)-1)</f>
        <v>0</v>
      </c>
      <c r="AC15" s="42">
        <f ca="1">OFFSET(WPDATA!$A$196,AC$5,$E$1+SUMIF(Sets!$W$7:$W$16,$A15,Sets!$Y$7:$Y$16)-1)</f>
        <v>0</v>
      </c>
      <c r="AD15" s="42">
        <f ca="1">OFFSET(WPDATA!$A$196,AD$5,$E$1+SUMIF(Sets!$W$7:$W$16,$A15,Sets!$Y$7:$Y$16)-1)</f>
        <v>0</v>
      </c>
      <c r="AE15" s="42">
        <f ca="1">OFFSET(WPDATA!$A$196,AE$5,$E$1+SUMIF(Sets!$W$7:$W$16,$A15,Sets!$Y$7:$Y$16)-1)</f>
        <v>0</v>
      </c>
      <c r="AF15" s="42">
        <f ca="1">OFFSET(WPDATA!$A$196,AF$5,$E$1+SUMIF(Sets!$W$7:$W$16,$A15,Sets!$Y$7:$Y$16)-1)</f>
        <v>0</v>
      </c>
      <c r="AG15" s="42">
        <f ca="1">OFFSET(WPDATA!$A$196,AG$5,$E$1+SUMIF(Sets!$W$7:$W$16,$A15,Sets!$Y$7:$Y$16)-1)</f>
        <v>0</v>
      </c>
      <c r="AH15" s="42"/>
      <c r="AI15" s="42"/>
      <c r="AJ15" s="42"/>
      <c r="AK15" s="42"/>
      <c r="AL15" s="42"/>
    </row>
    <row r="16" spans="1:38" x14ac:dyDescent="0.25">
      <c r="A16" t="str">
        <f>Sets!F16</f>
        <v>sim8</v>
      </c>
      <c r="B16" s="42">
        <f ca="1">OFFSET(WPDATA!$A$196,B$5,$E$1+SUMIF(Sets!$W$7:$W$16,$A16,Sets!$Y$7:$Y$16)-1)</f>
        <v>0</v>
      </c>
      <c r="C16" s="42">
        <f ca="1">OFFSET(WPDATA!$A$196,C$5,$E$1+SUMIF(Sets!$W$7:$W$16,$A16,Sets!$Y$7:$Y$16)-1)</f>
        <v>0</v>
      </c>
      <c r="D16" s="42">
        <f ca="1">OFFSET(WPDATA!$A$196,D$5,$E$1+SUMIF(Sets!$W$7:$W$16,$A16,Sets!$Y$7:$Y$16)-1)</f>
        <v>0</v>
      </c>
      <c r="E16" s="42">
        <f ca="1">OFFSET(WPDATA!$A$196,E$5,$E$1+SUMIF(Sets!$W$7:$W$16,$A16,Sets!$Y$7:$Y$16)-1)</f>
        <v>0</v>
      </c>
      <c r="F16" s="42">
        <f ca="1">OFFSET(WPDATA!$A$196,F$5,$E$1+SUMIF(Sets!$W$7:$W$16,$A16,Sets!$Y$7:$Y$16)-1)</f>
        <v>0</v>
      </c>
      <c r="G16" s="42">
        <f ca="1">OFFSET(WPDATA!$A$196,G$5,$E$1+SUMIF(Sets!$W$7:$W$16,$A16,Sets!$Y$7:$Y$16)-1)</f>
        <v>0</v>
      </c>
      <c r="H16" s="42">
        <f ca="1">OFFSET(WPDATA!$A$196,H$5,$E$1+SUMIF(Sets!$W$7:$W$16,$A16,Sets!$Y$7:$Y$16)-1)</f>
        <v>0</v>
      </c>
      <c r="I16" s="42">
        <f ca="1">OFFSET(WPDATA!$A$196,I$5,$E$1+SUMIF(Sets!$W$7:$W$16,$A16,Sets!$Y$7:$Y$16)-1)</f>
        <v>0</v>
      </c>
      <c r="J16" s="42">
        <f ca="1">OFFSET(WPDATA!$A$196,J$5,$E$1+SUMIF(Sets!$W$7:$W$16,$A16,Sets!$Y$7:$Y$16)-1)</f>
        <v>0</v>
      </c>
      <c r="K16" s="42">
        <f ca="1">OFFSET(WPDATA!$A$196,K$5,$E$1+SUMIF(Sets!$W$7:$W$16,$A16,Sets!$Y$7:$Y$16)-1)</f>
        <v>0</v>
      </c>
      <c r="L16" s="42">
        <f ca="1">OFFSET(WPDATA!$A$196,L$5,$E$1+SUMIF(Sets!$W$7:$W$16,$A16,Sets!$Y$7:$Y$16)-1)</f>
        <v>0</v>
      </c>
      <c r="M16" s="42">
        <f ca="1">OFFSET(WPDATA!$A$196,M$5,$E$1+SUMIF(Sets!$W$7:$W$16,$A16,Sets!$Y$7:$Y$16)-1)</f>
        <v>0</v>
      </c>
      <c r="N16" s="42">
        <f ca="1">OFFSET(WPDATA!$A$196,N$5,$E$1+SUMIF(Sets!$W$7:$W$16,$A16,Sets!$Y$7:$Y$16)-1)</f>
        <v>0</v>
      </c>
      <c r="O16" s="42">
        <f ca="1">OFFSET(WPDATA!$A$196,O$5,$E$1+SUMIF(Sets!$W$7:$W$16,$A16,Sets!$Y$7:$Y$16)-1)</f>
        <v>0</v>
      </c>
      <c r="P16" s="42">
        <f ca="1">OFFSET(WPDATA!$A$196,P$5,$E$1+SUMIF(Sets!$W$7:$W$16,$A16,Sets!$Y$7:$Y$16)-1)</f>
        <v>0</v>
      </c>
      <c r="Q16" s="42">
        <f ca="1">OFFSET(WPDATA!$A$196,Q$5,$E$1+SUMIF(Sets!$W$7:$W$16,$A16,Sets!$Y$7:$Y$16)-1)</f>
        <v>0</v>
      </c>
      <c r="R16" s="42">
        <f ca="1">OFFSET(WPDATA!$A$196,R$5,$E$1+SUMIF(Sets!$W$7:$W$16,$A16,Sets!$Y$7:$Y$16)-1)</f>
        <v>0</v>
      </c>
      <c r="S16" s="42">
        <f ca="1">OFFSET(WPDATA!$A$196,S$5,$E$1+SUMIF(Sets!$W$7:$W$16,$A16,Sets!$Y$7:$Y$16)-1)</f>
        <v>0</v>
      </c>
      <c r="T16" s="42">
        <f ca="1">OFFSET(WPDATA!$A$196,T$5,$E$1+SUMIF(Sets!$W$7:$W$16,$A16,Sets!$Y$7:$Y$16)-1)</f>
        <v>0</v>
      </c>
      <c r="U16" s="42">
        <f ca="1">OFFSET(WPDATA!$A$196,U$5,$E$1+SUMIF(Sets!$W$7:$W$16,$A16,Sets!$Y$7:$Y$16)-1)</f>
        <v>0</v>
      </c>
      <c r="V16" s="42">
        <f ca="1">OFFSET(WPDATA!$A$196,V$5,$E$1+SUMIF(Sets!$W$7:$W$16,$A16,Sets!$Y$7:$Y$16)-1)</f>
        <v>0</v>
      </c>
      <c r="W16" s="42">
        <f ca="1">OFFSET(WPDATA!$A$196,W$5,$E$1+SUMIF(Sets!$W$7:$W$16,$A16,Sets!$Y$7:$Y$16)-1)</f>
        <v>0</v>
      </c>
      <c r="X16" s="42">
        <f ca="1">OFFSET(WPDATA!$A$196,X$5,$E$1+SUMIF(Sets!$W$7:$W$16,$A16,Sets!$Y$7:$Y$16)-1)</f>
        <v>0</v>
      </c>
      <c r="Y16" s="42">
        <f ca="1">OFFSET(WPDATA!$A$196,Y$5,$E$1+SUMIF(Sets!$W$7:$W$16,$A16,Sets!$Y$7:$Y$16)-1)</f>
        <v>0</v>
      </c>
      <c r="Z16" s="42">
        <f ca="1">OFFSET(WPDATA!$A$196,Z$5,$E$1+SUMIF(Sets!$W$7:$W$16,$A16,Sets!$Y$7:$Y$16)-1)</f>
        <v>0</v>
      </c>
      <c r="AA16" s="42">
        <f ca="1">OFFSET(WPDATA!$A$196,AA$5,$E$1+SUMIF(Sets!$W$7:$W$16,$A16,Sets!$Y$7:$Y$16)-1)</f>
        <v>0</v>
      </c>
      <c r="AB16" s="42">
        <f ca="1">OFFSET(WPDATA!$A$196,AB$5,$E$1+SUMIF(Sets!$W$7:$W$16,$A16,Sets!$Y$7:$Y$16)-1)</f>
        <v>0</v>
      </c>
      <c r="AC16" s="42">
        <f ca="1">OFFSET(WPDATA!$A$196,AC$5,$E$1+SUMIF(Sets!$W$7:$W$16,$A16,Sets!$Y$7:$Y$16)-1)</f>
        <v>0</v>
      </c>
      <c r="AD16" s="42">
        <f ca="1">OFFSET(WPDATA!$A$196,AD$5,$E$1+SUMIF(Sets!$W$7:$W$16,$A16,Sets!$Y$7:$Y$16)-1)</f>
        <v>0</v>
      </c>
      <c r="AE16" s="42">
        <f ca="1">OFFSET(WPDATA!$A$196,AE$5,$E$1+SUMIF(Sets!$W$7:$W$16,$A16,Sets!$Y$7:$Y$16)-1)</f>
        <v>0</v>
      </c>
      <c r="AF16" s="42">
        <f ca="1">OFFSET(WPDATA!$A$196,AF$5,$E$1+SUMIF(Sets!$W$7:$W$16,$A16,Sets!$Y$7:$Y$16)-1)</f>
        <v>0</v>
      </c>
      <c r="AG16" s="42">
        <f ca="1">OFFSET(WPDATA!$A$196,AG$5,$E$1+SUMIF(Sets!$W$7:$W$16,$A16,Sets!$Y$7:$Y$16)-1)</f>
        <v>0</v>
      </c>
      <c r="AH16" s="42"/>
      <c r="AI16" s="42"/>
      <c r="AJ16" s="42"/>
      <c r="AK16" s="42"/>
      <c r="AL16" s="42"/>
    </row>
    <row r="17" spans="1:38" x14ac:dyDescent="0.25">
      <c r="A17" t="str">
        <f>Sets!F17</f>
        <v>sim9</v>
      </c>
      <c r="B17" s="42">
        <f ca="1">OFFSET(WPDATA!$A$196,B$5,$E$1+SUMIF(Sets!$W$7:$W$16,$A17,Sets!$Y$7:$Y$16)-1)</f>
        <v>0</v>
      </c>
      <c r="C17" s="42">
        <f ca="1">OFFSET(WPDATA!$A$196,C$5,$E$1+SUMIF(Sets!$W$7:$W$16,$A17,Sets!$Y$7:$Y$16)-1)</f>
        <v>0</v>
      </c>
      <c r="D17" s="42">
        <f ca="1">OFFSET(WPDATA!$A$196,D$5,$E$1+SUMIF(Sets!$W$7:$W$16,$A17,Sets!$Y$7:$Y$16)-1)</f>
        <v>0</v>
      </c>
      <c r="E17" s="42">
        <f ca="1">OFFSET(WPDATA!$A$196,E$5,$E$1+SUMIF(Sets!$W$7:$W$16,$A17,Sets!$Y$7:$Y$16)-1)</f>
        <v>0</v>
      </c>
      <c r="F17" s="42">
        <f ca="1">OFFSET(WPDATA!$A$196,F$5,$E$1+SUMIF(Sets!$W$7:$W$16,$A17,Sets!$Y$7:$Y$16)-1)</f>
        <v>0</v>
      </c>
      <c r="G17" s="42">
        <f ca="1">OFFSET(WPDATA!$A$196,G$5,$E$1+SUMIF(Sets!$W$7:$W$16,$A17,Sets!$Y$7:$Y$16)-1)</f>
        <v>0</v>
      </c>
      <c r="H17" s="42">
        <f ca="1">OFFSET(WPDATA!$A$196,H$5,$E$1+SUMIF(Sets!$W$7:$W$16,$A17,Sets!$Y$7:$Y$16)-1)</f>
        <v>0</v>
      </c>
      <c r="I17" s="42">
        <f ca="1">OFFSET(WPDATA!$A$196,I$5,$E$1+SUMIF(Sets!$W$7:$W$16,$A17,Sets!$Y$7:$Y$16)-1)</f>
        <v>0</v>
      </c>
      <c r="J17" s="42">
        <f ca="1">OFFSET(WPDATA!$A$196,J$5,$E$1+SUMIF(Sets!$W$7:$W$16,$A17,Sets!$Y$7:$Y$16)-1)</f>
        <v>0</v>
      </c>
      <c r="K17" s="42">
        <f ca="1">OFFSET(WPDATA!$A$196,K$5,$E$1+SUMIF(Sets!$W$7:$W$16,$A17,Sets!$Y$7:$Y$16)-1)</f>
        <v>0</v>
      </c>
      <c r="L17" s="42">
        <f ca="1">OFFSET(WPDATA!$A$196,L$5,$E$1+SUMIF(Sets!$W$7:$W$16,$A17,Sets!$Y$7:$Y$16)-1)</f>
        <v>0</v>
      </c>
      <c r="M17" s="42">
        <f ca="1">OFFSET(WPDATA!$A$196,M$5,$E$1+SUMIF(Sets!$W$7:$W$16,$A17,Sets!$Y$7:$Y$16)-1)</f>
        <v>0</v>
      </c>
      <c r="N17" s="42">
        <f ca="1">OFFSET(WPDATA!$A$196,N$5,$E$1+SUMIF(Sets!$W$7:$W$16,$A17,Sets!$Y$7:$Y$16)-1)</f>
        <v>0</v>
      </c>
      <c r="O17" s="42">
        <f ca="1">OFFSET(WPDATA!$A$196,O$5,$E$1+SUMIF(Sets!$W$7:$W$16,$A17,Sets!$Y$7:$Y$16)-1)</f>
        <v>0</v>
      </c>
      <c r="P17" s="42">
        <f ca="1">OFFSET(WPDATA!$A$196,P$5,$E$1+SUMIF(Sets!$W$7:$W$16,$A17,Sets!$Y$7:$Y$16)-1)</f>
        <v>0</v>
      </c>
      <c r="Q17" s="42">
        <f ca="1">OFFSET(WPDATA!$A$196,Q$5,$E$1+SUMIF(Sets!$W$7:$W$16,$A17,Sets!$Y$7:$Y$16)-1)</f>
        <v>0</v>
      </c>
      <c r="R17" s="42">
        <f ca="1">OFFSET(WPDATA!$A$196,R$5,$E$1+SUMIF(Sets!$W$7:$W$16,$A17,Sets!$Y$7:$Y$16)-1)</f>
        <v>0</v>
      </c>
      <c r="S17" s="42">
        <f ca="1">OFFSET(WPDATA!$A$196,S$5,$E$1+SUMIF(Sets!$W$7:$W$16,$A17,Sets!$Y$7:$Y$16)-1)</f>
        <v>0</v>
      </c>
      <c r="T17" s="42">
        <f ca="1">OFFSET(WPDATA!$A$196,T$5,$E$1+SUMIF(Sets!$W$7:$W$16,$A17,Sets!$Y$7:$Y$16)-1)</f>
        <v>0</v>
      </c>
      <c r="U17" s="42">
        <f ca="1">OFFSET(WPDATA!$A$196,U$5,$E$1+SUMIF(Sets!$W$7:$W$16,$A17,Sets!$Y$7:$Y$16)-1)</f>
        <v>0</v>
      </c>
      <c r="V17" s="42">
        <f ca="1">OFFSET(WPDATA!$A$196,V$5,$E$1+SUMIF(Sets!$W$7:$W$16,$A17,Sets!$Y$7:$Y$16)-1)</f>
        <v>0</v>
      </c>
      <c r="W17" s="42">
        <f ca="1">OFFSET(WPDATA!$A$196,W$5,$E$1+SUMIF(Sets!$W$7:$W$16,$A17,Sets!$Y$7:$Y$16)-1)</f>
        <v>0</v>
      </c>
      <c r="X17" s="42">
        <f ca="1">OFFSET(WPDATA!$A$196,X$5,$E$1+SUMIF(Sets!$W$7:$W$16,$A17,Sets!$Y$7:$Y$16)-1)</f>
        <v>0</v>
      </c>
      <c r="Y17" s="42">
        <f ca="1">OFFSET(WPDATA!$A$196,Y$5,$E$1+SUMIF(Sets!$W$7:$W$16,$A17,Sets!$Y$7:$Y$16)-1)</f>
        <v>0</v>
      </c>
      <c r="Z17" s="42">
        <f ca="1">OFFSET(WPDATA!$A$196,Z$5,$E$1+SUMIF(Sets!$W$7:$W$16,$A17,Sets!$Y$7:$Y$16)-1)</f>
        <v>0</v>
      </c>
      <c r="AA17" s="42">
        <f ca="1">OFFSET(WPDATA!$A$196,AA$5,$E$1+SUMIF(Sets!$W$7:$W$16,$A17,Sets!$Y$7:$Y$16)-1)</f>
        <v>0</v>
      </c>
      <c r="AB17" s="42">
        <f ca="1">OFFSET(WPDATA!$A$196,AB$5,$E$1+SUMIF(Sets!$W$7:$W$16,$A17,Sets!$Y$7:$Y$16)-1)</f>
        <v>0</v>
      </c>
      <c r="AC17" s="42">
        <f ca="1">OFFSET(WPDATA!$A$196,AC$5,$E$1+SUMIF(Sets!$W$7:$W$16,$A17,Sets!$Y$7:$Y$16)-1)</f>
        <v>0</v>
      </c>
      <c r="AD17" s="42">
        <f ca="1">OFFSET(WPDATA!$A$196,AD$5,$E$1+SUMIF(Sets!$W$7:$W$16,$A17,Sets!$Y$7:$Y$16)-1)</f>
        <v>0</v>
      </c>
      <c r="AE17" s="42">
        <f ca="1">OFFSET(WPDATA!$A$196,AE$5,$E$1+SUMIF(Sets!$W$7:$W$16,$A17,Sets!$Y$7:$Y$16)-1)</f>
        <v>0</v>
      </c>
      <c r="AF17" s="42">
        <f ca="1">OFFSET(WPDATA!$A$196,AF$5,$E$1+SUMIF(Sets!$W$7:$W$16,$A17,Sets!$Y$7:$Y$16)-1)</f>
        <v>0</v>
      </c>
      <c r="AG17" s="42">
        <f ca="1">OFFSET(WPDATA!$A$196,AG$5,$E$1+SUMIF(Sets!$W$7:$W$16,$A17,Sets!$Y$7:$Y$16)-1)</f>
        <v>0</v>
      </c>
      <c r="AH17" s="42"/>
      <c r="AI17" s="42"/>
      <c r="AJ17" s="42"/>
      <c r="AK17" s="42"/>
      <c r="AL17" s="42"/>
    </row>
    <row r="18" spans="1:38" x14ac:dyDescent="0.25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38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2" spans="1:38" x14ac:dyDescent="0.25">
      <c r="A22" s="2" t="s">
        <v>292</v>
      </c>
    </row>
    <row r="23" spans="1:38" x14ac:dyDescent="0.25">
      <c r="B23">
        <f>B7</f>
        <v>2019</v>
      </c>
      <c r="C23">
        <f t="shared" ref="C23:AG23" si="2">B23+1</f>
        <v>2020</v>
      </c>
      <c r="D23">
        <f t="shared" si="2"/>
        <v>2021</v>
      </c>
      <c r="E23">
        <f t="shared" si="2"/>
        <v>2022</v>
      </c>
      <c r="F23">
        <f t="shared" si="2"/>
        <v>2023</v>
      </c>
      <c r="G23">
        <f t="shared" si="2"/>
        <v>2024</v>
      </c>
      <c r="H23">
        <f t="shared" si="2"/>
        <v>2025</v>
      </c>
      <c r="I23">
        <f t="shared" si="2"/>
        <v>2026</v>
      </c>
      <c r="J23">
        <f t="shared" si="2"/>
        <v>2027</v>
      </c>
      <c r="K23">
        <f t="shared" si="2"/>
        <v>2028</v>
      </c>
      <c r="L23">
        <f t="shared" si="2"/>
        <v>2029</v>
      </c>
      <c r="M23">
        <f t="shared" si="2"/>
        <v>2030</v>
      </c>
      <c r="N23">
        <f t="shared" si="2"/>
        <v>2031</v>
      </c>
      <c r="O23">
        <f t="shared" si="2"/>
        <v>2032</v>
      </c>
      <c r="P23">
        <f t="shared" si="2"/>
        <v>2033</v>
      </c>
      <c r="Q23">
        <f t="shared" si="2"/>
        <v>2034</v>
      </c>
      <c r="R23">
        <f t="shared" si="2"/>
        <v>2035</v>
      </c>
      <c r="S23">
        <f t="shared" si="2"/>
        <v>2036</v>
      </c>
      <c r="T23">
        <f t="shared" si="2"/>
        <v>2037</v>
      </c>
      <c r="U23">
        <f t="shared" si="2"/>
        <v>2038</v>
      </c>
      <c r="V23">
        <f t="shared" si="2"/>
        <v>2039</v>
      </c>
      <c r="W23">
        <f t="shared" si="2"/>
        <v>2040</v>
      </c>
      <c r="X23">
        <f t="shared" si="2"/>
        <v>2041</v>
      </c>
      <c r="Y23">
        <f t="shared" si="2"/>
        <v>2042</v>
      </c>
      <c r="Z23">
        <f t="shared" si="2"/>
        <v>2043</v>
      </c>
      <c r="AA23">
        <f t="shared" si="2"/>
        <v>2044</v>
      </c>
      <c r="AB23">
        <f t="shared" si="2"/>
        <v>2045</v>
      </c>
      <c r="AC23">
        <f t="shared" si="2"/>
        <v>2046</v>
      </c>
      <c r="AD23">
        <f t="shared" si="2"/>
        <v>2047</v>
      </c>
      <c r="AE23">
        <f t="shared" si="2"/>
        <v>2048</v>
      </c>
      <c r="AF23">
        <f t="shared" si="2"/>
        <v>2049</v>
      </c>
      <c r="AG23">
        <f t="shared" si="2"/>
        <v>2050</v>
      </c>
      <c r="AH23">
        <f t="shared" ref="AH23" si="3">AG23+1</f>
        <v>2051</v>
      </c>
      <c r="AI23">
        <f t="shared" ref="AI23" si="4">AH23+1</f>
        <v>2052</v>
      </c>
      <c r="AJ23">
        <f t="shared" ref="AJ23" si="5">AI23+1</f>
        <v>2053</v>
      </c>
      <c r="AK23">
        <f t="shared" ref="AK23:AL23" si="6">AJ23+1</f>
        <v>2054</v>
      </c>
      <c r="AL23">
        <f t="shared" si="6"/>
        <v>2055</v>
      </c>
    </row>
    <row r="24" spans="1:38" x14ac:dyDescent="0.25">
      <c r="A24" t="str">
        <f t="shared" ref="A24:A33" si="7">A8</f>
        <v>base</v>
      </c>
      <c r="B24" s="155">
        <v>0</v>
      </c>
      <c r="C24" s="155">
        <v>0</v>
      </c>
      <c r="D24" s="155">
        <v>0</v>
      </c>
      <c r="E24" s="155">
        <f t="shared" ref="C24:K33" si="8">D24</f>
        <v>0</v>
      </c>
      <c r="F24" s="155">
        <f t="shared" si="8"/>
        <v>0</v>
      </c>
      <c r="G24" s="155">
        <f t="shared" si="8"/>
        <v>0</v>
      </c>
      <c r="H24" s="155">
        <v>0</v>
      </c>
      <c r="I24" s="155">
        <f>(M24-H24)/5+H24</f>
        <v>7.6599999999999993</v>
      </c>
      <c r="J24" s="155">
        <f>(M24-H24)/5+I24</f>
        <v>15.319999999999999</v>
      </c>
      <c r="K24" s="155">
        <f>(M24-H24)/5+J24</f>
        <v>22.979999999999997</v>
      </c>
      <c r="L24" s="155">
        <f>(M24-H24)/5+K24</f>
        <v>30.639999999999997</v>
      </c>
      <c r="M24" s="155">
        <v>38.299999999999997</v>
      </c>
      <c r="N24" s="155">
        <f>(R24-M24)/5+M24</f>
        <v>53.5</v>
      </c>
      <c r="O24" s="155">
        <f>(R24-M24)/5+N24</f>
        <v>68.7</v>
      </c>
      <c r="P24" s="155">
        <f>(R24-M24)/5+O24</f>
        <v>83.9</v>
      </c>
      <c r="Q24" s="155">
        <f>(R24-M24)/5+P24</f>
        <v>99.100000000000009</v>
      </c>
      <c r="R24" s="155">
        <v>114.3</v>
      </c>
      <c r="S24" s="155">
        <f>(W24-R24)/5+R24</f>
        <v>128.22</v>
      </c>
      <c r="T24" s="155">
        <f>(W24-R24)/5+S24</f>
        <v>142.13999999999999</v>
      </c>
      <c r="U24" s="155">
        <f>(W24-R24)/5+T24</f>
        <v>156.06</v>
      </c>
      <c r="V24" s="155">
        <f>(W24-R24)/5+U24</f>
        <v>169.98000000000002</v>
      </c>
      <c r="W24" s="155">
        <v>183.9</v>
      </c>
      <c r="X24" s="155">
        <f>(AB24-W24)/5+W24</f>
        <v>192.5</v>
      </c>
      <c r="Y24" s="155">
        <f>(AB24-W24)/5+X24</f>
        <v>201.1</v>
      </c>
      <c r="Z24" s="155">
        <f>(AB24-W24)/5+Y24</f>
        <v>209.7</v>
      </c>
      <c r="AA24" s="155">
        <f>(AB24-W24)/5+Z24</f>
        <v>218.29999999999998</v>
      </c>
      <c r="AB24" s="155">
        <v>226.9</v>
      </c>
      <c r="AC24" s="155">
        <f>(AG24-AB24)/5+AB24</f>
        <v>229.26</v>
      </c>
      <c r="AD24" s="155">
        <f>(AG24-AB24)/5+AC24</f>
        <v>231.61999999999998</v>
      </c>
      <c r="AE24" s="155">
        <f>(AG24-AB24)/5+AD24</f>
        <v>233.97999999999996</v>
      </c>
      <c r="AF24" s="155">
        <f>(AG24-AB24)/5+AE24</f>
        <v>236.33999999999995</v>
      </c>
      <c r="AG24" s="155">
        <v>238.7</v>
      </c>
      <c r="AH24" s="155">
        <f t="shared" ref="AH24:AH33" si="9">AG24</f>
        <v>238.7</v>
      </c>
      <c r="AI24" s="155">
        <f t="shared" ref="AI24:AI33" si="10">AH24</f>
        <v>238.7</v>
      </c>
      <c r="AJ24" s="155">
        <f t="shared" ref="AJ24:AJ33" si="11">AI24</f>
        <v>238.7</v>
      </c>
      <c r="AK24" s="155">
        <f t="shared" ref="AK24:AL33" si="12">AJ24</f>
        <v>238.7</v>
      </c>
      <c r="AL24" s="10">
        <f t="shared" si="12"/>
        <v>238.7</v>
      </c>
    </row>
    <row r="25" spans="1:38" x14ac:dyDescent="0.25">
      <c r="A25" t="str">
        <f t="shared" si="7"/>
        <v>sim1</v>
      </c>
      <c r="B25" s="10">
        <v>0</v>
      </c>
      <c r="C25" s="10">
        <f t="shared" si="8"/>
        <v>0</v>
      </c>
      <c r="D25" s="10">
        <f t="shared" si="8"/>
        <v>0</v>
      </c>
      <c r="E25" s="10">
        <f t="shared" si="8"/>
        <v>0</v>
      </c>
      <c r="F25" s="10">
        <f t="shared" si="8"/>
        <v>0</v>
      </c>
      <c r="G25" s="10">
        <f t="shared" si="8"/>
        <v>0</v>
      </c>
      <c r="H25" s="10">
        <f t="shared" si="8"/>
        <v>0</v>
      </c>
      <c r="I25" s="10">
        <f t="shared" si="8"/>
        <v>0</v>
      </c>
      <c r="J25" s="10">
        <f t="shared" si="8"/>
        <v>0</v>
      </c>
      <c r="K25" s="10">
        <f t="shared" si="8"/>
        <v>0</v>
      </c>
      <c r="L25" s="10">
        <f t="shared" ref="L25:AA33" si="13">K25</f>
        <v>0</v>
      </c>
      <c r="M25" s="10">
        <f t="shared" si="13"/>
        <v>0</v>
      </c>
      <c r="N25" s="10">
        <f t="shared" si="13"/>
        <v>0</v>
      </c>
      <c r="O25" s="10">
        <f t="shared" si="13"/>
        <v>0</v>
      </c>
      <c r="P25" s="10">
        <f t="shared" si="13"/>
        <v>0</v>
      </c>
      <c r="Q25" s="10">
        <f t="shared" si="13"/>
        <v>0</v>
      </c>
      <c r="R25" s="10">
        <f t="shared" si="13"/>
        <v>0</v>
      </c>
      <c r="S25" s="10">
        <f t="shared" si="13"/>
        <v>0</v>
      </c>
      <c r="T25" s="10">
        <f t="shared" si="13"/>
        <v>0</v>
      </c>
      <c r="U25" s="10">
        <f t="shared" si="13"/>
        <v>0</v>
      </c>
      <c r="V25" s="10">
        <f t="shared" si="13"/>
        <v>0</v>
      </c>
      <c r="W25" s="10">
        <f t="shared" si="13"/>
        <v>0</v>
      </c>
      <c r="X25" s="10">
        <f t="shared" si="13"/>
        <v>0</v>
      </c>
      <c r="Y25" s="10">
        <f t="shared" si="13"/>
        <v>0</v>
      </c>
      <c r="Z25" s="10">
        <f t="shared" si="13"/>
        <v>0</v>
      </c>
      <c r="AA25" s="10">
        <f t="shared" si="13"/>
        <v>0</v>
      </c>
      <c r="AB25" s="10">
        <f t="shared" ref="AB25:AG33" si="14">AA25</f>
        <v>0</v>
      </c>
      <c r="AC25" s="10">
        <f t="shared" si="14"/>
        <v>0</v>
      </c>
      <c r="AD25" s="10">
        <f t="shared" si="14"/>
        <v>0</v>
      </c>
      <c r="AE25" s="10">
        <f t="shared" si="14"/>
        <v>0</v>
      </c>
      <c r="AF25" s="10">
        <f t="shared" si="14"/>
        <v>0</v>
      </c>
      <c r="AG25" s="10">
        <f t="shared" si="14"/>
        <v>0</v>
      </c>
      <c r="AH25" s="10">
        <f t="shared" si="9"/>
        <v>0</v>
      </c>
      <c r="AI25" s="10">
        <f t="shared" si="10"/>
        <v>0</v>
      </c>
      <c r="AJ25" s="10">
        <f t="shared" si="11"/>
        <v>0</v>
      </c>
      <c r="AK25" s="10">
        <f t="shared" si="12"/>
        <v>0</v>
      </c>
      <c r="AL25" s="10">
        <f t="shared" si="12"/>
        <v>0</v>
      </c>
    </row>
    <row r="26" spans="1:38" x14ac:dyDescent="0.25">
      <c r="A26" t="str">
        <f t="shared" si="7"/>
        <v>sim2</v>
      </c>
      <c r="B26" s="10">
        <v>0</v>
      </c>
      <c r="C26" s="10">
        <f t="shared" si="8"/>
        <v>0</v>
      </c>
      <c r="D26" s="10">
        <f t="shared" si="8"/>
        <v>0</v>
      </c>
      <c r="E26" s="10">
        <f t="shared" si="8"/>
        <v>0</v>
      </c>
      <c r="F26" s="10">
        <f t="shared" si="8"/>
        <v>0</v>
      </c>
      <c r="G26" s="10">
        <f t="shared" si="8"/>
        <v>0</v>
      </c>
      <c r="H26" s="10">
        <f t="shared" si="8"/>
        <v>0</v>
      </c>
      <c r="I26" s="10">
        <f t="shared" si="8"/>
        <v>0</v>
      </c>
      <c r="J26" s="10">
        <f t="shared" si="8"/>
        <v>0</v>
      </c>
      <c r="K26" s="10">
        <f t="shared" si="8"/>
        <v>0</v>
      </c>
      <c r="L26" s="10">
        <f t="shared" si="13"/>
        <v>0</v>
      </c>
      <c r="M26" s="10">
        <f t="shared" si="13"/>
        <v>0</v>
      </c>
      <c r="N26" s="10">
        <f t="shared" si="13"/>
        <v>0</v>
      </c>
      <c r="O26" s="10">
        <f t="shared" si="13"/>
        <v>0</v>
      </c>
      <c r="P26" s="10">
        <f t="shared" si="13"/>
        <v>0</v>
      </c>
      <c r="Q26" s="10">
        <f t="shared" si="13"/>
        <v>0</v>
      </c>
      <c r="R26" s="10">
        <f t="shared" si="13"/>
        <v>0</v>
      </c>
      <c r="S26" s="10">
        <f t="shared" si="13"/>
        <v>0</v>
      </c>
      <c r="T26" s="10">
        <f t="shared" si="13"/>
        <v>0</v>
      </c>
      <c r="U26" s="10">
        <f t="shared" si="13"/>
        <v>0</v>
      </c>
      <c r="V26" s="10">
        <f t="shared" si="13"/>
        <v>0</v>
      </c>
      <c r="W26" s="10">
        <f t="shared" si="13"/>
        <v>0</v>
      </c>
      <c r="X26" s="10">
        <f t="shared" si="13"/>
        <v>0</v>
      </c>
      <c r="Y26" s="10">
        <f t="shared" si="13"/>
        <v>0</v>
      </c>
      <c r="Z26" s="10">
        <f t="shared" si="13"/>
        <v>0</v>
      </c>
      <c r="AA26" s="10">
        <f t="shared" si="13"/>
        <v>0</v>
      </c>
      <c r="AB26" s="10">
        <f t="shared" si="14"/>
        <v>0</v>
      </c>
      <c r="AC26" s="10">
        <f t="shared" si="14"/>
        <v>0</v>
      </c>
      <c r="AD26" s="10">
        <f t="shared" si="14"/>
        <v>0</v>
      </c>
      <c r="AE26" s="10">
        <f t="shared" si="14"/>
        <v>0</v>
      </c>
      <c r="AF26" s="10">
        <f t="shared" si="14"/>
        <v>0</v>
      </c>
      <c r="AG26" s="10">
        <f t="shared" si="14"/>
        <v>0</v>
      </c>
      <c r="AH26" s="10">
        <f t="shared" si="9"/>
        <v>0</v>
      </c>
      <c r="AI26" s="10">
        <f t="shared" si="10"/>
        <v>0</v>
      </c>
      <c r="AJ26" s="10">
        <f t="shared" si="11"/>
        <v>0</v>
      </c>
      <c r="AK26" s="10">
        <f t="shared" si="12"/>
        <v>0</v>
      </c>
      <c r="AL26" s="10">
        <f t="shared" si="12"/>
        <v>0</v>
      </c>
    </row>
    <row r="27" spans="1:38" x14ac:dyDescent="0.25">
      <c r="A27" t="str">
        <f t="shared" si="7"/>
        <v>sim3</v>
      </c>
      <c r="B27" s="10">
        <v>0</v>
      </c>
      <c r="C27" s="10">
        <f t="shared" si="8"/>
        <v>0</v>
      </c>
      <c r="D27" s="10">
        <f t="shared" si="8"/>
        <v>0</v>
      </c>
      <c r="E27" s="10">
        <f t="shared" si="8"/>
        <v>0</v>
      </c>
      <c r="F27" s="10">
        <f t="shared" si="8"/>
        <v>0</v>
      </c>
      <c r="G27" s="10">
        <f t="shared" si="8"/>
        <v>0</v>
      </c>
      <c r="H27" s="10">
        <f t="shared" si="8"/>
        <v>0</v>
      </c>
      <c r="I27" s="10">
        <f t="shared" si="8"/>
        <v>0</v>
      </c>
      <c r="J27" s="10">
        <f t="shared" si="8"/>
        <v>0</v>
      </c>
      <c r="K27" s="10">
        <f t="shared" si="8"/>
        <v>0</v>
      </c>
      <c r="L27" s="10">
        <f t="shared" si="13"/>
        <v>0</v>
      </c>
      <c r="M27" s="10">
        <f t="shared" si="13"/>
        <v>0</v>
      </c>
      <c r="N27" s="10">
        <f t="shared" si="13"/>
        <v>0</v>
      </c>
      <c r="O27" s="10">
        <f t="shared" si="13"/>
        <v>0</v>
      </c>
      <c r="P27" s="10">
        <f t="shared" si="13"/>
        <v>0</v>
      </c>
      <c r="Q27" s="10">
        <f t="shared" si="13"/>
        <v>0</v>
      </c>
      <c r="R27" s="10">
        <f t="shared" si="13"/>
        <v>0</v>
      </c>
      <c r="S27" s="10">
        <f t="shared" si="13"/>
        <v>0</v>
      </c>
      <c r="T27" s="10">
        <f t="shared" si="13"/>
        <v>0</v>
      </c>
      <c r="U27" s="10">
        <f t="shared" si="13"/>
        <v>0</v>
      </c>
      <c r="V27" s="10">
        <f t="shared" si="13"/>
        <v>0</v>
      </c>
      <c r="W27" s="10">
        <f t="shared" si="13"/>
        <v>0</v>
      </c>
      <c r="X27" s="10">
        <f t="shared" si="13"/>
        <v>0</v>
      </c>
      <c r="Y27" s="10">
        <f t="shared" si="13"/>
        <v>0</v>
      </c>
      <c r="Z27" s="10">
        <f t="shared" si="13"/>
        <v>0</v>
      </c>
      <c r="AA27" s="10">
        <f t="shared" si="13"/>
        <v>0</v>
      </c>
      <c r="AB27" s="10">
        <f t="shared" si="14"/>
        <v>0</v>
      </c>
      <c r="AC27" s="10">
        <f t="shared" si="14"/>
        <v>0</v>
      </c>
      <c r="AD27" s="10">
        <f t="shared" si="14"/>
        <v>0</v>
      </c>
      <c r="AE27" s="10">
        <f t="shared" si="14"/>
        <v>0</v>
      </c>
      <c r="AF27" s="10">
        <f t="shared" si="14"/>
        <v>0</v>
      </c>
      <c r="AG27" s="10">
        <f t="shared" si="14"/>
        <v>0</v>
      </c>
      <c r="AH27" s="10">
        <f t="shared" si="9"/>
        <v>0</v>
      </c>
      <c r="AI27" s="10">
        <f t="shared" si="10"/>
        <v>0</v>
      </c>
      <c r="AJ27" s="10">
        <f t="shared" si="11"/>
        <v>0</v>
      </c>
      <c r="AK27" s="10">
        <f t="shared" si="12"/>
        <v>0</v>
      </c>
      <c r="AL27" s="10">
        <f t="shared" si="12"/>
        <v>0</v>
      </c>
    </row>
    <row r="28" spans="1:38" x14ac:dyDescent="0.25">
      <c r="A28" t="str">
        <f t="shared" si="7"/>
        <v>sim4</v>
      </c>
      <c r="B28" s="10">
        <v>0</v>
      </c>
      <c r="C28" s="10">
        <f t="shared" si="8"/>
        <v>0</v>
      </c>
      <c r="D28" s="10">
        <f t="shared" si="8"/>
        <v>0</v>
      </c>
      <c r="E28" s="10">
        <f t="shared" si="8"/>
        <v>0</v>
      </c>
      <c r="F28" s="10">
        <f t="shared" si="8"/>
        <v>0</v>
      </c>
      <c r="G28" s="10">
        <f t="shared" si="8"/>
        <v>0</v>
      </c>
      <c r="H28" s="10">
        <f t="shared" si="8"/>
        <v>0</v>
      </c>
      <c r="I28" s="10">
        <f t="shared" si="8"/>
        <v>0</v>
      </c>
      <c r="J28" s="10">
        <f t="shared" si="8"/>
        <v>0</v>
      </c>
      <c r="K28" s="10">
        <f t="shared" si="8"/>
        <v>0</v>
      </c>
      <c r="L28" s="10">
        <f t="shared" si="13"/>
        <v>0</v>
      </c>
      <c r="M28" s="10">
        <f t="shared" si="13"/>
        <v>0</v>
      </c>
      <c r="N28" s="10">
        <f t="shared" si="13"/>
        <v>0</v>
      </c>
      <c r="O28" s="10">
        <f t="shared" si="13"/>
        <v>0</v>
      </c>
      <c r="P28" s="10">
        <f t="shared" si="13"/>
        <v>0</v>
      </c>
      <c r="Q28" s="10">
        <f t="shared" si="13"/>
        <v>0</v>
      </c>
      <c r="R28" s="10">
        <f t="shared" si="13"/>
        <v>0</v>
      </c>
      <c r="S28" s="10">
        <f t="shared" si="13"/>
        <v>0</v>
      </c>
      <c r="T28" s="10">
        <f t="shared" si="13"/>
        <v>0</v>
      </c>
      <c r="U28" s="10">
        <f t="shared" si="13"/>
        <v>0</v>
      </c>
      <c r="V28" s="10">
        <f t="shared" si="13"/>
        <v>0</v>
      </c>
      <c r="W28" s="10">
        <f t="shared" si="13"/>
        <v>0</v>
      </c>
      <c r="X28" s="10">
        <f t="shared" si="13"/>
        <v>0</v>
      </c>
      <c r="Y28" s="10">
        <f t="shared" si="13"/>
        <v>0</v>
      </c>
      <c r="Z28" s="10">
        <f t="shared" si="13"/>
        <v>0</v>
      </c>
      <c r="AA28" s="10">
        <f t="shared" si="13"/>
        <v>0</v>
      </c>
      <c r="AB28" s="10">
        <f t="shared" si="14"/>
        <v>0</v>
      </c>
      <c r="AC28" s="10">
        <f t="shared" si="14"/>
        <v>0</v>
      </c>
      <c r="AD28" s="10">
        <f t="shared" si="14"/>
        <v>0</v>
      </c>
      <c r="AE28" s="10">
        <f t="shared" si="14"/>
        <v>0</v>
      </c>
      <c r="AF28" s="10">
        <f t="shared" si="14"/>
        <v>0</v>
      </c>
      <c r="AG28" s="10">
        <f t="shared" si="14"/>
        <v>0</v>
      </c>
      <c r="AH28" s="10">
        <f t="shared" si="9"/>
        <v>0</v>
      </c>
      <c r="AI28" s="10">
        <f t="shared" si="10"/>
        <v>0</v>
      </c>
      <c r="AJ28" s="10">
        <f t="shared" si="11"/>
        <v>0</v>
      </c>
      <c r="AK28" s="10">
        <f t="shared" si="12"/>
        <v>0</v>
      </c>
      <c r="AL28" s="10">
        <f t="shared" si="12"/>
        <v>0</v>
      </c>
    </row>
    <row r="29" spans="1:38" x14ac:dyDescent="0.25">
      <c r="A29" t="str">
        <f t="shared" si="7"/>
        <v>sim5</v>
      </c>
      <c r="B29" s="10">
        <v>0</v>
      </c>
      <c r="C29" s="10">
        <f t="shared" si="8"/>
        <v>0</v>
      </c>
      <c r="D29" s="10">
        <f t="shared" si="8"/>
        <v>0</v>
      </c>
      <c r="E29" s="10">
        <f t="shared" si="8"/>
        <v>0</v>
      </c>
      <c r="F29" s="10">
        <f t="shared" si="8"/>
        <v>0</v>
      </c>
      <c r="G29" s="10">
        <f t="shared" si="8"/>
        <v>0</v>
      </c>
      <c r="H29" s="10">
        <f t="shared" si="8"/>
        <v>0</v>
      </c>
      <c r="I29" s="10">
        <f t="shared" si="8"/>
        <v>0</v>
      </c>
      <c r="J29" s="10">
        <f t="shared" si="8"/>
        <v>0</v>
      </c>
      <c r="K29" s="10">
        <f t="shared" si="8"/>
        <v>0</v>
      </c>
      <c r="L29" s="10">
        <f t="shared" si="13"/>
        <v>0</v>
      </c>
      <c r="M29" s="10">
        <f t="shared" si="13"/>
        <v>0</v>
      </c>
      <c r="N29" s="10">
        <f t="shared" si="13"/>
        <v>0</v>
      </c>
      <c r="O29" s="10">
        <f t="shared" si="13"/>
        <v>0</v>
      </c>
      <c r="P29" s="10">
        <f t="shared" si="13"/>
        <v>0</v>
      </c>
      <c r="Q29" s="10">
        <f t="shared" si="13"/>
        <v>0</v>
      </c>
      <c r="R29" s="10">
        <f t="shared" si="13"/>
        <v>0</v>
      </c>
      <c r="S29" s="10">
        <f t="shared" si="13"/>
        <v>0</v>
      </c>
      <c r="T29" s="10">
        <f t="shared" si="13"/>
        <v>0</v>
      </c>
      <c r="U29" s="10">
        <f t="shared" si="13"/>
        <v>0</v>
      </c>
      <c r="V29" s="10">
        <f t="shared" si="13"/>
        <v>0</v>
      </c>
      <c r="W29" s="10">
        <f t="shared" si="13"/>
        <v>0</v>
      </c>
      <c r="X29" s="10">
        <f t="shared" si="13"/>
        <v>0</v>
      </c>
      <c r="Y29" s="10">
        <f t="shared" si="13"/>
        <v>0</v>
      </c>
      <c r="Z29" s="10">
        <f t="shared" si="13"/>
        <v>0</v>
      </c>
      <c r="AA29" s="10">
        <f t="shared" si="13"/>
        <v>0</v>
      </c>
      <c r="AB29" s="10">
        <f t="shared" si="14"/>
        <v>0</v>
      </c>
      <c r="AC29" s="10">
        <f t="shared" si="14"/>
        <v>0</v>
      </c>
      <c r="AD29" s="10">
        <f t="shared" si="14"/>
        <v>0</v>
      </c>
      <c r="AE29" s="10">
        <f t="shared" si="14"/>
        <v>0</v>
      </c>
      <c r="AF29" s="10">
        <f t="shared" si="14"/>
        <v>0</v>
      </c>
      <c r="AG29" s="10">
        <f t="shared" si="14"/>
        <v>0</v>
      </c>
      <c r="AH29" s="10">
        <f t="shared" si="9"/>
        <v>0</v>
      </c>
      <c r="AI29" s="10">
        <f t="shared" si="10"/>
        <v>0</v>
      </c>
      <c r="AJ29" s="10">
        <f t="shared" si="11"/>
        <v>0</v>
      </c>
      <c r="AK29" s="10">
        <f t="shared" si="12"/>
        <v>0</v>
      </c>
      <c r="AL29" s="10">
        <f t="shared" si="12"/>
        <v>0</v>
      </c>
    </row>
    <row r="30" spans="1:38" x14ac:dyDescent="0.25">
      <c r="A30" t="str">
        <f t="shared" si="7"/>
        <v>sim6</v>
      </c>
      <c r="B30" s="10">
        <v>0</v>
      </c>
      <c r="C30" s="10">
        <f t="shared" si="8"/>
        <v>0</v>
      </c>
      <c r="D30" s="10">
        <f t="shared" si="8"/>
        <v>0</v>
      </c>
      <c r="E30" s="10">
        <f t="shared" si="8"/>
        <v>0</v>
      </c>
      <c r="F30" s="10">
        <f t="shared" si="8"/>
        <v>0</v>
      </c>
      <c r="G30" s="10">
        <f t="shared" si="8"/>
        <v>0</v>
      </c>
      <c r="H30" s="10">
        <f t="shared" si="8"/>
        <v>0</v>
      </c>
      <c r="I30" s="10">
        <f t="shared" si="8"/>
        <v>0</v>
      </c>
      <c r="J30" s="10">
        <f t="shared" si="8"/>
        <v>0</v>
      </c>
      <c r="K30" s="10">
        <f t="shared" si="8"/>
        <v>0</v>
      </c>
      <c r="L30" s="10">
        <f t="shared" si="13"/>
        <v>0</v>
      </c>
      <c r="M30" s="10">
        <f t="shared" si="13"/>
        <v>0</v>
      </c>
      <c r="N30" s="10">
        <f t="shared" si="13"/>
        <v>0</v>
      </c>
      <c r="O30" s="10">
        <f t="shared" si="13"/>
        <v>0</v>
      </c>
      <c r="P30" s="10">
        <f t="shared" si="13"/>
        <v>0</v>
      </c>
      <c r="Q30" s="10">
        <f t="shared" si="13"/>
        <v>0</v>
      </c>
      <c r="R30" s="10">
        <f t="shared" si="13"/>
        <v>0</v>
      </c>
      <c r="S30" s="10">
        <f t="shared" si="13"/>
        <v>0</v>
      </c>
      <c r="T30" s="10">
        <f t="shared" si="13"/>
        <v>0</v>
      </c>
      <c r="U30" s="10">
        <f t="shared" si="13"/>
        <v>0</v>
      </c>
      <c r="V30" s="10">
        <f t="shared" si="13"/>
        <v>0</v>
      </c>
      <c r="W30" s="10">
        <f t="shared" si="13"/>
        <v>0</v>
      </c>
      <c r="X30" s="10">
        <f t="shared" si="13"/>
        <v>0</v>
      </c>
      <c r="Y30" s="10">
        <f t="shared" si="13"/>
        <v>0</v>
      </c>
      <c r="Z30" s="10">
        <f t="shared" si="13"/>
        <v>0</v>
      </c>
      <c r="AA30" s="10">
        <f t="shared" si="13"/>
        <v>0</v>
      </c>
      <c r="AB30" s="10">
        <f t="shared" si="14"/>
        <v>0</v>
      </c>
      <c r="AC30" s="10">
        <f t="shared" si="14"/>
        <v>0</v>
      </c>
      <c r="AD30" s="10">
        <f t="shared" si="14"/>
        <v>0</v>
      </c>
      <c r="AE30" s="10">
        <f t="shared" si="14"/>
        <v>0</v>
      </c>
      <c r="AF30" s="10">
        <f t="shared" si="14"/>
        <v>0</v>
      </c>
      <c r="AG30" s="10">
        <f t="shared" si="14"/>
        <v>0</v>
      </c>
      <c r="AH30" s="10">
        <f t="shared" si="9"/>
        <v>0</v>
      </c>
      <c r="AI30" s="10">
        <f t="shared" si="10"/>
        <v>0</v>
      </c>
      <c r="AJ30" s="10">
        <f t="shared" si="11"/>
        <v>0</v>
      </c>
      <c r="AK30" s="10">
        <f t="shared" si="12"/>
        <v>0</v>
      </c>
      <c r="AL30" s="10">
        <f t="shared" si="12"/>
        <v>0</v>
      </c>
    </row>
    <row r="31" spans="1:38" x14ac:dyDescent="0.25">
      <c r="A31" t="str">
        <f t="shared" si="7"/>
        <v>sim7</v>
      </c>
      <c r="B31" s="10">
        <v>0</v>
      </c>
      <c r="C31" s="10">
        <f t="shared" si="8"/>
        <v>0</v>
      </c>
      <c r="D31" s="10">
        <f t="shared" si="8"/>
        <v>0</v>
      </c>
      <c r="E31" s="10">
        <f t="shared" si="8"/>
        <v>0</v>
      </c>
      <c r="F31" s="10">
        <f t="shared" si="8"/>
        <v>0</v>
      </c>
      <c r="G31" s="10">
        <f t="shared" si="8"/>
        <v>0</v>
      </c>
      <c r="H31" s="10">
        <f t="shared" si="8"/>
        <v>0</v>
      </c>
      <c r="I31" s="10">
        <f t="shared" si="8"/>
        <v>0</v>
      </c>
      <c r="J31" s="10">
        <f t="shared" si="8"/>
        <v>0</v>
      </c>
      <c r="K31" s="10">
        <f t="shared" si="8"/>
        <v>0</v>
      </c>
      <c r="L31" s="10">
        <f t="shared" si="13"/>
        <v>0</v>
      </c>
      <c r="M31" s="10">
        <f t="shared" si="13"/>
        <v>0</v>
      </c>
      <c r="N31" s="10">
        <f t="shared" si="13"/>
        <v>0</v>
      </c>
      <c r="O31" s="10">
        <f t="shared" si="13"/>
        <v>0</v>
      </c>
      <c r="P31" s="10">
        <f t="shared" si="13"/>
        <v>0</v>
      </c>
      <c r="Q31" s="10">
        <f t="shared" si="13"/>
        <v>0</v>
      </c>
      <c r="R31" s="10">
        <f t="shared" si="13"/>
        <v>0</v>
      </c>
      <c r="S31" s="10">
        <f t="shared" si="13"/>
        <v>0</v>
      </c>
      <c r="T31" s="10">
        <f t="shared" si="13"/>
        <v>0</v>
      </c>
      <c r="U31" s="10">
        <f t="shared" si="13"/>
        <v>0</v>
      </c>
      <c r="V31" s="10">
        <f t="shared" si="13"/>
        <v>0</v>
      </c>
      <c r="W31" s="10">
        <f t="shared" si="13"/>
        <v>0</v>
      </c>
      <c r="X31" s="10">
        <f t="shared" si="13"/>
        <v>0</v>
      </c>
      <c r="Y31" s="10">
        <f t="shared" si="13"/>
        <v>0</v>
      </c>
      <c r="Z31" s="10">
        <f t="shared" si="13"/>
        <v>0</v>
      </c>
      <c r="AA31" s="10">
        <f t="shared" si="13"/>
        <v>0</v>
      </c>
      <c r="AB31" s="10">
        <f t="shared" si="14"/>
        <v>0</v>
      </c>
      <c r="AC31" s="10">
        <f t="shared" si="14"/>
        <v>0</v>
      </c>
      <c r="AD31" s="10">
        <f t="shared" si="14"/>
        <v>0</v>
      </c>
      <c r="AE31" s="10">
        <f t="shared" si="14"/>
        <v>0</v>
      </c>
      <c r="AF31" s="10">
        <f t="shared" si="14"/>
        <v>0</v>
      </c>
      <c r="AG31" s="10">
        <f t="shared" si="14"/>
        <v>0</v>
      </c>
      <c r="AH31" s="10">
        <f t="shared" si="9"/>
        <v>0</v>
      </c>
      <c r="AI31" s="10">
        <f t="shared" si="10"/>
        <v>0</v>
      </c>
      <c r="AJ31" s="10">
        <f t="shared" si="11"/>
        <v>0</v>
      </c>
      <c r="AK31" s="10">
        <f t="shared" si="12"/>
        <v>0</v>
      </c>
      <c r="AL31" s="10">
        <f t="shared" si="12"/>
        <v>0</v>
      </c>
    </row>
    <row r="32" spans="1:38" x14ac:dyDescent="0.25">
      <c r="A32" t="str">
        <f t="shared" si="7"/>
        <v>sim8</v>
      </c>
      <c r="B32" s="10">
        <v>0</v>
      </c>
      <c r="C32" s="10">
        <f t="shared" si="8"/>
        <v>0</v>
      </c>
      <c r="D32" s="10">
        <f t="shared" si="8"/>
        <v>0</v>
      </c>
      <c r="E32" s="10">
        <f t="shared" si="8"/>
        <v>0</v>
      </c>
      <c r="F32" s="10">
        <f t="shared" si="8"/>
        <v>0</v>
      </c>
      <c r="G32" s="10">
        <f t="shared" si="8"/>
        <v>0</v>
      </c>
      <c r="H32" s="10">
        <f t="shared" si="8"/>
        <v>0</v>
      </c>
      <c r="I32" s="10">
        <f t="shared" si="8"/>
        <v>0</v>
      </c>
      <c r="J32" s="10">
        <f t="shared" si="8"/>
        <v>0</v>
      </c>
      <c r="K32" s="10">
        <f t="shared" si="8"/>
        <v>0</v>
      </c>
      <c r="L32" s="10">
        <f t="shared" si="13"/>
        <v>0</v>
      </c>
      <c r="M32" s="10">
        <f t="shared" si="13"/>
        <v>0</v>
      </c>
      <c r="N32" s="10">
        <f t="shared" si="13"/>
        <v>0</v>
      </c>
      <c r="O32" s="10">
        <f t="shared" si="13"/>
        <v>0</v>
      </c>
      <c r="P32" s="10">
        <f t="shared" si="13"/>
        <v>0</v>
      </c>
      <c r="Q32" s="10">
        <f t="shared" si="13"/>
        <v>0</v>
      </c>
      <c r="R32" s="10">
        <f t="shared" si="13"/>
        <v>0</v>
      </c>
      <c r="S32" s="10">
        <f t="shared" si="13"/>
        <v>0</v>
      </c>
      <c r="T32" s="10">
        <f t="shared" si="13"/>
        <v>0</v>
      </c>
      <c r="U32" s="10">
        <f t="shared" si="13"/>
        <v>0</v>
      </c>
      <c r="V32" s="10">
        <f t="shared" si="13"/>
        <v>0</v>
      </c>
      <c r="W32" s="10">
        <f t="shared" si="13"/>
        <v>0</v>
      </c>
      <c r="X32" s="10">
        <f t="shared" si="13"/>
        <v>0</v>
      </c>
      <c r="Y32" s="10">
        <f t="shared" si="13"/>
        <v>0</v>
      </c>
      <c r="Z32" s="10">
        <f t="shared" si="13"/>
        <v>0</v>
      </c>
      <c r="AA32" s="10">
        <f t="shared" si="13"/>
        <v>0</v>
      </c>
      <c r="AB32" s="10">
        <f t="shared" si="14"/>
        <v>0</v>
      </c>
      <c r="AC32" s="10">
        <f t="shared" si="14"/>
        <v>0</v>
      </c>
      <c r="AD32" s="10">
        <f t="shared" si="14"/>
        <v>0</v>
      </c>
      <c r="AE32" s="10">
        <f t="shared" si="14"/>
        <v>0</v>
      </c>
      <c r="AF32" s="10">
        <f t="shared" si="14"/>
        <v>0</v>
      </c>
      <c r="AG32" s="10">
        <f t="shared" si="14"/>
        <v>0</v>
      </c>
      <c r="AH32" s="10">
        <f t="shared" si="9"/>
        <v>0</v>
      </c>
      <c r="AI32" s="10">
        <f t="shared" si="10"/>
        <v>0</v>
      </c>
      <c r="AJ32" s="10">
        <f t="shared" si="11"/>
        <v>0</v>
      </c>
      <c r="AK32" s="10">
        <f t="shared" si="12"/>
        <v>0</v>
      </c>
      <c r="AL32" s="10">
        <f t="shared" si="12"/>
        <v>0</v>
      </c>
    </row>
    <row r="33" spans="1:38" x14ac:dyDescent="0.25">
      <c r="A33" t="str">
        <f t="shared" si="7"/>
        <v>sim9</v>
      </c>
      <c r="B33" s="10">
        <v>0</v>
      </c>
      <c r="C33" s="10">
        <f t="shared" si="8"/>
        <v>0</v>
      </c>
      <c r="D33" s="10">
        <f t="shared" si="8"/>
        <v>0</v>
      </c>
      <c r="E33" s="10">
        <f t="shared" si="8"/>
        <v>0</v>
      </c>
      <c r="F33" s="10">
        <f t="shared" si="8"/>
        <v>0</v>
      </c>
      <c r="G33" s="10">
        <f t="shared" si="8"/>
        <v>0</v>
      </c>
      <c r="H33" s="10">
        <f t="shared" si="8"/>
        <v>0</v>
      </c>
      <c r="I33" s="10">
        <f t="shared" si="8"/>
        <v>0</v>
      </c>
      <c r="J33" s="10">
        <f t="shared" si="8"/>
        <v>0</v>
      </c>
      <c r="K33" s="10">
        <f t="shared" si="8"/>
        <v>0</v>
      </c>
      <c r="L33" s="10">
        <f t="shared" si="13"/>
        <v>0</v>
      </c>
      <c r="M33" s="10">
        <f t="shared" si="13"/>
        <v>0</v>
      </c>
      <c r="N33" s="10">
        <f t="shared" si="13"/>
        <v>0</v>
      </c>
      <c r="O33" s="10">
        <f t="shared" si="13"/>
        <v>0</v>
      </c>
      <c r="P33" s="10">
        <f t="shared" si="13"/>
        <v>0</v>
      </c>
      <c r="Q33" s="10">
        <f t="shared" si="13"/>
        <v>0</v>
      </c>
      <c r="R33" s="10">
        <f t="shared" si="13"/>
        <v>0</v>
      </c>
      <c r="S33" s="10">
        <f t="shared" si="13"/>
        <v>0</v>
      </c>
      <c r="T33" s="10">
        <f t="shared" si="13"/>
        <v>0</v>
      </c>
      <c r="U33" s="10">
        <f t="shared" si="13"/>
        <v>0</v>
      </c>
      <c r="V33" s="10">
        <f t="shared" si="13"/>
        <v>0</v>
      </c>
      <c r="W33" s="10">
        <f t="shared" si="13"/>
        <v>0</v>
      </c>
      <c r="X33" s="10">
        <f t="shared" si="13"/>
        <v>0</v>
      </c>
      <c r="Y33" s="10">
        <f t="shared" si="13"/>
        <v>0</v>
      </c>
      <c r="Z33" s="10">
        <f t="shared" si="13"/>
        <v>0</v>
      </c>
      <c r="AA33" s="10">
        <f t="shared" si="13"/>
        <v>0</v>
      </c>
      <c r="AB33" s="10">
        <f t="shared" si="14"/>
        <v>0</v>
      </c>
      <c r="AC33" s="10">
        <f t="shared" si="14"/>
        <v>0</v>
      </c>
      <c r="AD33" s="10">
        <f t="shared" si="14"/>
        <v>0</v>
      </c>
      <c r="AE33" s="10">
        <f t="shared" si="14"/>
        <v>0</v>
      </c>
      <c r="AF33" s="10">
        <f t="shared" si="14"/>
        <v>0</v>
      </c>
      <c r="AG33" s="10">
        <f t="shared" si="14"/>
        <v>0</v>
      </c>
      <c r="AH33" s="10">
        <f t="shared" si="9"/>
        <v>0</v>
      </c>
      <c r="AI33" s="10">
        <f t="shared" si="10"/>
        <v>0</v>
      </c>
      <c r="AJ33" s="10">
        <f t="shared" si="11"/>
        <v>0</v>
      </c>
      <c r="AK33" s="10">
        <f t="shared" si="12"/>
        <v>0</v>
      </c>
      <c r="AL33" s="10">
        <f t="shared" si="12"/>
        <v>0</v>
      </c>
    </row>
    <row r="37" spans="1:38" x14ac:dyDescent="0.25">
      <c r="A37" s="2" t="s">
        <v>451</v>
      </c>
      <c r="I37" t="s">
        <v>450</v>
      </c>
    </row>
    <row r="38" spans="1:38" x14ac:dyDescent="0.25">
      <c r="A38" s="2" t="s">
        <v>475</v>
      </c>
      <c r="B38" s="2" t="s">
        <v>476</v>
      </c>
      <c r="C38" s="2" t="s">
        <v>477</v>
      </c>
    </row>
    <row r="39" spans="1:38" x14ac:dyDescent="0.25">
      <c r="A39" t="s">
        <v>453</v>
      </c>
      <c r="B39" s="156" t="s">
        <v>454</v>
      </c>
      <c r="C39" t="s">
        <v>472</v>
      </c>
    </row>
    <row r="40" spans="1:38" x14ac:dyDescent="0.25">
      <c r="A40" t="s">
        <v>455</v>
      </c>
      <c r="B40" s="156" t="s">
        <v>456</v>
      </c>
      <c r="C40" t="s">
        <v>472</v>
      </c>
    </row>
    <row r="41" spans="1:38" x14ac:dyDescent="0.25">
      <c r="A41" t="s">
        <v>457</v>
      </c>
      <c r="B41" s="156" t="s">
        <v>458</v>
      </c>
      <c r="C41" t="s">
        <v>472</v>
      </c>
    </row>
    <row r="42" spans="1:38" x14ac:dyDescent="0.25">
      <c r="A42" t="s">
        <v>459</v>
      </c>
      <c r="B42" s="156" t="s">
        <v>460</v>
      </c>
      <c r="C42" t="s">
        <v>472</v>
      </c>
    </row>
    <row r="43" spans="1:38" x14ac:dyDescent="0.25">
      <c r="A43" t="s">
        <v>461</v>
      </c>
      <c r="B43" s="156" t="s">
        <v>462</v>
      </c>
      <c r="C43" t="s">
        <v>473</v>
      </c>
    </row>
    <row r="44" spans="1:38" x14ac:dyDescent="0.25">
      <c r="A44" t="s">
        <v>463</v>
      </c>
      <c r="B44" s="156" t="s">
        <v>464</v>
      </c>
      <c r="C44" t="s">
        <v>473</v>
      </c>
    </row>
    <row r="45" spans="1:38" x14ac:dyDescent="0.25">
      <c r="A45" t="s">
        <v>465</v>
      </c>
      <c r="B45" s="156" t="s">
        <v>466</v>
      </c>
      <c r="C45" t="s">
        <v>466</v>
      </c>
    </row>
    <row r="46" spans="1:38" x14ac:dyDescent="0.25">
      <c r="A46" t="s">
        <v>467</v>
      </c>
      <c r="B46" s="156" t="s">
        <v>468</v>
      </c>
      <c r="C46" t="s">
        <v>471</v>
      </c>
    </row>
    <row r="47" spans="1:38" x14ac:dyDescent="0.25">
      <c r="A47" t="s">
        <v>469</v>
      </c>
      <c r="B47" s="156" t="s">
        <v>470</v>
      </c>
      <c r="C47" t="s">
        <v>474</v>
      </c>
    </row>
    <row r="51" spans="1:1" x14ac:dyDescent="0.25">
      <c r="A51" t="s">
        <v>452</v>
      </c>
    </row>
  </sheetData>
  <conditionalFormatting sqref="B8:AL17 B18:AB19 B24:AL33">
    <cfRule type="cellIs" dxfId="1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G1" workbookViewId="0"/>
  </sheetViews>
  <sheetFormatPr defaultColWidth="9.28515625" defaultRowHeight="15" x14ac:dyDescent="0.25"/>
  <sheetData>
    <row r="1" spans="1:28" ht="15.75" x14ac:dyDescent="0.25">
      <c r="A1" s="31" t="s">
        <v>243</v>
      </c>
    </row>
    <row r="4" spans="1:28" x14ac:dyDescent="0.25">
      <c r="A4" s="2" t="s">
        <v>244</v>
      </c>
      <c r="Y4" t="s">
        <v>245</v>
      </c>
    </row>
    <row r="5" spans="1:28" x14ac:dyDescent="0.25">
      <c r="A5" s="2" t="s">
        <v>246</v>
      </c>
      <c r="B5" s="4" t="s">
        <v>247</v>
      </c>
      <c r="G5" s="2" t="s">
        <v>248</v>
      </c>
      <c r="M5" s="2" t="s">
        <v>249</v>
      </c>
      <c r="S5" s="2" t="s">
        <v>250</v>
      </c>
      <c r="Y5" s="4" t="s">
        <v>251</v>
      </c>
    </row>
    <row r="6" spans="1:28" x14ac:dyDescent="0.25">
      <c r="B6" t="s">
        <v>252</v>
      </c>
      <c r="C6">
        <v>650</v>
      </c>
      <c r="D6">
        <v>550</v>
      </c>
      <c r="E6">
        <v>450</v>
      </c>
      <c r="G6" s="4" t="s">
        <v>253</v>
      </c>
      <c r="H6" t="s">
        <v>252</v>
      </c>
      <c r="I6">
        <v>650</v>
      </c>
      <c r="J6">
        <v>550</v>
      </c>
      <c r="K6">
        <v>450</v>
      </c>
      <c r="M6" s="4" t="s">
        <v>254</v>
      </c>
      <c r="N6" t="s">
        <v>252</v>
      </c>
      <c r="O6">
        <v>650</v>
      </c>
      <c r="P6">
        <v>550</v>
      </c>
      <c r="Q6">
        <v>450</v>
      </c>
      <c r="S6" s="4" t="s">
        <v>255</v>
      </c>
      <c r="T6" t="s">
        <v>252</v>
      </c>
      <c r="U6">
        <v>650</v>
      </c>
      <c r="V6">
        <v>550</v>
      </c>
      <c r="W6">
        <v>450</v>
      </c>
      <c r="Z6">
        <v>650</v>
      </c>
      <c r="AA6">
        <v>550</v>
      </c>
      <c r="AB6">
        <v>450</v>
      </c>
    </row>
    <row r="7" spans="1:28" x14ac:dyDescent="0.25">
      <c r="A7">
        <v>2007</v>
      </c>
      <c r="B7" s="32">
        <v>75.5</v>
      </c>
      <c r="C7" s="32">
        <v>75.5</v>
      </c>
      <c r="D7" s="32">
        <v>75.5</v>
      </c>
      <c r="E7" s="32">
        <v>75.5</v>
      </c>
      <c r="G7">
        <v>2007</v>
      </c>
      <c r="H7" s="32">
        <f>H8</f>
        <v>5.3</v>
      </c>
      <c r="I7" s="32">
        <f>I8</f>
        <v>5.3</v>
      </c>
      <c r="J7" s="32">
        <f>J8</f>
        <v>5.3</v>
      </c>
      <c r="K7" s="32">
        <f>K8</f>
        <v>5.3</v>
      </c>
      <c r="M7">
        <v>2007</v>
      </c>
      <c r="N7" s="32">
        <f>N8</f>
        <v>100.54999999999998</v>
      </c>
      <c r="O7" s="32">
        <f>O8</f>
        <v>100.54999999999998</v>
      </c>
      <c r="P7" s="32">
        <f>P8</f>
        <v>100.54999999999998</v>
      </c>
      <c r="Q7" s="32">
        <f>Q8</f>
        <v>100.54999999999998</v>
      </c>
      <c r="S7">
        <v>2007</v>
      </c>
      <c r="T7" s="32">
        <v>1</v>
      </c>
      <c r="U7" s="32">
        <v>1</v>
      </c>
      <c r="V7" s="32">
        <v>1</v>
      </c>
      <c r="W7" s="32">
        <v>1</v>
      </c>
      <c r="Y7" s="33">
        <v>2007</v>
      </c>
      <c r="Z7" s="32">
        <v>0</v>
      </c>
      <c r="AA7" s="32">
        <v>0</v>
      </c>
      <c r="AB7" s="32">
        <v>0</v>
      </c>
    </row>
    <row r="8" spans="1:28" x14ac:dyDescent="0.25">
      <c r="A8">
        <v>2010</v>
      </c>
      <c r="B8" s="32">
        <v>75.5</v>
      </c>
      <c r="C8" s="32">
        <v>75.5</v>
      </c>
      <c r="D8" s="32">
        <v>75.5</v>
      </c>
      <c r="E8" s="32">
        <v>75.5</v>
      </c>
      <c r="G8">
        <v>2010</v>
      </c>
      <c r="H8" s="32">
        <v>5.3</v>
      </c>
      <c r="I8" s="32">
        <v>5.3</v>
      </c>
      <c r="J8" s="32">
        <v>5.3</v>
      </c>
      <c r="K8" s="32">
        <v>5.3</v>
      </c>
      <c r="M8">
        <v>2010</v>
      </c>
      <c r="N8" s="32">
        <v>100.54999999999998</v>
      </c>
      <c r="O8" s="32">
        <v>100.54999999999998</v>
      </c>
      <c r="P8" s="32">
        <v>100.54999999999998</v>
      </c>
      <c r="Q8" s="32">
        <v>100.54999999999998</v>
      </c>
      <c r="S8">
        <v>2010</v>
      </c>
      <c r="T8" s="32">
        <v>1</v>
      </c>
      <c r="U8" s="32">
        <v>1</v>
      </c>
      <c r="V8" s="32">
        <v>1</v>
      </c>
      <c r="W8" s="32">
        <v>1</v>
      </c>
      <c r="Y8">
        <v>2010</v>
      </c>
      <c r="Z8" s="32">
        <v>0</v>
      </c>
      <c r="AA8" s="32">
        <v>0</v>
      </c>
      <c r="AB8" s="32">
        <v>0</v>
      </c>
    </row>
    <row r="9" spans="1:28" x14ac:dyDescent="0.25">
      <c r="A9">
        <v>2015</v>
      </c>
      <c r="B9" s="32">
        <v>88.600985029258169</v>
      </c>
      <c r="C9" s="32">
        <v>88.078016028064269</v>
      </c>
      <c r="D9" s="32">
        <v>87.061648658254626</v>
      </c>
      <c r="E9" s="32">
        <v>81.56533863932431</v>
      </c>
      <c r="G9">
        <v>2015</v>
      </c>
      <c r="H9" s="32">
        <v>6.0213202751285078</v>
      </c>
      <c r="I9" s="32">
        <v>6.6572465289027676</v>
      </c>
      <c r="J9" s="32">
        <v>6.7063139187766252</v>
      </c>
      <c r="K9" s="32">
        <v>6.7050575872059914</v>
      </c>
      <c r="M9">
        <v>2015</v>
      </c>
      <c r="N9" s="32">
        <v>102.69450244200212</v>
      </c>
      <c r="O9" s="32">
        <v>98.162101902345881</v>
      </c>
      <c r="P9" s="32">
        <v>97.577752899953722</v>
      </c>
      <c r="Q9" s="32">
        <v>97.53033516222996</v>
      </c>
      <c r="S9">
        <v>2015</v>
      </c>
      <c r="T9" s="32">
        <v>1.0148416037615156</v>
      </c>
      <c r="U9" s="32">
        <v>1.0157359400693844</v>
      </c>
      <c r="V9" s="32">
        <v>1.0139101615538109</v>
      </c>
      <c r="W9" s="32">
        <v>1.0077572877522822</v>
      </c>
      <c r="Y9">
        <v>2015</v>
      </c>
      <c r="Z9" s="32">
        <v>8.3379942130419078</v>
      </c>
      <c r="AA9" s="32">
        <v>16.65286847048927</v>
      </c>
      <c r="AB9" s="32">
        <v>41.104099017909562</v>
      </c>
    </row>
    <row r="10" spans="1:28" x14ac:dyDescent="0.25">
      <c r="A10">
        <v>2020</v>
      </c>
      <c r="B10" s="32">
        <v>105.04658350257947</v>
      </c>
      <c r="C10" s="32">
        <v>102.98029465407866</v>
      </c>
      <c r="D10" s="32">
        <v>98.91694149768567</v>
      </c>
      <c r="E10" s="32">
        <v>85.150544393982386</v>
      </c>
      <c r="G10">
        <v>2020</v>
      </c>
      <c r="H10" s="32">
        <v>6.7166724712740358</v>
      </c>
      <c r="I10" s="32">
        <v>8.278786164058916</v>
      </c>
      <c r="J10" s="32">
        <v>8.10818085004931</v>
      </c>
      <c r="K10" s="32">
        <v>7.9746109546384831</v>
      </c>
      <c r="M10">
        <v>2020</v>
      </c>
      <c r="N10" s="32">
        <v>106.24614420594658</v>
      </c>
      <c r="O10" s="32">
        <v>96.888978891237215</v>
      </c>
      <c r="P10" s="32">
        <v>97.530525115249816</v>
      </c>
      <c r="Q10" s="32">
        <v>96.496270156745609</v>
      </c>
      <c r="S10">
        <v>2020</v>
      </c>
      <c r="T10" s="32">
        <v>1.0458566835686716</v>
      </c>
      <c r="U10" s="32">
        <v>1.0455383581013269</v>
      </c>
      <c r="V10" s="32">
        <v>1.0416761881526113</v>
      </c>
      <c r="W10" s="32">
        <v>1.0358164723282863</v>
      </c>
      <c r="Y10">
        <v>2020</v>
      </c>
      <c r="Z10" s="32">
        <v>9.809930803894412</v>
      </c>
      <c r="AA10" s="32">
        <v>17.787449232571007</v>
      </c>
      <c r="AB10" s="32">
        <v>46.140418305018756</v>
      </c>
    </row>
    <row r="11" spans="1:28" x14ac:dyDescent="0.25">
      <c r="A11">
        <v>2025</v>
      </c>
      <c r="B11" s="32">
        <v>122.25241024330582</v>
      </c>
      <c r="C11" s="32">
        <v>116.0664630997771</v>
      </c>
      <c r="D11" s="32">
        <v>108.02664689055472</v>
      </c>
      <c r="E11" s="32">
        <v>85.365685312813952</v>
      </c>
      <c r="G11">
        <v>2025</v>
      </c>
      <c r="H11" s="32">
        <v>7.613408042083603</v>
      </c>
      <c r="I11" s="32">
        <v>9.4813304693130238</v>
      </c>
      <c r="J11" s="32">
        <v>9.8107489762017597</v>
      </c>
      <c r="K11" s="32">
        <v>9.3742475963923937</v>
      </c>
      <c r="M11">
        <v>2025</v>
      </c>
      <c r="N11" s="32">
        <v>109.73960688455654</v>
      </c>
      <c r="O11" s="32">
        <v>99.735310207634228</v>
      </c>
      <c r="P11" s="32">
        <v>96.983389103072454</v>
      </c>
      <c r="Q11" s="32">
        <v>95.026027917479141</v>
      </c>
      <c r="S11">
        <v>2025</v>
      </c>
      <c r="T11" s="32">
        <v>1.0799490388267972</v>
      </c>
      <c r="U11" s="32">
        <v>1.0810223220468651</v>
      </c>
      <c r="V11" s="32">
        <v>1.0783805601456429</v>
      </c>
      <c r="W11" s="32">
        <v>1.0750736086679042</v>
      </c>
      <c r="Y11">
        <v>2025</v>
      </c>
      <c r="Z11" s="32">
        <v>10.645256175693033</v>
      </c>
      <c r="AA11" s="32">
        <v>21.573708471353871</v>
      </c>
      <c r="AB11" s="32">
        <v>56.230644600825784</v>
      </c>
    </row>
    <row r="12" spans="1:28" x14ac:dyDescent="0.25">
      <c r="A12">
        <v>2030</v>
      </c>
      <c r="B12" s="32">
        <v>133.70863876785472</v>
      </c>
      <c r="C12" s="32">
        <v>126.32819995962396</v>
      </c>
      <c r="D12" s="32">
        <v>117.72271524500573</v>
      </c>
      <c r="E12" s="32">
        <v>81.745835100231716</v>
      </c>
      <c r="G12">
        <v>2030</v>
      </c>
      <c r="H12" s="32">
        <v>8.7693262363996265</v>
      </c>
      <c r="I12" s="32">
        <v>10.280867884320683</v>
      </c>
      <c r="J12" s="32">
        <v>12.163602480674452</v>
      </c>
      <c r="K12" s="32">
        <v>10.74117702713302</v>
      </c>
      <c r="M12">
        <v>2030</v>
      </c>
      <c r="N12" s="32">
        <v>113.11945989087479</v>
      </c>
      <c r="O12" s="32">
        <v>104.36852412306</v>
      </c>
      <c r="P12" s="32">
        <v>97.156755010122765</v>
      </c>
      <c r="Q12" s="32">
        <v>95.579455397773003</v>
      </c>
      <c r="S12">
        <v>2030</v>
      </c>
      <c r="T12" s="32">
        <v>1.1078532953323141</v>
      </c>
      <c r="U12" s="32">
        <v>1.1081943208023888</v>
      </c>
      <c r="V12" s="32">
        <v>1.1112239251093941</v>
      </c>
      <c r="W12" s="32">
        <v>1.1151862003856383</v>
      </c>
      <c r="Y12">
        <v>2030</v>
      </c>
      <c r="Z12" s="32">
        <v>12.572190208326255</v>
      </c>
      <c r="AA12" s="32">
        <v>22.934738485672444</v>
      </c>
      <c r="AB12" s="32">
        <v>68.072250350226597</v>
      </c>
    </row>
    <row r="13" spans="1:28" x14ac:dyDescent="0.25">
      <c r="A13">
        <v>2035</v>
      </c>
      <c r="B13" s="32">
        <v>144.43137894160336</v>
      </c>
      <c r="C13" s="32">
        <v>140.21213518363561</v>
      </c>
      <c r="D13" s="32">
        <v>131.70831345316412</v>
      </c>
      <c r="E13" s="32">
        <v>81.239594115522621</v>
      </c>
      <c r="G13">
        <v>2035</v>
      </c>
      <c r="H13" s="32">
        <v>10.144868590483489</v>
      </c>
      <c r="I13" s="32">
        <v>11.802416233511826</v>
      </c>
      <c r="J13" s="32">
        <v>12.917753758735358</v>
      </c>
      <c r="K13" s="32">
        <v>11.016125655165675</v>
      </c>
      <c r="M13">
        <v>2035</v>
      </c>
      <c r="N13" s="32">
        <v>116.66175966455087</v>
      </c>
      <c r="O13" s="32">
        <v>109.1382869152596</v>
      </c>
      <c r="P13" s="32">
        <v>104.39341358939595</v>
      </c>
      <c r="Q13" s="32">
        <v>103.70604261887595</v>
      </c>
      <c r="S13">
        <v>2035</v>
      </c>
      <c r="T13" s="32">
        <v>1.1387459460337153</v>
      </c>
      <c r="U13" s="32">
        <v>1.1400064617245023</v>
      </c>
      <c r="V13" s="32">
        <v>1.1409321284365292</v>
      </c>
      <c r="W13" s="32">
        <v>1.1442940361876599</v>
      </c>
      <c r="Y13">
        <v>2035</v>
      </c>
      <c r="Z13" s="32">
        <v>10.594064514065581</v>
      </c>
      <c r="AA13" s="32">
        <v>20.86994858206614</v>
      </c>
      <c r="AB13" s="32">
        <v>76.097295220804384</v>
      </c>
    </row>
    <row r="14" spans="1:28" x14ac:dyDescent="0.25">
      <c r="A14">
        <v>2040</v>
      </c>
      <c r="B14" s="32">
        <v>150.82805951557202</v>
      </c>
      <c r="C14" s="32">
        <v>148.91977382833389</v>
      </c>
      <c r="D14" s="32">
        <v>133.51288612805456</v>
      </c>
      <c r="E14" s="32">
        <v>76.26865318027194</v>
      </c>
      <c r="G14">
        <v>2040</v>
      </c>
      <c r="H14" s="32">
        <v>11.759209131182832</v>
      </c>
      <c r="I14" s="32">
        <v>13.23196470733382</v>
      </c>
      <c r="J14" s="32">
        <v>13.477768526326072</v>
      </c>
      <c r="K14" s="32">
        <v>10.407500319240505</v>
      </c>
      <c r="M14">
        <v>2040</v>
      </c>
      <c r="N14" s="32">
        <v>120.29223787272012</v>
      </c>
      <c r="O14" s="32">
        <v>113.93868527837381</v>
      </c>
      <c r="P14" s="32">
        <v>108.82412175491223</v>
      </c>
      <c r="Q14" s="32">
        <v>111.93392582300294</v>
      </c>
      <c r="S14">
        <v>2040</v>
      </c>
      <c r="T14" s="32">
        <v>1.1683716640710498</v>
      </c>
      <c r="U14" s="32">
        <v>1.1705625014715786</v>
      </c>
      <c r="V14" s="32">
        <v>1.1728574497993676</v>
      </c>
      <c r="W14" s="32">
        <v>1.1941297957137751</v>
      </c>
      <c r="Y14">
        <v>2040</v>
      </c>
      <c r="Z14" s="32">
        <v>10.537601048708938</v>
      </c>
      <c r="AA14" s="32">
        <v>26.745282394629918</v>
      </c>
      <c r="AB14" s="32">
        <v>88.637067550272604</v>
      </c>
    </row>
    <row r="15" spans="1:28" x14ac:dyDescent="0.25">
      <c r="A15">
        <v>2045</v>
      </c>
      <c r="B15" s="32">
        <v>158.46411200961634</v>
      </c>
      <c r="C15" s="32">
        <v>158.8615880274543</v>
      </c>
      <c r="D15" s="32">
        <v>141.85642473261481</v>
      </c>
      <c r="E15" s="32">
        <v>72.212470529019512</v>
      </c>
      <c r="G15">
        <v>2045</v>
      </c>
      <c r="H15" s="32">
        <v>13.932269323845151</v>
      </c>
      <c r="I15" s="32">
        <v>15.148308775126823</v>
      </c>
      <c r="J15" s="32">
        <v>13.955315043740921</v>
      </c>
      <c r="K15" s="32">
        <v>10.404454863661599</v>
      </c>
      <c r="M15">
        <v>2045</v>
      </c>
      <c r="N15" s="32">
        <v>123.88503397274327</v>
      </c>
      <c r="O15" s="32">
        <v>118.50359253017123</v>
      </c>
      <c r="P15" s="32">
        <v>115.65748964720939</v>
      </c>
      <c r="Q15" s="32">
        <v>116.56525836943518</v>
      </c>
      <c r="S15">
        <v>2045</v>
      </c>
      <c r="T15" s="32">
        <v>1.1990046147243627</v>
      </c>
      <c r="U15" s="32">
        <v>1.2051580951494827</v>
      </c>
      <c r="V15" s="32">
        <v>1.2022481862688181</v>
      </c>
      <c r="W15" s="32">
        <v>1.2542214412220347</v>
      </c>
      <c r="Y15">
        <v>2045</v>
      </c>
      <c r="Z15" s="32">
        <v>10.211169899350617</v>
      </c>
      <c r="AA15" s="32">
        <v>28.782239002326843</v>
      </c>
      <c r="AB15" s="32">
        <v>99.12364222319998</v>
      </c>
    </row>
    <row r="16" spans="1:28" x14ac:dyDescent="0.25">
      <c r="A16">
        <v>2050</v>
      </c>
      <c r="B16" s="32">
        <v>165.74495975383283</v>
      </c>
      <c r="C16" s="32">
        <v>163.0671527785922</v>
      </c>
      <c r="D16" s="32">
        <v>142.42432798150421</v>
      </c>
      <c r="E16" s="32">
        <v>66.818376555047081</v>
      </c>
      <c r="G16">
        <v>2050</v>
      </c>
      <c r="H16" s="32">
        <v>16.685970907476712</v>
      </c>
      <c r="I16" s="32">
        <v>17.921595131972349</v>
      </c>
      <c r="J16" s="32">
        <v>15.273692638044066</v>
      </c>
      <c r="K16" s="32">
        <v>10.67669577365386</v>
      </c>
      <c r="M16">
        <v>2050</v>
      </c>
      <c r="N16" s="32">
        <v>128.02205985569043</v>
      </c>
      <c r="O16" s="32">
        <v>121.49214744577704</v>
      </c>
      <c r="P16" s="32">
        <v>119.32094637625998</v>
      </c>
      <c r="Q16" s="32">
        <v>120.79678217984264</v>
      </c>
      <c r="S16">
        <v>2050</v>
      </c>
      <c r="T16" s="32">
        <v>1.2345233782947942</v>
      </c>
      <c r="U16" s="32">
        <v>1.2437505878344894</v>
      </c>
      <c r="V16" s="32">
        <v>1.2481844014035273</v>
      </c>
      <c r="W16" s="32">
        <v>1.3018163079494103</v>
      </c>
      <c r="Y16">
        <v>2050</v>
      </c>
      <c r="Z16" s="32">
        <v>12.697591016184527</v>
      </c>
      <c r="AA16" s="32">
        <v>36.577422987390577</v>
      </c>
      <c r="AB16" s="32">
        <v>110.7236990954179</v>
      </c>
    </row>
    <row r="17" spans="1:28" x14ac:dyDescent="0.25">
      <c r="A17">
        <v>2055</v>
      </c>
      <c r="B17" s="32">
        <v>169.13021363882103</v>
      </c>
      <c r="C17" s="32">
        <v>164.75668985640286</v>
      </c>
      <c r="D17" s="32">
        <v>140.08189217608833</v>
      </c>
      <c r="E17" s="32">
        <v>62.304294963799023</v>
      </c>
      <c r="G17">
        <v>2055</v>
      </c>
      <c r="H17" s="32">
        <v>18.63248434809757</v>
      </c>
      <c r="I17" s="32">
        <v>20.612493046747016</v>
      </c>
      <c r="J17" s="32">
        <v>16.810581641319093</v>
      </c>
      <c r="K17" s="32">
        <v>11.27714201682481</v>
      </c>
      <c r="M17">
        <v>2055</v>
      </c>
      <c r="N17" s="32">
        <v>132.47873201289491</v>
      </c>
      <c r="O17" s="32">
        <v>123.59705195832191</v>
      </c>
      <c r="P17" s="32">
        <v>121.44489179011707</v>
      </c>
      <c r="Q17" s="32">
        <v>123.43625971560313</v>
      </c>
      <c r="S17">
        <v>2055</v>
      </c>
      <c r="T17" s="32">
        <v>1.2451838652392839</v>
      </c>
      <c r="U17" s="32">
        <v>1.2594329401011817</v>
      </c>
      <c r="V17" s="32">
        <v>1.2858674041575258</v>
      </c>
      <c r="W17" s="32">
        <v>1.3307436296147213</v>
      </c>
      <c r="Y17">
        <v>2055</v>
      </c>
      <c r="Z17" s="32">
        <v>14.586322471461422</v>
      </c>
      <c r="AA17" s="32">
        <v>43.309932887908431</v>
      </c>
      <c r="AB17" s="32">
        <v>116.65593509128071</v>
      </c>
    </row>
    <row r="18" spans="1:28" x14ac:dyDescent="0.25">
      <c r="A18">
        <v>2060</v>
      </c>
      <c r="B18" s="32">
        <v>171.24807975156506</v>
      </c>
      <c r="C18" s="32">
        <v>163.89144410203048</v>
      </c>
      <c r="D18" s="32">
        <v>136.40781755285659</v>
      </c>
      <c r="E18" s="32">
        <v>59.435688327152448</v>
      </c>
      <c r="G18">
        <v>2060</v>
      </c>
      <c r="H18" s="32">
        <v>18.948803559427418</v>
      </c>
      <c r="I18" s="32">
        <v>23.301686545248543</v>
      </c>
      <c r="J18" s="32">
        <v>19.426362575336192</v>
      </c>
      <c r="K18" s="32">
        <v>12.689306152037457</v>
      </c>
      <c r="M18">
        <v>2060</v>
      </c>
      <c r="N18" s="32">
        <v>138.73242437816288</v>
      </c>
      <c r="O18" s="32">
        <v>124.53740547845091</v>
      </c>
      <c r="P18" s="32">
        <v>122.71000449384796</v>
      </c>
      <c r="Q18" s="32">
        <v>125.25706591531518</v>
      </c>
      <c r="S18">
        <v>2060</v>
      </c>
      <c r="T18" s="32">
        <v>1.2482613337216386</v>
      </c>
      <c r="U18" s="32">
        <v>1.2806113384117548</v>
      </c>
      <c r="V18" s="32">
        <v>1.3040179524430939</v>
      </c>
      <c r="W18" s="32">
        <v>1.3401170358157928</v>
      </c>
      <c r="Y18">
        <v>2060</v>
      </c>
      <c r="Z18" s="32">
        <v>19.345592107163515</v>
      </c>
      <c r="AA18" s="32">
        <v>49.533536240856954</v>
      </c>
      <c r="AB18" s="32">
        <v>119.6324712291555</v>
      </c>
    </row>
    <row r="19" spans="1:28" x14ac:dyDescent="0.25">
      <c r="A19">
        <v>2065</v>
      </c>
      <c r="B19" s="32">
        <v>173.96400663338326</v>
      </c>
      <c r="C19" s="32">
        <v>163.27304577234071</v>
      </c>
      <c r="D19" s="32">
        <v>129.93566148119041</v>
      </c>
      <c r="E19" s="32">
        <v>57.099609760564199</v>
      </c>
      <c r="G19">
        <v>2065</v>
      </c>
      <c r="H19" s="32">
        <v>19.251994839938305</v>
      </c>
      <c r="I19" s="32">
        <v>24.357390795802413</v>
      </c>
      <c r="J19" s="32">
        <v>21.635856564478807</v>
      </c>
      <c r="K19" s="32">
        <v>14.647710733268307</v>
      </c>
      <c r="M19">
        <v>2065</v>
      </c>
      <c r="N19" s="32">
        <v>144.45632198315371</v>
      </c>
      <c r="O19" s="32">
        <v>126.91418151650389</v>
      </c>
      <c r="P19" s="32">
        <v>124.20375339528083</v>
      </c>
      <c r="Q19" s="32">
        <v>126.60869779947986</v>
      </c>
      <c r="S19">
        <v>2065</v>
      </c>
      <c r="T19" s="32">
        <v>1.2529155271373931</v>
      </c>
      <c r="U19" s="32">
        <v>1.3069758160367804</v>
      </c>
      <c r="V19" s="32">
        <v>1.3304581586103821</v>
      </c>
      <c r="W19" s="32">
        <v>1.3550043054068182</v>
      </c>
      <c r="Y19">
        <v>2065</v>
      </c>
      <c r="Z19" s="32">
        <v>23.009240246413679</v>
      </c>
      <c r="AA19" s="32">
        <v>58.729086297575783</v>
      </c>
      <c r="AB19" s="32">
        <v>125.24310276823621</v>
      </c>
    </row>
    <row r="20" spans="1:28" x14ac:dyDescent="0.25">
      <c r="A20">
        <v>2070</v>
      </c>
      <c r="B20" s="32">
        <v>178.16913402357443</v>
      </c>
      <c r="C20" s="32">
        <v>163.16257443248836</v>
      </c>
      <c r="D20" s="32">
        <v>126.46681501993126</v>
      </c>
      <c r="E20" s="32">
        <v>55.79759686971552</v>
      </c>
      <c r="G20">
        <v>2070</v>
      </c>
      <c r="H20" s="32">
        <v>19.556166928418754</v>
      </c>
      <c r="I20" s="32">
        <v>25.407422320894327</v>
      </c>
      <c r="J20" s="32">
        <v>23.744417873376591</v>
      </c>
      <c r="K20" s="32">
        <v>16.849912126873974</v>
      </c>
      <c r="M20">
        <v>2070</v>
      </c>
      <c r="N20" s="32">
        <v>149.83353832199307</v>
      </c>
      <c r="O20" s="32">
        <v>130.78954119089252</v>
      </c>
      <c r="P20" s="32">
        <v>126.40397437092429</v>
      </c>
      <c r="Q20" s="32">
        <v>127.85288143539671</v>
      </c>
      <c r="S20">
        <v>2070</v>
      </c>
      <c r="T20" s="32">
        <v>1.2552681784614972</v>
      </c>
      <c r="U20" s="32">
        <v>1.3277742760370548</v>
      </c>
      <c r="V20" s="32">
        <v>1.3516919706452102</v>
      </c>
      <c r="W20" s="32">
        <v>1.3715190386963321</v>
      </c>
      <c r="Y20">
        <v>2070</v>
      </c>
      <c r="Z20" s="32">
        <v>26.473878844370745</v>
      </c>
      <c r="AA20" s="32">
        <v>64.061503551674107</v>
      </c>
      <c r="AB20" s="32">
        <v>128.84899254253853</v>
      </c>
    </row>
    <row r="21" spans="1:28" x14ac:dyDescent="0.25">
      <c r="A21">
        <v>2075</v>
      </c>
      <c r="B21" s="32">
        <v>183.78898202370829</v>
      </c>
      <c r="C21" s="32">
        <v>163.49841439265575</v>
      </c>
      <c r="D21" s="32">
        <v>117.3148667636875</v>
      </c>
      <c r="E21" s="32">
        <v>55.180936283508508</v>
      </c>
      <c r="G21">
        <v>2075</v>
      </c>
      <c r="H21" s="32">
        <v>19.85140087364233</v>
      </c>
      <c r="I21" s="32">
        <v>26.419549289594379</v>
      </c>
      <c r="J21" s="32">
        <v>27.025782075453396</v>
      </c>
      <c r="K21" s="32">
        <v>19.426709023056112</v>
      </c>
      <c r="M21">
        <v>2075</v>
      </c>
      <c r="N21" s="32">
        <v>154.86305226183754</v>
      </c>
      <c r="O21" s="32">
        <v>133.05168690106919</v>
      </c>
      <c r="P21" s="32">
        <v>127.29744539758936</v>
      </c>
      <c r="Q21" s="32">
        <v>128.95935543301891</v>
      </c>
      <c r="S21">
        <v>2075</v>
      </c>
      <c r="T21" s="32">
        <v>1.2692453570890927</v>
      </c>
      <c r="U21" s="32">
        <v>1.3524576474500953</v>
      </c>
      <c r="V21" s="32">
        <v>1.384461247823598</v>
      </c>
      <c r="W21" s="32">
        <v>1.3902397681314278</v>
      </c>
      <c r="Y21">
        <v>2075</v>
      </c>
      <c r="Z21" s="32">
        <v>30.170620009593684</v>
      </c>
      <c r="AA21" s="32">
        <v>73.76849378307179</v>
      </c>
      <c r="AB21" s="32">
        <v>135.52640392997264</v>
      </c>
    </row>
    <row r="22" spans="1:28" x14ac:dyDescent="0.25">
      <c r="A22">
        <v>2080</v>
      </c>
      <c r="B22" s="32">
        <v>187.23180571412763</v>
      </c>
      <c r="C22" s="32">
        <v>163.01691051090677</v>
      </c>
      <c r="D22" s="32">
        <v>112.38951470877804</v>
      </c>
      <c r="E22" s="32">
        <v>53.87769714021811</v>
      </c>
      <c r="G22">
        <v>2080</v>
      </c>
      <c r="H22" s="32">
        <v>20.139054398905678</v>
      </c>
      <c r="I22" s="32">
        <v>27.782932766136888</v>
      </c>
      <c r="J22" s="32">
        <v>30.495399240409849</v>
      </c>
      <c r="K22" s="32">
        <v>22.609868446106098</v>
      </c>
      <c r="M22">
        <v>2080</v>
      </c>
      <c r="N22" s="32">
        <v>159.74875331904536</v>
      </c>
      <c r="O22" s="32">
        <v>134.75973377773474</v>
      </c>
      <c r="P22" s="32">
        <v>128.29106763015662</v>
      </c>
      <c r="Q22" s="32">
        <v>129.93320507258701</v>
      </c>
      <c r="S22">
        <v>2080</v>
      </c>
      <c r="T22" s="32">
        <v>1.2928716683954569</v>
      </c>
      <c r="U22" s="32">
        <v>1.3791363074603726</v>
      </c>
      <c r="V22" s="32">
        <v>1.4113005305871924</v>
      </c>
      <c r="W22" s="32">
        <v>1.4073923360691656</v>
      </c>
      <c r="Y22">
        <v>2080</v>
      </c>
      <c r="Z22" s="32">
        <v>35.404059157091261</v>
      </c>
      <c r="AA22" s="32">
        <v>80.556527646863827</v>
      </c>
      <c r="AB22" s="32">
        <v>140.15469248635657</v>
      </c>
    </row>
    <row r="23" spans="1:28" x14ac:dyDescent="0.25">
      <c r="A23">
        <v>2085</v>
      </c>
      <c r="B23" s="32">
        <v>189.95216902451671</v>
      </c>
      <c r="C23" s="32">
        <v>160.13843950266693</v>
      </c>
      <c r="D23" s="32">
        <v>106.47317945466939</v>
      </c>
      <c r="E23" s="32">
        <v>52.978690042449145</v>
      </c>
      <c r="G23">
        <v>2085</v>
      </c>
      <c r="H23" s="32">
        <v>20.429630259825959</v>
      </c>
      <c r="I23" s="32">
        <v>29.34068430147439</v>
      </c>
      <c r="J23" s="32">
        <v>34.585363835359274</v>
      </c>
      <c r="K23" s="32">
        <v>26.082020131268202</v>
      </c>
      <c r="M23">
        <v>2085</v>
      </c>
      <c r="N23" s="32">
        <v>164.48887166562869</v>
      </c>
      <c r="O23" s="32">
        <v>136.2261117861361</v>
      </c>
      <c r="P23" s="32">
        <v>129.39059227989904</v>
      </c>
      <c r="Q23" s="32">
        <v>130.80822254918206</v>
      </c>
      <c r="S23">
        <v>2085</v>
      </c>
      <c r="T23" s="32">
        <v>1.3099575155583694</v>
      </c>
      <c r="U23" s="32">
        <v>1.4029870815543615</v>
      </c>
      <c r="V23" s="32">
        <v>1.4295516798669006</v>
      </c>
      <c r="W23" s="32">
        <v>1.4180217899392815</v>
      </c>
      <c r="Y23">
        <v>2085</v>
      </c>
      <c r="Z23" s="32">
        <v>41.514219698733257</v>
      </c>
      <c r="AA23" s="32">
        <v>86.230482092990982</v>
      </c>
      <c r="AB23" s="32">
        <v>149.61547579060766</v>
      </c>
    </row>
    <row r="24" spans="1:28" x14ac:dyDescent="0.25">
      <c r="A24">
        <v>2090</v>
      </c>
      <c r="B24" s="32">
        <v>192.13766023509277</v>
      </c>
      <c r="C24" s="32">
        <v>155.84161549795431</v>
      </c>
      <c r="D24" s="32">
        <v>99.542725516806456</v>
      </c>
      <c r="E24" s="32">
        <v>54.851636702095696</v>
      </c>
      <c r="G24">
        <v>2090</v>
      </c>
      <c r="H24" s="32">
        <v>20.72214329336715</v>
      </c>
      <c r="I24" s="32">
        <v>31.024411773021061</v>
      </c>
      <c r="J24" s="32">
        <v>38.955600299478874</v>
      </c>
      <c r="K24" s="32">
        <v>30.344391740008838</v>
      </c>
      <c r="M24">
        <v>2090</v>
      </c>
      <c r="N24" s="32">
        <v>169.12794581802751</v>
      </c>
      <c r="O24" s="32">
        <v>137.82071315614232</v>
      </c>
      <c r="P24" s="32">
        <v>130.34269887497749</v>
      </c>
      <c r="Q24" s="32">
        <v>131.85201764530046</v>
      </c>
      <c r="S24">
        <v>2090</v>
      </c>
      <c r="T24" s="32">
        <v>1.3226437938627338</v>
      </c>
      <c r="U24" s="32">
        <v>1.415831476787299</v>
      </c>
      <c r="V24" s="32">
        <v>1.4430805209331732</v>
      </c>
      <c r="W24" s="32">
        <v>1.4204302491354657</v>
      </c>
      <c r="Y24">
        <v>2090</v>
      </c>
      <c r="Z24" s="32">
        <v>48.182080965758558</v>
      </c>
      <c r="AA24" s="32">
        <v>92.076642211419141</v>
      </c>
      <c r="AB24" s="32">
        <v>148.47870569364855</v>
      </c>
    </row>
    <row r="25" spans="1:28" x14ac:dyDescent="0.25">
      <c r="A25">
        <v>2095</v>
      </c>
      <c r="B25" s="32">
        <v>194.20335667112818</v>
      </c>
      <c r="C25" s="32">
        <v>150.03265538620283</v>
      </c>
      <c r="D25" s="32">
        <v>91.437509320191779</v>
      </c>
      <c r="E25" s="32">
        <v>56.087165764509088</v>
      </c>
      <c r="G25">
        <v>2095</v>
      </c>
      <c r="H25" s="32">
        <v>21.021515467865896</v>
      </c>
      <c r="I25" s="32">
        <v>32.590722819110397</v>
      </c>
      <c r="J25" s="32">
        <v>43.497875440980842</v>
      </c>
      <c r="K25" s="32">
        <v>35.254194277148621</v>
      </c>
      <c r="M25">
        <v>2095</v>
      </c>
      <c r="N25" s="32">
        <v>173.77140010471462</v>
      </c>
      <c r="O25" s="32">
        <v>139.34796604004956</v>
      </c>
      <c r="P25" s="32">
        <v>131.31810029993642</v>
      </c>
      <c r="Q25" s="32">
        <v>132.88154174183319</v>
      </c>
      <c r="S25">
        <v>2095</v>
      </c>
      <c r="T25" s="32">
        <v>1.3320538351397624</v>
      </c>
      <c r="U25" s="32">
        <v>1.4292143972971405</v>
      </c>
      <c r="V25" s="32">
        <v>1.4539031020253612</v>
      </c>
      <c r="W25" s="32">
        <v>1.4239363098801181</v>
      </c>
      <c r="Y25">
        <v>2095</v>
      </c>
      <c r="Z25" s="32">
        <v>54.360722593435682</v>
      </c>
      <c r="AA25" s="32">
        <v>100.18429751495866</v>
      </c>
      <c r="AB25" s="32">
        <v>147.96384282086385</v>
      </c>
    </row>
    <row r="26" spans="1:28" x14ac:dyDescent="0.25">
      <c r="A26">
        <v>2100</v>
      </c>
      <c r="B26" s="32">
        <v>196.55641239864278</v>
      </c>
      <c r="C26" s="32">
        <v>146.43857847779418</v>
      </c>
      <c r="D26" s="32">
        <v>86.591797706250958</v>
      </c>
      <c r="E26" s="32">
        <v>44.469594372277818</v>
      </c>
      <c r="G26">
        <v>2100</v>
      </c>
      <c r="H26" s="32">
        <v>21.355739550077111</v>
      </c>
      <c r="I26" s="32">
        <v>33.703949460908007</v>
      </c>
      <c r="J26" s="32">
        <v>44.992734037018458</v>
      </c>
      <c r="K26" s="32">
        <v>40.280318088082524</v>
      </c>
      <c r="M26">
        <v>2100</v>
      </c>
      <c r="N26" s="32">
        <v>178.82664701576806</v>
      </c>
      <c r="O26" s="32">
        <v>141.18458715086953</v>
      </c>
      <c r="P26" s="32">
        <v>133.43514965367743</v>
      </c>
      <c r="Q26" s="32">
        <v>133.62355254742758</v>
      </c>
      <c r="S26">
        <v>2100</v>
      </c>
      <c r="T26" s="32">
        <v>1.3382459196881593</v>
      </c>
      <c r="U26" s="32">
        <v>1.4362923729555237</v>
      </c>
      <c r="V26" s="32">
        <v>1.4566073525851742</v>
      </c>
      <c r="W26" s="32">
        <v>1.4448967551208785</v>
      </c>
      <c r="Y26">
        <v>2100</v>
      </c>
      <c r="Z26" s="32">
        <v>58.24078798884986</v>
      </c>
      <c r="AA26" s="32">
        <v>105.23984468377094</v>
      </c>
      <c r="AB26" s="32">
        <v>158.53252345975156</v>
      </c>
    </row>
    <row r="27" spans="1:28" x14ac:dyDescent="0.25">
      <c r="B27" s="32"/>
      <c r="C27" s="32"/>
      <c r="D27" s="32"/>
      <c r="E27" s="32"/>
      <c r="H27" s="32"/>
      <c r="I27" s="32"/>
      <c r="J27" s="32"/>
      <c r="K27" s="32"/>
      <c r="N27" s="32"/>
      <c r="O27" s="32"/>
      <c r="P27" s="32"/>
      <c r="Q27" s="32"/>
      <c r="T27" s="32"/>
      <c r="U27" s="32"/>
      <c r="V27" s="32"/>
      <c r="W27" s="32"/>
    </row>
    <row r="28" spans="1:28" x14ac:dyDescent="0.25">
      <c r="A28" s="32" t="s">
        <v>256</v>
      </c>
      <c r="B28" s="32">
        <f t="array" ref="B28:B30">MMULT($B$65:$I$67,B7:B14)</f>
        <v>49.032893796182577</v>
      </c>
      <c r="C28" s="32">
        <f t="array" ref="C28:C30">MMULT($B$65:$I$67,C7:C14)</f>
        <v>55.501194485773105</v>
      </c>
      <c r="D28" s="32">
        <f t="array" ref="D28:D30">MMULT($B$65:$I$67,D7:D14)</f>
        <v>57.586079994742761</v>
      </c>
      <c r="E28" s="32">
        <f t="array" ref="E28:E30">MMULT($B$65:$I$67,E7:E14)</f>
        <v>64.223842810257054</v>
      </c>
      <c r="H28" s="32">
        <f t="array" ref="H28:H30">MMULT($B$65:$I$67,H7:H14)</f>
        <v>5.0496029266384088</v>
      </c>
      <c r="I28" s="32">
        <f t="array" ref="I28:I30">MMULT($B$65:$I$67,I7:I14)</f>
        <v>3.4962038929436647</v>
      </c>
      <c r="J28" s="32">
        <f t="array" ref="J28:J30">MMULT($B$65:$I$67,J7:J14)</f>
        <v>2.6274896127372509</v>
      </c>
      <c r="K28" s="32">
        <f t="array" ref="K28:K30">MMULT($B$65:$I$67,K7:K14)</f>
        <v>2.0813887328448963</v>
      </c>
      <c r="N28" s="32">
        <f t="array" ref="N28:N30">MMULT($B$65:$I$67,N7:N14)</f>
        <v>97.232170981242419</v>
      </c>
      <c r="O28" s="32">
        <f t="array" ref="O28:O30">MMULT($B$65:$I$67,O7:O14)</f>
        <v>106.84825997264112</v>
      </c>
      <c r="P28" s="32">
        <f t="array" ref="P28:P30">MMULT($B$65:$I$67,P7:P14)</f>
        <v>108.83951928653337</v>
      </c>
      <c r="Q28" s="32">
        <f t="array" ref="Q28:Q30">MMULT($B$65:$I$67,Q7:Q14)</f>
        <v>112.5663544731058</v>
      </c>
      <c r="T28" s="32">
        <f t="array" ref="T28:T30">MMULT($B$65:$I$67,T7:T14)</f>
        <v>0.97141362317032054</v>
      </c>
      <c r="U28" s="32">
        <f t="array" ref="U28:U30">MMULT($B$65:$I$67,U7:U14)</f>
        <v>0.97187763198338684</v>
      </c>
      <c r="V28" s="32">
        <f t="array" ref="V28:V30">MMULT($B$65:$I$67,V7:V14)</f>
        <v>0.97445967844366255</v>
      </c>
      <c r="W28" s="32">
        <f t="array" ref="W28:W30">MMULT($B$65:$I$67,W7:W14)</f>
        <v>0.98717692353458408</v>
      </c>
      <c r="Z28" s="32">
        <f t="array" ref="Z28:Z30">MMULT($B$65:$I$67,Z7:Z14)</f>
        <v>-9.7292561136896474</v>
      </c>
      <c r="AA28" s="32">
        <f t="array" ref="AA28:AA30">MMULT($B$65:$I$67,AA7:AA14)</f>
        <v>-15.048825097484887</v>
      </c>
      <c r="AB28" s="32">
        <f t="array" ref="AB28:AB30">MMULT($B$65:$I$67,AB7:AB14)</f>
        <v>-34.718299334842015</v>
      </c>
    </row>
    <row r="29" spans="1:28" x14ac:dyDescent="0.25">
      <c r="A29" s="32" t="s">
        <v>257</v>
      </c>
      <c r="B29" s="11">
        <v>3.1326134122838489</v>
      </c>
      <c r="C29" s="11">
        <v>2.3217609816547888</v>
      </c>
      <c r="D29" s="11">
        <v>2.1277304287040444</v>
      </c>
      <c r="E29" s="11">
        <v>1.6738239537410502</v>
      </c>
      <c r="H29" s="11">
        <v>-3.9725633997080845E-3</v>
      </c>
      <c r="I29" s="11">
        <v>0.21023934958080981</v>
      </c>
      <c r="J29" s="11">
        <v>0.30474288453317167</v>
      </c>
      <c r="K29" s="11">
        <v>0.40514531181015156</v>
      </c>
      <c r="N29" s="11">
        <v>0.31685470412162786</v>
      </c>
      <c r="O29" s="11">
        <v>-1.0516645570032086</v>
      </c>
      <c r="P29" s="11">
        <v>-1.23342313118183</v>
      </c>
      <c r="Q29" s="11">
        <v>-1.7315774599816445</v>
      </c>
      <c r="T29" s="11">
        <v>2.6060593515796204E-3</v>
      </c>
      <c r="U29" s="11">
        <v>2.5485893332198029E-3</v>
      </c>
      <c r="V29" s="11">
        <v>2.0872514783346618E-3</v>
      </c>
      <c r="W29" s="11">
        <v>7.8495321312613275E-5</v>
      </c>
      <c r="Z29" s="11">
        <v>1.4346524471228177</v>
      </c>
      <c r="AA29" s="11">
        <v>2.2672279217030176</v>
      </c>
      <c r="AB29" s="11">
        <v>5.0021972758128133</v>
      </c>
    </row>
    <row r="30" spans="1:28" x14ac:dyDescent="0.25">
      <c r="A30" s="32" t="s">
        <v>258</v>
      </c>
      <c r="B30" s="34">
        <v>-1.2984140399091793E-2</v>
      </c>
      <c r="C30" s="34">
        <v>1.369014091756271E-3</v>
      </c>
      <c r="D30" s="34">
        <v>-3.9005515435903693E-3</v>
      </c>
      <c r="E30" s="34">
        <v>-3.4365935074312987E-2</v>
      </c>
      <c r="H30" s="34">
        <v>4.2839554785698425E-3</v>
      </c>
      <c r="I30" s="34">
        <v>8.0004278301805051E-4</v>
      </c>
      <c r="J30" s="34">
        <v>-5.2668879316384448E-4</v>
      </c>
      <c r="K30" s="34">
        <v>-4.5996950570707518E-3</v>
      </c>
      <c r="N30" s="34">
        <v>6.699607135163349E-3</v>
      </c>
      <c r="O30" s="34">
        <v>3.121560439331908E-2</v>
      </c>
      <c r="P30" s="34">
        <v>3.0705076708730406E-2</v>
      </c>
      <c r="Q30" s="34">
        <v>4.2152287081951789E-2</v>
      </c>
      <c r="T30" s="34">
        <v>6.0500867338802132E-5</v>
      </c>
      <c r="U30" s="34">
        <v>6.2879701347183514E-5</v>
      </c>
      <c r="V30" s="34">
        <v>7.4828886922553503E-5</v>
      </c>
      <c r="W30" s="34">
        <v>1.2891410309913984E-4</v>
      </c>
      <c r="Z30" s="34">
        <v>-2.3570581479919077E-2</v>
      </c>
      <c r="AA30" s="34">
        <v>-3.2334286755130177E-2</v>
      </c>
      <c r="AB30" s="34">
        <v>-5.0033515705335097E-2</v>
      </c>
    </row>
    <row r="32" spans="1:28" x14ac:dyDescent="0.25">
      <c r="O32" s="35"/>
      <c r="P32" s="35"/>
    </row>
    <row r="33" spans="2:17" x14ac:dyDescent="0.25">
      <c r="D33" s="4" t="s">
        <v>259</v>
      </c>
      <c r="E33" s="4" t="s">
        <v>260</v>
      </c>
      <c r="F33" s="4" t="s">
        <v>261</v>
      </c>
      <c r="G33" s="4" t="s">
        <v>262</v>
      </c>
      <c r="O33" s="36"/>
      <c r="P33" s="36"/>
      <c r="Q33" s="25"/>
    </row>
    <row r="34" spans="2:17" x14ac:dyDescent="0.25">
      <c r="C34" t="str">
        <f>A5</f>
        <v>Crude oil</v>
      </c>
      <c r="D34" s="12">
        <f>B16/B8</f>
        <v>2.1952974801832164</v>
      </c>
      <c r="E34" s="12">
        <f>C16/C8</f>
        <v>2.1598298381270489</v>
      </c>
      <c r="F34" s="12">
        <f>D16/D8</f>
        <v>1.8864149401523735</v>
      </c>
      <c r="G34" s="12">
        <f>E16/E8</f>
        <v>0.88501161000062356</v>
      </c>
      <c r="Q34" s="25"/>
    </row>
    <row r="35" spans="2:17" x14ac:dyDescent="0.25">
      <c r="C35" t="str">
        <f>G5</f>
        <v>Natural gas</v>
      </c>
      <c r="D35" s="12">
        <f>H16/H8</f>
        <v>3.1482963976371154</v>
      </c>
      <c r="E35" s="12">
        <f>I16/I8</f>
        <v>3.381433043768368</v>
      </c>
      <c r="F35" s="12">
        <f>J16/J8</f>
        <v>2.8818287996309562</v>
      </c>
      <c r="G35" s="12">
        <f>K16/K8</f>
        <v>2.0144709006894077</v>
      </c>
      <c r="O35" s="37"/>
      <c r="P35" s="37"/>
      <c r="Q35" s="25"/>
    </row>
    <row r="36" spans="2:17" x14ac:dyDescent="0.25">
      <c r="C36" t="str">
        <f>M5</f>
        <v>Coal</v>
      </c>
      <c r="D36" s="12">
        <f>N16/N8</f>
        <v>1.2732179001063197</v>
      </c>
      <c r="E36" s="12">
        <f>O16/O8</f>
        <v>1.2082759566959429</v>
      </c>
      <c r="F36" s="12">
        <f>P16/P8</f>
        <v>1.186682708863849</v>
      </c>
      <c r="G36" s="12">
        <f>Q16/Q8</f>
        <v>1.201360339928818</v>
      </c>
      <c r="O36" s="37"/>
      <c r="P36" s="37"/>
      <c r="Q36" s="25"/>
    </row>
    <row r="37" spans="2:17" x14ac:dyDescent="0.25">
      <c r="C37" t="str">
        <f>S5</f>
        <v>Agriculture</v>
      </c>
      <c r="D37" s="12">
        <f>T16/T8</f>
        <v>1.2345233782947942</v>
      </c>
      <c r="E37" s="12">
        <f>U16/U8</f>
        <v>1.2437505878344894</v>
      </c>
      <c r="F37" s="12">
        <f>V16/V8</f>
        <v>1.2481844014035273</v>
      </c>
      <c r="G37" s="12">
        <f>W16/W8</f>
        <v>1.3018163079494103</v>
      </c>
      <c r="O37" s="37"/>
      <c r="P37" s="37"/>
      <c r="Q37" s="25"/>
    </row>
    <row r="38" spans="2:17" x14ac:dyDescent="0.25">
      <c r="O38" s="37"/>
      <c r="P38" s="37"/>
      <c r="Q38" s="25"/>
    </row>
    <row r="39" spans="2:17" x14ac:dyDescent="0.25">
      <c r="B39" t="s">
        <v>7</v>
      </c>
      <c r="O39" s="37"/>
      <c r="P39" s="37"/>
      <c r="Q39" s="25"/>
    </row>
    <row r="40" spans="2:17" x14ac:dyDescent="0.25">
      <c r="B40">
        <v>1</v>
      </c>
      <c r="C40">
        <f>A7-2000</f>
        <v>7</v>
      </c>
      <c r="D40">
        <f>C40^2</f>
        <v>49</v>
      </c>
      <c r="O40" s="37"/>
      <c r="P40" s="37"/>
      <c r="Q40" s="25"/>
    </row>
    <row r="41" spans="2:17" x14ac:dyDescent="0.25">
      <c r="B41">
        <v>1</v>
      </c>
      <c r="C41">
        <f t="shared" ref="C41:C47" si="0">A8-2000</f>
        <v>10</v>
      </c>
      <c r="D41">
        <f t="shared" ref="D41:D47" si="1">C41^2</f>
        <v>100</v>
      </c>
      <c r="O41" s="37"/>
      <c r="P41" s="37"/>
      <c r="Q41" s="25"/>
    </row>
    <row r="42" spans="2:17" x14ac:dyDescent="0.25">
      <c r="B42">
        <v>1</v>
      </c>
      <c r="C42">
        <f t="shared" si="0"/>
        <v>15</v>
      </c>
      <c r="D42">
        <f t="shared" si="1"/>
        <v>225</v>
      </c>
      <c r="O42" s="37"/>
      <c r="P42" s="37"/>
      <c r="Q42" s="25"/>
    </row>
    <row r="43" spans="2:17" x14ac:dyDescent="0.25">
      <c r="B43">
        <v>1</v>
      </c>
      <c r="C43">
        <f t="shared" si="0"/>
        <v>20</v>
      </c>
      <c r="D43">
        <f t="shared" si="1"/>
        <v>400</v>
      </c>
      <c r="O43" s="37"/>
      <c r="P43" s="37"/>
      <c r="Q43" s="25"/>
    </row>
    <row r="44" spans="2:17" x14ac:dyDescent="0.25">
      <c r="B44">
        <v>1</v>
      </c>
      <c r="C44">
        <f t="shared" si="0"/>
        <v>25</v>
      </c>
      <c r="D44">
        <f t="shared" si="1"/>
        <v>625</v>
      </c>
      <c r="O44" s="37"/>
      <c r="P44" s="37"/>
      <c r="Q44" s="25"/>
    </row>
    <row r="45" spans="2:17" x14ac:dyDescent="0.25">
      <c r="B45">
        <v>1</v>
      </c>
      <c r="C45">
        <f t="shared" si="0"/>
        <v>30</v>
      </c>
      <c r="D45">
        <f t="shared" si="1"/>
        <v>900</v>
      </c>
      <c r="O45" s="37"/>
      <c r="P45" s="37"/>
      <c r="Q45" s="25"/>
    </row>
    <row r="46" spans="2:17" x14ac:dyDescent="0.25">
      <c r="B46">
        <v>1</v>
      </c>
      <c r="C46">
        <f t="shared" si="0"/>
        <v>35</v>
      </c>
      <c r="D46">
        <f t="shared" si="1"/>
        <v>1225</v>
      </c>
      <c r="O46" s="37"/>
      <c r="P46" s="37"/>
      <c r="Q46" s="25"/>
    </row>
    <row r="47" spans="2:17" x14ac:dyDescent="0.25">
      <c r="B47">
        <v>1</v>
      </c>
      <c r="C47">
        <f t="shared" si="0"/>
        <v>40</v>
      </c>
      <c r="D47">
        <f t="shared" si="1"/>
        <v>1600</v>
      </c>
      <c r="O47" s="37"/>
      <c r="P47" s="37"/>
      <c r="Q47" s="25"/>
    </row>
    <row r="48" spans="2:17" x14ac:dyDescent="0.25">
      <c r="O48" s="37"/>
      <c r="P48" s="37"/>
      <c r="Q48" s="25"/>
    </row>
    <row r="49" spans="2:17" x14ac:dyDescent="0.25">
      <c r="B49" t="s">
        <v>263</v>
      </c>
      <c r="O49" s="37"/>
      <c r="P49" s="37"/>
      <c r="Q49" s="25"/>
    </row>
    <row r="50" spans="2:17" x14ac:dyDescent="0.25">
      <c r="B50">
        <f t="array" ref="B50:I52">TRANSPOSE(B40:D47)</f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2:17" x14ac:dyDescent="0.25">
      <c r="B51">
        <v>7</v>
      </c>
      <c r="C51">
        <v>10</v>
      </c>
      <c r="D51">
        <v>15</v>
      </c>
      <c r="E51">
        <v>20</v>
      </c>
      <c r="F51">
        <v>25</v>
      </c>
      <c r="G51">
        <v>30</v>
      </c>
      <c r="H51">
        <v>35</v>
      </c>
      <c r="I51">
        <v>40</v>
      </c>
    </row>
    <row r="52" spans="2:17" x14ac:dyDescent="0.25">
      <c r="B52">
        <v>49</v>
      </c>
      <c r="C52">
        <v>100</v>
      </c>
      <c r="D52">
        <v>225</v>
      </c>
      <c r="E52">
        <v>400</v>
      </c>
      <c r="F52">
        <v>625</v>
      </c>
      <c r="G52">
        <v>900</v>
      </c>
      <c r="H52">
        <v>1225</v>
      </c>
      <c r="I52">
        <v>1600</v>
      </c>
    </row>
    <row r="54" spans="2:17" x14ac:dyDescent="0.25">
      <c r="B54" t="s">
        <v>264</v>
      </c>
    </row>
    <row r="55" spans="2:17" x14ac:dyDescent="0.25">
      <c r="B55">
        <f t="array" ref="B55:D57">MMULT(B50:I52,B40:D47)</f>
        <v>8</v>
      </c>
      <c r="C55">
        <v>182</v>
      </c>
      <c r="D55">
        <v>5124</v>
      </c>
    </row>
    <row r="56" spans="2:17" x14ac:dyDescent="0.25">
      <c r="B56">
        <v>182</v>
      </c>
      <c r="C56">
        <v>5124</v>
      </c>
      <c r="D56">
        <v>162218</v>
      </c>
    </row>
    <row r="57" spans="2:17" x14ac:dyDescent="0.25">
      <c r="B57">
        <v>5124</v>
      </c>
      <c r="C57">
        <v>162218</v>
      </c>
      <c r="D57">
        <v>5484276</v>
      </c>
    </row>
    <row r="59" spans="2:17" x14ac:dyDescent="0.25">
      <c r="B59" s="38" t="s">
        <v>265</v>
      </c>
    </row>
    <row r="60" spans="2:17" x14ac:dyDescent="0.25">
      <c r="B60">
        <f t="array" ref="B60:D62">MINVERSE(B55:D57)</f>
        <v>2.7115842232071157</v>
      </c>
      <c r="C60">
        <v>-0.25333888574913005</v>
      </c>
      <c r="D60">
        <v>4.9599928611796917E-3</v>
      </c>
    </row>
    <row r="61" spans="2:17" x14ac:dyDescent="0.25">
      <c r="B61">
        <v>-0.25333888574913005</v>
      </c>
      <c r="C61">
        <v>2.6738451470894441E-2</v>
      </c>
      <c r="D61">
        <v>-5.5419341953742143E-4</v>
      </c>
    </row>
    <row r="62" spans="2:17" x14ac:dyDescent="0.25">
      <c r="B62">
        <v>4.9599928611796917E-3</v>
      </c>
      <c r="C62">
        <v>-5.5419341953742154E-4</v>
      </c>
      <c r="D62">
        <v>1.1940526827941682E-5</v>
      </c>
    </row>
    <row r="64" spans="2:17" x14ac:dyDescent="0.25">
      <c r="B64" t="s">
        <v>266</v>
      </c>
    </row>
    <row r="65" spans="1:28" x14ac:dyDescent="0.25">
      <c r="B65">
        <f t="array" ref="B65:I67">MMULT(B60:D62,B50:I52)</f>
        <v>1.1812516731610103</v>
      </c>
      <c r="C65">
        <v>0.67419465183378424</v>
      </c>
      <c r="D65">
        <v>2.7499330735595295E-2</v>
      </c>
      <c r="E65">
        <v>-0.37119634730360884</v>
      </c>
      <c r="F65">
        <v>-0.52189238228382795</v>
      </c>
      <c r="G65">
        <v>-0.42458877420506358</v>
      </c>
      <c r="H65">
        <v>-7.9285523067315289E-2</v>
      </c>
      <c r="I65">
        <v>0.51401737112941959</v>
      </c>
    </row>
    <row r="66" spans="1:28" x14ac:dyDescent="0.25">
      <c r="B66">
        <v>-9.3325203010202598E-2</v>
      </c>
      <c r="C66">
        <v>-4.1373712993927773E-2</v>
      </c>
      <c r="D66">
        <v>2.3044366918366754E-2</v>
      </c>
      <c r="E66">
        <v>5.9752775853790213E-2</v>
      </c>
      <c r="F66">
        <v>6.8751513812342624E-2</v>
      </c>
      <c r="G66">
        <v>5.0040580794023848E-2</v>
      </c>
      <c r="H66">
        <v>3.6199767988341902E-3</v>
      </c>
      <c r="I66">
        <v>-7.0510298173226738E-2</v>
      </c>
    </row>
    <row r="67" spans="1:28" x14ac:dyDescent="0.25">
      <c r="B67">
        <v>1.6657247389868833E-3</v>
      </c>
      <c r="C67">
        <v>6.1211134859964463E-4</v>
      </c>
      <c r="D67">
        <v>-6.662898955947529E-4</v>
      </c>
      <c r="E67">
        <v>-1.3476647983920662E-3</v>
      </c>
      <c r="F67">
        <v>-1.4320133597922951E-3</v>
      </c>
      <c r="G67">
        <v>-9.1933557979544112E-4</v>
      </c>
      <c r="H67">
        <v>1.9036854159849848E-4</v>
      </c>
      <c r="I67">
        <v>1.8970990043895228E-3</v>
      </c>
    </row>
    <row r="70" spans="1:28" x14ac:dyDescent="0.25">
      <c r="A70" s="2" t="s">
        <v>267</v>
      </c>
    </row>
    <row r="71" spans="1:28" x14ac:dyDescent="0.25">
      <c r="A71" s="2" t="s">
        <v>268</v>
      </c>
    </row>
    <row r="72" spans="1:28" x14ac:dyDescent="0.25">
      <c r="A72" s="2" t="s">
        <v>246</v>
      </c>
      <c r="G72" s="2" t="s">
        <v>248</v>
      </c>
      <c r="M72" s="2" t="s">
        <v>249</v>
      </c>
      <c r="S72" s="2" t="s">
        <v>250</v>
      </c>
      <c r="Y72" s="4" t="s">
        <v>251</v>
      </c>
    </row>
    <row r="73" spans="1:28" x14ac:dyDescent="0.25">
      <c r="A73" s="4" t="s">
        <v>247</v>
      </c>
      <c r="B73" t="s">
        <v>252</v>
      </c>
      <c r="C73">
        <v>650</v>
      </c>
      <c r="D73">
        <v>550</v>
      </c>
      <c r="E73">
        <v>450</v>
      </c>
      <c r="G73" s="4" t="s">
        <v>253</v>
      </c>
      <c r="H73" t="s">
        <v>252</v>
      </c>
      <c r="I73">
        <v>650</v>
      </c>
      <c r="J73">
        <v>550</v>
      </c>
      <c r="K73">
        <v>450</v>
      </c>
      <c r="M73" s="4" t="s">
        <v>254</v>
      </c>
      <c r="N73" t="s">
        <v>252</v>
      </c>
      <c r="O73">
        <v>650</v>
      </c>
      <c r="P73">
        <v>550</v>
      </c>
      <c r="Q73">
        <v>450</v>
      </c>
      <c r="S73" s="4" t="s">
        <v>255</v>
      </c>
      <c r="T73" t="s">
        <v>252</v>
      </c>
      <c r="U73">
        <v>650</v>
      </c>
      <c r="V73">
        <v>550</v>
      </c>
      <c r="W73">
        <v>450</v>
      </c>
      <c r="Z73">
        <v>650</v>
      </c>
      <c r="AA73">
        <v>550</v>
      </c>
      <c r="AB73">
        <v>450</v>
      </c>
    </row>
    <row r="74" spans="1:28" x14ac:dyDescent="0.25">
      <c r="A74">
        <v>2007</v>
      </c>
      <c r="B74">
        <f t="array" ref="B74:B81">MMULT($B$40:$D$47,B28:B30)</f>
        <v>70.324964802614019</v>
      </c>
      <c r="C74">
        <f t="array" ref="C74:C81">MMULT($B$40:$D$47,C28:C30)</f>
        <v>71.820603047852671</v>
      </c>
      <c r="D74">
        <f t="array" ref="D74:D81">MMULT($B$40:$D$47,D28:D30)</f>
        <v>72.289065970035153</v>
      </c>
      <c r="E74">
        <f t="array" ref="E74:E81">MMULT($B$40:$D$47,E28:E30)</f>
        <v>74.256679667803056</v>
      </c>
      <c r="H74">
        <f t="array" ref="H74:H81">MMULT($B$40:$D$47,H28:H30)</f>
        <v>5.2317088012903747</v>
      </c>
      <c r="I74">
        <f t="array" ref="I74:I81">MMULT($B$40:$D$47,I28:I30)</f>
        <v>5.0070814363772183</v>
      </c>
      <c r="J74">
        <f t="array" ref="J74:J81">MMULT($B$40:$D$47,J28:J30)</f>
        <v>4.7348820536044238</v>
      </c>
      <c r="K74">
        <f t="array" ref="K74:K81">MMULT($B$40:$D$47,K28:K30)</f>
        <v>4.6920208577194904</v>
      </c>
      <c r="N74">
        <f t="array" ref="N74:N81">MMULT($B$40:$D$47,N28:N30)</f>
        <v>99.778434659716822</v>
      </c>
      <c r="O74">
        <f t="array" ref="O74:O81">MMULT($B$40:$D$47,O28:O30)</f>
        <v>101.01617268889129</v>
      </c>
      <c r="P74">
        <f t="array" ref="P74:P81">MMULT($B$40:$D$47,P28:P30)</f>
        <v>101.71010612698836</v>
      </c>
      <c r="Q74">
        <f t="array" ref="Q74:Q81">MMULT($B$40:$D$47,Q28:Q30)</f>
        <v>102.51077432024994</v>
      </c>
      <c r="T74">
        <f t="array" ref="T74:T81">MMULT($B$40:$D$47,T28:T30)</f>
        <v>0.99262058113097917</v>
      </c>
      <c r="U74">
        <f t="array" ref="U74:U81">MMULT($B$40:$D$47,U28:U30)</f>
        <v>0.99279886268193751</v>
      </c>
      <c r="V74">
        <f t="array" ref="V74:V81">MMULT($B$40:$D$47,V28:V30)</f>
        <v>0.99273705425121028</v>
      </c>
      <c r="W74">
        <f t="array" ref="W74:W81">MMULT($B$40:$D$47,W28:W30)</f>
        <v>0.99404318183563023</v>
      </c>
      <c r="Z74">
        <f t="array" ref="Z74:Z81">MMULT($B$40:$D$47,Z28:Z30)</f>
        <v>-0.84164747634595916</v>
      </c>
      <c r="AA74">
        <f t="array" ref="AA74:AA81">MMULT($B$40:$D$47,AA28:AA30)</f>
        <v>-0.76260969656514299</v>
      </c>
      <c r="AB74">
        <f t="array" ref="AB74:AB81">MMULT($B$40:$D$47,AB28:AB30)</f>
        <v>-2.1545606737137408</v>
      </c>
    </row>
    <row r="75" spans="1:28" x14ac:dyDescent="0.25">
      <c r="A75">
        <v>2010</v>
      </c>
      <c r="B75">
        <v>79.060613879111884</v>
      </c>
      <c r="C75">
        <v>78.855705711496611</v>
      </c>
      <c r="D75">
        <v>78.473329127424165</v>
      </c>
      <c r="E75">
        <v>77.52548884023625</v>
      </c>
      <c r="H75">
        <v>5.4382728404983114</v>
      </c>
      <c r="I75">
        <v>5.6786016670535684</v>
      </c>
      <c r="J75">
        <v>5.6222495787525828</v>
      </c>
      <c r="K75">
        <v>5.6728723452393366</v>
      </c>
      <c r="N75">
        <v>101.07067873597504</v>
      </c>
      <c r="O75">
        <v>99.453174841940935</v>
      </c>
      <c r="P75">
        <v>99.575795645588116</v>
      </c>
      <c r="Q75">
        <v>99.465808581484538</v>
      </c>
      <c r="T75">
        <v>1.003524303419997</v>
      </c>
      <c r="U75">
        <v>1.0036514954503031</v>
      </c>
      <c r="V75">
        <v>1.0028150819192645</v>
      </c>
      <c r="W75">
        <v>1.0008532870576241</v>
      </c>
      <c r="Z75">
        <v>2.2602102095466221</v>
      </c>
      <c r="AA75">
        <v>4.3900254440322719</v>
      </c>
      <c r="AB75">
        <v>10.300321852752603</v>
      </c>
    </row>
    <row r="76" spans="1:28" x14ac:dyDescent="0.25">
      <c r="A76">
        <v>2015</v>
      </c>
      <c r="B76">
        <v>93.100663390644655</v>
      </c>
      <c r="C76">
        <v>90.635637381240102</v>
      </c>
      <c r="D76">
        <v>88.6244123279956</v>
      </c>
      <c r="E76">
        <v>81.598866724652382</v>
      </c>
      <c r="H76">
        <v>5.9539044583210021</v>
      </c>
      <c r="I76">
        <v>6.8298037628348736</v>
      </c>
      <c r="J76">
        <v>7.0801279022729613</v>
      </c>
      <c r="K76">
        <v>7.1236370221562506</v>
      </c>
      <c r="N76">
        <v>103.49240314847859</v>
      </c>
      <c r="O76">
        <v>98.096802606089781</v>
      </c>
      <c r="P76">
        <v>97.246814578270275</v>
      </c>
      <c r="Q76">
        <v>96.076957166820279</v>
      </c>
      <c r="T76">
        <v>1.0241172085952455</v>
      </c>
      <c r="U76">
        <v>1.0242544047848001</v>
      </c>
      <c r="V76">
        <v>1.0226049501762571</v>
      </c>
      <c r="W76">
        <v>1.0173600265515796</v>
      </c>
      <c r="Z76">
        <v>6.4871497601708246</v>
      </c>
      <c r="AA76">
        <v>11.684379208156086</v>
      </c>
      <c r="AB76">
        <v>29.057118768649779</v>
      </c>
    </row>
    <row r="77" spans="1:28" x14ac:dyDescent="0.25">
      <c r="A77">
        <v>2020</v>
      </c>
      <c r="B77">
        <v>106.49150588222284</v>
      </c>
      <c r="C77">
        <v>102.4840197555714</v>
      </c>
      <c r="D77">
        <v>98.580467951387504</v>
      </c>
      <c r="E77">
        <v>83.953947855352865</v>
      </c>
      <c r="H77">
        <v>6.6837338500721843</v>
      </c>
      <c r="I77">
        <v>8.0210079977670805</v>
      </c>
      <c r="J77">
        <v>8.5116717861351479</v>
      </c>
      <c r="K77">
        <v>8.3444169462196278</v>
      </c>
      <c r="N77">
        <v>106.24910791774032</v>
      </c>
      <c r="O77">
        <v>98.301210589904571</v>
      </c>
      <c r="P77">
        <v>96.453087346388941</v>
      </c>
      <c r="Q77">
        <v>94.79572010625364</v>
      </c>
      <c r="T77">
        <v>1.0477351571374336</v>
      </c>
      <c r="U77">
        <v>1.0480012991866565</v>
      </c>
      <c r="V77">
        <v>1.0461362627793771</v>
      </c>
      <c r="W77">
        <v>1.0403124712004923</v>
      </c>
      <c r="Z77">
        <v>9.5355602367990766</v>
      </c>
      <c r="AA77">
        <v>17.362018634523395</v>
      </c>
      <c r="AB77">
        <v>45.3122398992802</v>
      </c>
    </row>
    <row r="78" spans="1:28" x14ac:dyDescent="0.25">
      <c r="A78">
        <v>2025</v>
      </c>
      <c r="B78">
        <v>119.23314135384643</v>
      </c>
      <c r="C78">
        <v>114.40085283449049</v>
      </c>
      <c r="D78">
        <v>108.34149599759989</v>
      </c>
      <c r="E78">
        <v>84.5907322323377</v>
      </c>
      <c r="H78">
        <v>7.6277610157518581</v>
      </c>
      <c r="I78">
        <v>9.2522143718501919</v>
      </c>
      <c r="J78">
        <v>9.9168812303391398</v>
      </c>
      <c r="K78">
        <v>9.3352121174294656</v>
      </c>
      <c r="N78">
        <v>109.3407930437602</v>
      </c>
      <c r="O78">
        <v>100.06639879338533</v>
      </c>
      <c r="P78">
        <v>97.194613949944113</v>
      </c>
      <c r="Q78">
        <v>95.622097399784565</v>
      </c>
      <c r="T78">
        <v>1.0743781490465623</v>
      </c>
      <c r="U78">
        <v>1.0748921786558716</v>
      </c>
      <c r="V78">
        <v>1.073409019728625</v>
      </c>
      <c r="W78">
        <v>1.0697106210043619</v>
      </c>
      <c r="Z78">
        <v>11.40544163943137</v>
      </c>
      <c r="AA78">
        <v>21.422943723134189</v>
      </c>
      <c r="AB78">
        <v>59.065685244643888</v>
      </c>
    </row>
    <row r="79" spans="1:28" x14ac:dyDescent="0.25">
      <c r="A79">
        <v>2030</v>
      </c>
      <c r="B79">
        <v>131.32556980551544</v>
      </c>
      <c r="C79">
        <v>126.38613661799742</v>
      </c>
      <c r="D79">
        <v>117.90749646663276</v>
      </c>
      <c r="E79">
        <v>83.509219855606872</v>
      </c>
      <c r="H79">
        <v>8.7859859553600259</v>
      </c>
      <c r="I79">
        <v>10.523422885084205</v>
      </c>
      <c r="J79">
        <v>11.295756234884941</v>
      </c>
      <c r="K79">
        <v>10.096022535785766</v>
      </c>
      <c r="N79">
        <v>112.76745852653826</v>
      </c>
      <c r="O79">
        <v>103.39236721653202</v>
      </c>
      <c r="P79">
        <v>99.471394388935835</v>
      </c>
      <c r="Q79">
        <v>98.556089047413082</v>
      </c>
      <c r="T79">
        <v>1.104046184322631</v>
      </c>
      <c r="U79">
        <v>1.1049270431924461</v>
      </c>
      <c r="V79">
        <v>1.1044232210240006</v>
      </c>
      <c r="W79">
        <v>1.1055544759631883</v>
      </c>
      <c r="Z79">
        <v>12.096793968067708</v>
      </c>
      <c r="AA79">
        <v>23.867154473988478</v>
      </c>
      <c r="AB79">
        <v>70.317454804740777</v>
      </c>
    </row>
    <row r="80" spans="1:28" x14ac:dyDescent="0.25">
      <c r="A80">
        <v>2035</v>
      </c>
      <c r="B80">
        <v>142.76879123722983</v>
      </c>
      <c r="C80">
        <v>138.43987110609217</v>
      </c>
      <c r="D80">
        <v>127.27846935848613</v>
      </c>
      <c r="E80">
        <v>80.70941072516041</v>
      </c>
      <c r="H80">
        <v>10.158408668896683</v>
      </c>
      <c r="I80">
        <v>11.83463353746912</v>
      </c>
      <c r="J80">
        <v>12.648296799772549</v>
      </c>
      <c r="K80">
        <v>10.626848201288528</v>
      </c>
      <c r="N80">
        <v>116.52910436607451</v>
      </c>
      <c r="O80">
        <v>108.2791158593447</v>
      </c>
      <c r="P80">
        <v>103.28342866336408</v>
      </c>
      <c r="Q80">
        <v>103.59769504913919</v>
      </c>
      <c r="T80">
        <v>1.1367392629656399</v>
      </c>
      <c r="U80">
        <v>1.1381058927963796</v>
      </c>
      <c r="V80">
        <v>1.1391788666655038</v>
      </c>
      <c r="W80">
        <v>1.1478440360769719</v>
      </c>
      <c r="Z80">
        <v>11.609617222708099</v>
      </c>
      <c r="AA80">
        <v>24.694650887086247</v>
      </c>
      <c r="AB80">
        <v>79.067548579570939</v>
      </c>
    </row>
    <row r="81" spans="1:28" x14ac:dyDescent="0.25">
      <c r="A81">
        <v>2040</v>
      </c>
      <c r="B81">
        <v>153.56280564898967</v>
      </c>
      <c r="C81">
        <v>150.56205629877468</v>
      </c>
      <c r="D81">
        <v>136.45441467315993</v>
      </c>
      <c r="E81">
        <v>76.191304840998271</v>
      </c>
      <c r="H81">
        <v>11.745029156361834</v>
      </c>
      <c r="I81">
        <v>13.185846329004937</v>
      </c>
      <c r="J81">
        <v>13.974502925001966</v>
      </c>
      <c r="K81">
        <v>10.927689113937756</v>
      </c>
      <c r="N81">
        <v>120.62573056236889</v>
      </c>
      <c r="O81">
        <v>114.72664472182331</v>
      </c>
      <c r="P81">
        <v>108.63071677322883</v>
      </c>
      <c r="Q81">
        <v>110.74691540496289</v>
      </c>
      <c r="T81">
        <v>1.1724573849755888</v>
      </c>
      <c r="U81">
        <v>1.1744287274676726</v>
      </c>
      <c r="V81">
        <v>1.1776759566531347</v>
      </c>
      <c r="W81">
        <v>1.1965793013457124</v>
      </c>
      <c r="Z81">
        <v>9.9439114033525371</v>
      </c>
      <c r="AA81">
        <v>23.90543296242754</v>
      </c>
      <c r="AB81">
        <v>85.315966569134346</v>
      </c>
    </row>
    <row r="84" spans="1:28" x14ac:dyDescent="0.25">
      <c r="A84" t="s">
        <v>269</v>
      </c>
    </row>
    <row r="85" spans="1:28" x14ac:dyDescent="0.25">
      <c r="A85" s="2" t="s">
        <v>246</v>
      </c>
      <c r="G85" s="2" t="s">
        <v>248</v>
      </c>
      <c r="M85" s="2" t="s">
        <v>249</v>
      </c>
      <c r="S85" s="2" t="s">
        <v>250</v>
      </c>
      <c r="Y85" s="4" t="s">
        <v>251</v>
      </c>
    </row>
    <row r="86" spans="1:28" x14ac:dyDescent="0.25">
      <c r="A86" s="4" t="s">
        <v>247</v>
      </c>
      <c r="B86" t="s">
        <v>252</v>
      </c>
      <c r="C86">
        <v>650</v>
      </c>
      <c r="D86">
        <v>550</v>
      </c>
      <c r="E86">
        <v>450</v>
      </c>
      <c r="G86" s="4" t="s">
        <v>253</v>
      </c>
      <c r="H86" t="s">
        <v>252</v>
      </c>
      <c r="I86">
        <v>650</v>
      </c>
      <c r="J86">
        <v>550</v>
      </c>
      <c r="K86">
        <v>450</v>
      </c>
      <c r="M86" s="4" t="s">
        <v>254</v>
      </c>
      <c r="N86" t="s">
        <v>252</v>
      </c>
      <c r="O86">
        <v>650</v>
      </c>
      <c r="P86">
        <v>550</v>
      </c>
      <c r="Q86">
        <v>450</v>
      </c>
      <c r="S86" s="4" t="s">
        <v>255</v>
      </c>
      <c r="T86" t="s">
        <v>252</v>
      </c>
      <c r="U86">
        <v>650</v>
      </c>
      <c r="V86">
        <v>550</v>
      </c>
      <c r="W86">
        <v>450</v>
      </c>
      <c r="Z86">
        <v>650</v>
      </c>
      <c r="AA86">
        <v>550</v>
      </c>
      <c r="AB86">
        <v>450</v>
      </c>
    </row>
    <row r="87" spans="1:28" x14ac:dyDescent="0.25">
      <c r="A87">
        <v>2007</v>
      </c>
      <c r="B87">
        <f>(B74-B7)/B7</f>
        <v>-6.8543512548158686E-2</v>
      </c>
      <c r="C87">
        <f>(C74-C7)/C7</f>
        <v>-4.8733734465527534E-2</v>
      </c>
      <c r="D87">
        <f>(D74-D7)/D7</f>
        <v>-4.2528927549203267E-2</v>
      </c>
      <c r="E87">
        <f>(E74-E7)/E7</f>
        <v>-1.6467818969495951E-2</v>
      </c>
      <c r="H87">
        <f>(H74-H7)/H7</f>
        <v>-1.2885131832004732E-2</v>
      </c>
      <c r="I87">
        <f>(I74-I7)/I7</f>
        <v>-5.5267653513732376E-2</v>
      </c>
      <c r="J87">
        <f>(J74-J7)/J7</f>
        <v>-0.1066260276218068</v>
      </c>
      <c r="K87">
        <f>(K74-K7)/K7</f>
        <v>-0.11471304571330367</v>
      </c>
      <c r="N87">
        <f>(N74-N7)/N7</f>
        <v>-7.6734494309613202E-3</v>
      </c>
      <c r="O87">
        <f>(O74-O7)/O7</f>
        <v>4.636227636910047E-3</v>
      </c>
      <c r="P87">
        <f>(P74-P7)/P7</f>
        <v>1.1537604445433929E-2</v>
      </c>
      <c r="Q87">
        <f>(Q74-Q7)/Q7</f>
        <v>1.9500490504723557E-2</v>
      </c>
      <c r="T87">
        <f>(T74-T7)/T7</f>
        <v>-7.3794188690208262E-3</v>
      </c>
      <c r="U87">
        <f>(U74-U7)/U7</f>
        <v>-7.2011373180624894E-3</v>
      </c>
      <c r="V87">
        <f>(V74-V7)/V7</f>
        <v>-7.2629457487897175E-3</v>
      </c>
      <c r="W87">
        <f>(W74-W7)/W7</f>
        <v>-5.9568181643697704E-3</v>
      </c>
      <c r="Z87" t="e">
        <f t="shared" ref="Z87:AB94" si="2">(Z74-Z7)/Z7</f>
        <v>#DIV/0!</v>
      </c>
      <c r="AA87" t="e">
        <f t="shared" si="2"/>
        <v>#DIV/0!</v>
      </c>
      <c r="AB87" t="e">
        <f t="shared" si="2"/>
        <v>#DIV/0!</v>
      </c>
    </row>
    <row r="88" spans="1:28" x14ac:dyDescent="0.25">
      <c r="A88">
        <v>2010</v>
      </c>
      <c r="B88">
        <f t="shared" ref="B88:E94" si="3">(B75-B8)/B8</f>
        <v>4.7160448729958726E-2</v>
      </c>
      <c r="C88">
        <f t="shared" si="3"/>
        <v>4.4446433264855777E-2</v>
      </c>
      <c r="D88">
        <f t="shared" si="3"/>
        <v>3.9381842747339933E-2</v>
      </c>
      <c r="E88">
        <f t="shared" si="3"/>
        <v>2.6827666758096023E-2</v>
      </c>
      <c r="H88">
        <f t="shared" ref="H88:K94" si="4">(H75-H8)/H8</f>
        <v>2.6089215188360673E-2</v>
      </c>
      <c r="I88">
        <f t="shared" si="4"/>
        <v>7.1434276802560107E-2</v>
      </c>
      <c r="J88">
        <f t="shared" si="4"/>
        <v>6.0801807311808113E-2</v>
      </c>
      <c r="K88">
        <f t="shared" si="4"/>
        <v>7.0353272686667315E-2</v>
      </c>
      <c r="N88">
        <f t="shared" ref="N88:Q94" si="5">(N75-N8)/N8</f>
        <v>5.1783066730487683E-3</v>
      </c>
      <c r="O88">
        <f t="shared" si="5"/>
        <v>-1.0908256171646423E-2</v>
      </c>
      <c r="P88">
        <f t="shared" si="5"/>
        <v>-9.6887553894765537E-3</v>
      </c>
      <c r="Q88">
        <f t="shared" si="5"/>
        <v>-1.0782609831083494E-2</v>
      </c>
      <c r="T88">
        <f t="shared" ref="T88:W94" si="6">(T75-T8)/T8</f>
        <v>3.524303419996988E-3</v>
      </c>
      <c r="U88">
        <f t="shared" si="6"/>
        <v>3.6514954503030772E-3</v>
      </c>
      <c r="V88">
        <f t="shared" si="6"/>
        <v>2.8150819192644949E-3</v>
      </c>
      <c r="W88">
        <f t="shared" si="6"/>
        <v>8.5328705762410806E-4</v>
      </c>
      <c r="Z88" t="e">
        <f t="shared" si="2"/>
        <v>#DIV/0!</v>
      </c>
      <c r="AA88" t="e">
        <f t="shared" si="2"/>
        <v>#DIV/0!</v>
      </c>
      <c r="AB88" t="e">
        <f t="shared" si="2"/>
        <v>#DIV/0!</v>
      </c>
    </row>
    <row r="89" spans="1:28" x14ac:dyDescent="0.25">
      <c r="A89">
        <v>2015</v>
      </c>
      <c r="B89">
        <f t="shared" si="3"/>
        <v>5.0785872864738298E-2</v>
      </c>
      <c r="C89">
        <f t="shared" si="3"/>
        <v>2.9038135377174014E-2</v>
      </c>
      <c r="D89">
        <f t="shared" si="3"/>
        <v>1.7950081279477389E-2</v>
      </c>
      <c r="E89">
        <f t="shared" si="3"/>
        <v>4.1105800438505868E-4</v>
      </c>
      <c r="H89">
        <f t="shared" si="4"/>
        <v>-1.1196185176525399E-2</v>
      </c>
      <c r="I89">
        <f t="shared" si="4"/>
        <v>2.5920210883424572E-2</v>
      </c>
      <c r="J89">
        <f t="shared" si="4"/>
        <v>5.5740603261907509E-2</v>
      </c>
      <c r="K89">
        <f t="shared" si="4"/>
        <v>6.2427418334028345E-2</v>
      </c>
      <c r="N89">
        <f t="shared" si="5"/>
        <v>7.7696535598591769E-3</v>
      </c>
      <c r="O89">
        <f t="shared" si="5"/>
        <v>-6.6521901009272872E-4</v>
      </c>
      <c r="P89">
        <f t="shared" si="5"/>
        <v>-3.3915345644694034E-3</v>
      </c>
      <c r="Q89">
        <f t="shared" si="5"/>
        <v>-1.4901804582052982E-2</v>
      </c>
      <c r="T89">
        <f t="shared" si="6"/>
        <v>9.1399532689139217E-3</v>
      </c>
      <c r="U89">
        <f t="shared" si="6"/>
        <v>8.3864953275492437E-3</v>
      </c>
      <c r="V89">
        <f t="shared" si="6"/>
        <v>8.5755020041632744E-3</v>
      </c>
      <c r="W89">
        <f t="shared" si="6"/>
        <v>9.5288209929153735E-3</v>
      </c>
      <c r="Z89">
        <f t="shared" si="2"/>
        <v>-0.22197718127173527</v>
      </c>
      <c r="AA89">
        <f t="shared" si="2"/>
        <v>-0.29835636251723829</v>
      </c>
      <c r="AB89">
        <f t="shared" si="2"/>
        <v>-0.2930846445268333</v>
      </c>
    </row>
    <row r="90" spans="1:28" x14ac:dyDescent="0.25">
      <c r="A90">
        <v>2020</v>
      </c>
      <c r="B90">
        <f t="shared" si="3"/>
        <v>1.3755063053601283E-2</v>
      </c>
      <c r="C90">
        <f t="shared" si="3"/>
        <v>-4.8191248643665724E-3</v>
      </c>
      <c r="D90">
        <f t="shared" si="3"/>
        <v>-3.4015765267675405E-3</v>
      </c>
      <c r="E90">
        <f t="shared" si="3"/>
        <v>-1.4052717421194606E-2</v>
      </c>
      <c r="H90">
        <f t="shared" si="4"/>
        <v>-4.9040088440703055E-3</v>
      </c>
      <c r="I90">
        <f t="shared" si="4"/>
        <v>-3.1137193446418507E-2</v>
      </c>
      <c r="J90">
        <f t="shared" si="4"/>
        <v>4.9763435664287634E-2</v>
      </c>
      <c r="K90">
        <f t="shared" si="4"/>
        <v>4.6372919467130201E-2</v>
      </c>
      <c r="N90">
        <f t="shared" si="5"/>
        <v>2.7894770355100546E-5</v>
      </c>
      <c r="O90">
        <f t="shared" si="5"/>
        <v>1.457577234096622E-2</v>
      </c>
      <c r="P90">
        <f t="shared" si="5"/>
        <v>-1.1047185151394285E-2</v>
      </c>
      <c r="Q90">
        <f t="shared" si="5"/>
        <v>-1.762296146503536E-2</v>
      </c>
      <c r="T90">
        <f t="shared" si="6"/>
        <v>1.7961099243084652E-3</v>
      </c>
      <c r="U90">
        <f t="shared" si="6"/>
        <v>2.3556678396785668E-3</v>
      </c>
      <c r="V90">
        <f t="shared" si="6"/>
        <v>4.2816325048915882E-3</v>
      </c>
      <c r="W90">
        <f t="shared" si="6"/>
        <v>4.3405361782864523E-3</v>
      </c>
      <c r="Z90">
        <f t="shared" si="2"/>
        <v>-2.7968654680664402E-2</v>
      </c>
      <c r="AA90">
        <f t="shared" si="2"/>
        <v>-2.3917459579791581E-2</v>
      </c>
      <c r="AB90">
        <f t="shared" si="2"/>
        <v>-1.794908750639725E-2</v>
      </c>
    </row>
    <row r="91" spans="1:28" x14ac:dyDescent="0.25">
      <c r="A91">
        <v>2025</v>
      </c>
      <c r="B91">
        <f t="shared" si="3"/>
        <v>-2.4697009109681003E-2</v>
      </c>
      <c r="C91">
        <f t="shared" si="3"/>
        <v>-1.4350486960688658E-2</v>
      </c>
      <c r="D91">
        <f t="shared" si="3"/>
        <v>2.9145504012927539E-3</v>
      </c>
      <c r="E91">
        <f t="shared" si="3"/>
        <v>-9.0780397022118889E-3</v>
      </c>
      <c r="H91">
        <f t="shared" si="4"/>
        <v>1.8852232257772167E-3</v>
      </c>
      <c r="I91">
        <f t="shared" si="4"/>
        <v>-2.4164973281374576E-2</v>
      </c>
      <c r="J91">
        <f t="shared" si="4"/>
        <v>1.0817956345109682E-2</v>
      </c>
      <c r="K91">
        <f t="shared" si="4"/>
        <v>-4.1641186198186873E-3</v>
      </c>
      <c r="N91">
        <f t="shared" si="5"/>
        <v>-3.6341832463084992E-3</v>
      </c>
      <c r="O91">
        <f t="shared" si="5"/>
        <v>3.3196726922674249E-3</v>
      </c>
      <c r="P91">
        <f t="shared" si="5"/>
        <v>2.1779487067333987E-3</v>
      </c>
      <c r="Q91">
        <f t="shared" si="5"/>
        <v>6.2726970217365325E-3</v>
      </c>
      <c r="T91">
        <f t="shared" si="6"/>
        <v>-5.1584746871823108E-3</v>
      </c>
      <c r="U91">
        <f t="shared" si="6"/>
        <v>-5.6706908506628734E-3</v>
      </c>
      <c r="V91">
        <f t="shared" si="6"/>
        <v>-4.6101910594033889E-3</v>
      </c>
      <c r="W91">
        <f t="shared" si="6"/>
        <v>-4.9884841561570019E-3</v>
      </c>
      <c r="Z91">
        <f t="shared" si="2"/>
        <v>7.1410725227459962E-2</v>
      </c>
      <c r="AA91">
        <f t="shared" si="2"/>
        <v>-6.9883556839507527E-3</v>
      </c>
      <c r="AB91">
        <f t="shared" si="2"/>
        <v>5.0418071212658115E-2</v>
      </c>
    </row>
    <row r="92" spans="1:28" x14ac:dyDescent="0.25">
      <c r="A92">
        <v>2030</v>
      </c>
      <c r="B92">
        <f t="shared" si="3"/>
        <v>-1.7822849625122355E-2</v>
      </c>
      <c r="C92">
        <f t="shared" si="3"/>
        <v>4.5862015283983483E-4</v>
      </c>
      <c r="D92">
        <f t="shared" si="3"/>
        <v>1.5696309861904353E-3</v>
      </c>
      <c r="E92">
        <f t="shared" si="3"/>
        <v>2.157155472462912E-2</v>
      </c>
      <c r="H92">
        <f t="shared" si="4"/>
        <v>1.899771830958738E-3</v>
      </c>
      <c r="I92">
        <f t="shared" si="4"/>
        <v>2.3592852616406229E-2</v>
      </c>
      <c r="J92">
        <f t="shared" si="4"/>
        <v>-7.1347797428298637E-2</v>
      </c>
      <c r="K92">
        <f t="shared" si="4"/>
        <v>-6.0063668042854665E-2</v>
      </c>
      <c r="N92">
        <f t="shared" si="5"/>
        <v>-3.1117666639860417E-3</v>
      </c>
      <c r="O92">
        <f t="shared" si="5"/>
        <v>-9.3529817991581249E-3</v>
      </c>
      <c r="P92">
        <f t="shared" si="5"/>
        <v>2.3823761699038909E-2</v>
      </c>
      <c r="Q92">
        <f t="shared" si="5"/>
        <v>3.1143027936832476E-2</v>
      </c>
      <c r="T92">
        <f t="shared" si="6"/>
        <v>-3.4364757732124884E-3</v>
      </c>
      <c r="U92">
        <f t="shared" si="6"/>
        <v>-2.9482894367993564E-3</v>
      </c>
      <c r="V92">
        <f t="shared" si="6"/>
        <v>-6.120012296103117E-3</v>
      </c>
      <c r="W92">
        <f t="shared" si="6"/>
        <v>-8.6368755451952887E-3</v>
      </c>
      <c r="Z92">
        <f t="shared" si="2"/>
        <v>-3.7813319109959366E-2</v>
      </c>
      <c r="AA92">
        <f t="shared" si="2"/>
        <v>4.065518291819737E-2</v>
      </c>
      <c r="AB92">
        <f t="shared" si="2"/>
        <v>3.2982668311430464E-2</v>
      </c>
    </row>
    <row r="93" spans="1:28" x14ac:dyDescent="0.25">
      <c r="A93">
        <v>2035</v>
      </c>
      <c r="B93">
        <f t="shared" si="3"/>
        <v>-1.151126380262381E-2</v>
      </c>
      <c r="C93">
        <f t="shared" si="3"/>
        <v>-1.2639876535809889E-2</v>
      </c>
      <c r="D93">
        <f t="shared" si="3"/>
        <v>-3.3633747016685131E-2</v>
      </c>
      <c r="E93">
        <f t="shared" si="3"/>
        <v>-6.5261698576225139E-3</v>
      </c>
      <c r="H93">
        <f t="shared" si="4"/>
        <v>1.3346726270950775E-3</v>
      </c>
      <c r="I93">
        <f t="shared" si="4"/>
        <v>2.7297210435449841E-3</v>
      </c>
      <c r="J93">
        <f t="shared" si="4"/>
        <v>-2.0859428349189187E-2</v>
      </c>
      <c r="K93">
        <f t="shared" si="4"/>
        <v>-3.5337056426422257E-2</v>
      </c>
      <c r="N93">
        <f t="shared" si="5"/>
        <v>-1.1370932416740677E-3</v>
      </c>
      <c r="O93">
        <f t="shared" si="5"/>
        <v>-7.8723157582819905E-3</v>
      </c>
      <c r="P93">
        <f t="shared" si="5"/>
        <v>-1.0632710320190357E-2</v>
      </c>
      <c r="Q93">
        <f t="shared" si="5"/>
        <v>-1.0447565734905773E-3</v>
      </c>
      <c r="T93">
        <f t="shared" si="6"/>
        <v>-1.7621867942228223E-3</v>
      </c>
      <c r="U93">
        <f t="shared" si="6"/>
        <v>-1.6671562766825119E-3</v>
      </c>
      <c r="V93">
        <f t="shared" si="6"/>
        <v>-1.5366924353580873E-3</v>
      </c>
      <c r="W93">
        <f t="shared" si="6"/>
        <v>3.1023493761614365E-3</v>
      </c>
      <c r="Z93">
        <f t="shared" si="2"/>
        <v>9.5860536557445378E-2</v>
      </c>
      <c r="AA93">
        <f t="shared" si="2"/>
        <v>0.18326361897732374</v>
      </c>
      <c r="AB93">
        <f t="shared" si="2"/>
        <v>3.9032311860074005E-2</v>
      </c>
    </row>
    <row r="94" spans="1:28" x14ac:dyDescent="0.25">
      <c r="A94">
        <v>2040</v>
      </c>
      <c r="B94">
        <f t="shared" si="3"/>
        <v>1.8131547552896147E-2</v>
      </c>
      <c r="C94">
        <f t="shared" si="3"/>
        <v>1.1027967799185074E-2</v>
      </c>
      <c r="D94">
        <f t="shared" si="3"/>
        <v>2.203179506047153E-2</v>
      </c>
      <c r="E94">
        <f t="shared" si="3"/>
        <v>-1.0141563545228132E-3</v>
      </c>
      <c r="H94">
        <f t="shared" si="4"/>
        <v>-1.2058612669278476E-3</v>
      </c>
      <c r="I94">
        <f t="shared" si="4"/>
        <v>-3.4853764613898683E-3</v>
      </c>
      <c r="J94">
        <f t="shared" si="4"/>
        <v>3.6855833939099393E-2</v>
      </c>
      <c r="K94">
        <f t="shared" si="4"/>
        <v>4.9982107013301767E-2</v>
      </c>
      <c r="N94">
        <f t="shared" si="5"/>
        <v>2.772354189649621E-3</v>
      </c>
      <c r="O94">
        <f t="shared" si="5"/>
        <v>6.9156445111189443E-3</v>
      </c>
      <c r="P94">
        <f t="shared" si="5"/>
        <v>-1.7772252931108111E-3</v>
      </c>
      <c r="Q94">
        <f t="shared" si="5"/>
        <v>-1.060456344501865E-2</v>
      </c>
      <c r="T94">
        <f t="shared" si="6"/>
        <v>3.4969359752382813E-3</v>
      </c>
      <c r="U94">
        <f t="shared" si="6"/>
        <v>3.3028787367043967E-3</v>
      </c>
      <c r="V94">
        <f t="shared" si="6"/>
        <v>4.1083482520330467E-3</v>
      </c>
      <c r="W94">
        <f t="shared" si="6"/>
        <v>2.0512892658148566E-3</v>
      </c>
      <c r="Z94">
        <f t="shared" si="2"/>
        <v>-5.634011409353358E-2</v>
      </c>
      <c r="AA94">
        <f t="shared" si="2"/>
        <v>-0.10618132163646851</v>
      </c>
      <c r="AB94">
        <f t="shared" si="2"/>
        <v>-3.7468534022231922E-2</v>
      </c>
    </row>
    <row r="96" spans="1:28" x14ac:dyDescent="0.25">
      <c r="A96" t="s">
        <v>270</v>
      </c>
    </row>
    <row r="97" spans="1:28" x14ac:dyDescent="0.25">
      <c r="A97" s="2" t="s">
        <v>246</v>
      </c>
      <c r="B97" s="4" t="s">
        <v>247</v>
      </c>
      <c r="C97" t="s">
        <v>271</v>
      </c>
      <c r="G97" s="2" t="s">
        <v>248</v>
      </c>
      <c r="M97" s="2" t="s">
        <v>249</v>
      </c>
      <c r="S97" s="2" t="s">
        <v>250</v>
      </c>
      <c r="Y97" s="4" t="s">
        <v>251</v>
      </c>
    </row>
    <row r="98" spans="1:28" x14ac:dyDescent="0.25">
      <c r="B98" t="s">
        <v>252</v>
      </c>
      <c r="C98">
        <v>650</v>
      </c>
      <c r="D98">
        <v>550</v>
      </c>
      <c r="E98">
        <v>450</v>
      </c>
      <c r="G98" s="4" t="s">
        <v>253</v>
      </c>
      <c r="H98" t="s">
        <v>252</v>
      </c>
      <c r="I98">
        <v>650</v>
      </c>
      <c r="J98">
        <v>550</v>
      </c>
      <c r="K98">
        <v>450</v>
      </c>
      <c r="M98" s="4" t="s">
        <v>254</v>
      </c>
      <c r="N98" t="s">
        <v>252</v>
      </c>
      <c r="O98">
        <v>650</v>
      </c>
      <c r="P98">
        <v>550</v>
      </c>
      <c r="Q98">
        <v>450</v>
      </c>
      <c r="S98" s="4" t="s">
        <v>255</v>
      </c>
      <c r="T98" t="s">
        <v>252</v>
      </c>
      <c r="U98">
        <v>650</v>
      </c>
      <c r="V98">
        <v>550</v>
      </c>
      <c r="W98">
        <v>450</v>
      </c>
      <c r="Z98">
        <v>650</v>
      </c>
      <c r="AA98">
        <v>550</v>
      </c>
      <c r="AB98">
        <v>450</v>
      </c>
    </row>
    <row r="99" spans="1:28" x14ac:dyDescent="0.25">
      <c r="A99">
        <v>2007</v>
      </c>
      <c r="B99" s="32">
        <v>75.5</v>
      </c>
      <c r="C99" s="32">
        <v>75.5</v>
      </c>
      <c r="D99" s="32">
        <v>75.5</v>
      </c>
      <c r="E99" s="32">
        <v>75.5</v>
      </c>
      <c r="F99" s="32"/>
      <c r="G99" s="32"/>
      <c r="H99" s="32">
        <v>5.3</v>
      </c>
      <c r="I99" s="32">
        <v>5.3</v>
      </c>
      <c r="J99" s="32">
        <v>5.3</v>
      </c>
      <c r="K99" s="32">
        <v>5.3</v>
      </c>
      <c r="L99" s="32"/>
      <c r="M99" s="32"/>
      <c r="N99" s="32">
        <v>100.54999999999998</v>
      </c>
      <c r="O99" s="32">
        <v>100.54999999999998</v>
      </c>
      <c r="P99" s="32">
        <v>100.54999999999998</v>
      </c>
      <c r="Q99" s="32">
        <v>100.54999999999998</v>
      </c>
      <c r="R99" s="32"/>
      <c r="S99" s="32"/>
      <c r="T99" s="32">
        <v>1</v>
      </c>
      <c r="U99" s="32">
        <v>1</v>
      </c>
      <c r="V99" s="32">
        <v>1</v>
      </c>
      <c r="W99" s="32">
        <v>1</v>
      </c>
      <c r="X99" s="32"/>
      <c r="Y99" s="32"/>
      <c r="Z99" s="32">
        <v>0</v>
      </c>
      <c r="AA99" s="32">
        <v>0</v>
      </c>
      <c r="AB99" s="32">
        <v>0</v>
      </c>
    </row>
    <row r="100" spans="1:28" x14ac:dyDescent="0.25">
      <c r="A100">
        <v>2008</v>
      </c>
      <c r="B100" s="32">
        <v>75.5</v>
      </c>
      <c r="C100" s="32">
        <v>75.5</v>
      </c>
      <c r="D100" s="32">
        <v>75.5</v>
      </c>
      <c r="E100" s="32">
        <v>75.5</v>
      </c>
      <c r="F100" s="32"/>
      <c r="G100" s="32"/>
      <c r="H100" s="32">
        <v>5.3</v>
      </c>
      <c r="I100" s="32">
        <v>5.3</v>
      </c>
      <c r="J100" s="32">
        <v>5.3</v>
      </c>
      <c r="K100" s="32">
        <v>5.3</v>
      </c>
      <c r="L100" s="32"/>
      <c r="M100" s="32"/>
      <c r="N100" s="32">
        <v>100.54999999999998</v>
      </c>
      <c r="O100" s="32">
        <v>100.54999999999998</v>
      </c>
      <c r="P100" s="32">
        <v>100.54999999999998</v>
      </c>
      <c r="Q100" s="32">
        <v>100.54999999999998</v>
      </c>
      <c r="R100" s="32"/>
      <c r="S100" s="32"/>
      <c r="T100" s="32">
        <v>1</v>
      </c>
      <c r="U100" s="32">
        <v>1</v>
      </c>
      <c r="V100" s="32">
        <v>1</v>
      </c>
      <c r="W100" s="32">
        <v>1</v>
      </c>
      <c r="X100" s="32"/>
      <c r="Y100" s="32"/>
      <c r="Z100" s="32">
        <v>0</v>
      </c>
      <c r="AA100" s="32">
        <v>0</v>
      </c>
      <c r="AB100" s="32">
        <v>0</v>
      </c>
    </row>
    <row r="101" spans="1:28" x14ac:dyDescent="0.25">
      <c r="A101">
        <v>2009</v>
      </c>
      <c r="B101" s="32">
        <v>75.5</v>
      </c>
      <c r="C101" s="32">
        <v>75.5</v>
      </c>
      <c r="D101" s="32">
        <v>75.5</v>
      </c>
      <c r="E101" s="32">
        <v>75.5</v>
      </c>
      <c r="F101" s="32"/>
      <c r="G101" s="32"/>
      <c r="H101" s="32">
        <v>5.3</v>
      </c>
      <c r="I101" s="32">
        <v>5.3</v>
      </c>
      <c r="J101" s="32">
        <v>5.3</v>
      </c>
      <c r="K101" s="32">
        <v>5.3</v>
      </c>
      <c r="L101" s="32"/>
      <c r="M101" s="32"/>
      <c r="N101" s="32">
        <v>100.54999999999998</v>
      </c>
      <c r="O101" s="32">
        <v>100.54999999999998</v>
      </c>
      <c r="P101" s="32">
        <v>100.54999999999998</v>
      </c>
      <c r="Q101" s="32">
        <v>100.54999999999998</v>
      </c>
      <c r="R101" s="32"/>
      <c r="S101" s="32"/>
      <c r="T101" s="32">
        <v>1</v>
      </c>
      <c r="U101" s="32">
        <v>1</v>
      </c>
      <c r="V101" s="32">
        <v>1</v>
      </c>
      <c r="W101" s="32">
        <v>1</v>
      </c>
      <c r="X101" s="32"/>
      <c r="Y101" s="32"/>
      <c r="Z101" s="32">
        <v>0</v>
      </c>
      <c r="AA101" s="32">
        <v>0</v>
      </c>
      <c r="AB101" s="32">
        <v>0</v>
      </c>
    </row>
    <row r="102" spans="1:28" x14ac:dyDescent="0.25">
      <c r="A102">
        <v>2010</v>
      </c>
      <c r="B102" s="32">
        <v>75.5</v>
      </c>
      <c r="C102" s="32">
        <v>75.5</v>
      </c>
      <c r="D102" s="32">
        <v>75.5</v>
      </c>
      <c r="E102" s="32">
        <v>75.5</v>
      </c>
      <c r="F102" s="32"/>
      <c r="G102" s="32"/>
      <c r="H102" s="32">
        <v>5.3</v>
      </c>
      <c r="I102" s="32">
        <v>5.3</v>
      </c>
      <c r="J102" s="32">
        <v>5.3</v>
      </c>
      <c r="K102" s="32">
        <v>5.3</v>
      </c>
      <c r="L102" s="32"/>
      <c r="M102" s="32"/>
      <c r="N102" s="32">
        <v>100.54999999999998</v>
      </c>
      <c r="O102" s="32">
        <v>100.54999999999998</v>
      </c>
      <c r="P102" s="32">
        <v>100.54999999999998</v>
      </c>
      <c r="Q102" s="32">
        <v>100.54999999999998</v>
      </c>
      <c r="R102" s="32"/>
      <c r="S102" s="32"/>
      <c r="T102" s="32">
        <v>1</v>
      </c>
      <c r="U102" s="32">
        <v>1</v>
      </c>
      <c r="V102" s="32">
        <v>1</v>
      </c>
      <c r="W102" s="32">
        <v>1</v>
      </c>
      <c r="X102" s="32"/>
      <c r="Y102" s="32"/>
      <c r="Z102" s="32">
        <v>0</v>
      </c>
      <c r="AA102" s="32">
        <v>0</v>
      </c>
      <c r="AB102" s="32">
        <v>0</v>
      </c>
    </row>
    <row r="103" spans="1:28" x14ac:dyDescent="0.25">
      <c r="A103">
        <v>2011</v>
      </c>
      <c r="B103" s="32">
        <v>78.120197005851878</v>
      </c>
      <c r="C103" s="32">
        <v>78.015603205612933</v>
      </c>
      <c r="D103" s="32">
        <v>77.812329731650607</v>
      </c>
      <c r="E103" s="32">
        <v>76.713067727864654</v>
      </c>
      <c r="F103" s="32"/>
      <c r="G103" s="32"/>
      <c r="H103" s="32">
        <v>5.4442640550257124</v>
      </c>
      <c r="I103" s="32">
        <v>5.5714493057804475</v>
      </c>
      <c r="J103" s="32">
        <v>5.5812627837552782</v>
      </c>
      <c r="K103" s="32">
        <v>5.5810115174411976</v>
      </c>
      <c r="L103" s="32"/>
      <c r="M103" s="32"/>
      <c r="N103" s="32">
        <v>100.97890048840043</v>
      </c>
      <c r="O103" s="32">
        <v>100.07242038046923</v>
      </c>
      <c r="P103" s="32">
        <v>99.955550579990586</v>
      </c>
      <c r="Q103" s="32">
        <v>99.946067032445853</v>
      </c>
      <c r="R103" s="32"/>
      <c r="S103" s="32"/>
      <c r="T103" s="32">
        <v>1.002968320752303</v>
      </c>
      <c r="U103" s="32">
        <v>1.0031471880138776</v>
      </c>
      <c r="V103" s="32">
        <v>1.0027820323107619</v>
      </c>
      <c r="W103" s="32">
        <v>1.0015514575504563</v>
      </c>
      <c r="X103" s="32"/>
      <c r="Y103" s="32"/>
      <c r="Z103" s="32">
        <v>1.6675988426081858</v>
      </c>
      <c r="AA103" s="32">
        <v>3.3305736940974384</v>
      </c>
      <c r="AB103" s="32">
        <v>8.2208198035805253</v>
      </c>
    </row>
    <row r="104" spans="1:28" x14ac:dyDescent="0.25">
      <c r="A104">
        <v>2012</v>
      </c>
      <c r="B104" s="32">
        <v>80.740394011703756</v>
      </c>
      <c r="C104" s="32">
        <v>80.531206411225867</v>
      </c>
      <c r="D104" s="32">
        <v>80.124659463301214</v>
      </c>
      <c r="E104" s="32">
        <v>77.926135455729764</v>
      </c>
      <c r="F104" s="32"/>
      <c r="G104" s="32"/>
      <c r="H104" s="32">
        <v>5.5885281100514135</v>
      </c>
      <c r="I104" s="32">
        <v>5.8428986115610542</v>
      </c>
      <c r="J104" s="32">
        <v>5.8625255675106018</v>
      </c>
      <c r="K104" s="32">
        <v>5.862023034882327</v>
      </c>
      <c r="L104" s="32"/>
      <c r="M104" s="32"/>
      <c r="N104" s="32">
        <v>101.40780097680079</v>
      </c>
      <c r="O104" s="32">
        <v>99.594840760938382</v>
      </c>
      <c r="P104" s="32">
        <v>99.361101159981445</v>
      </c>
      <c r="Q104" s="32">
        <v>99.34213406489198</v>
      </c>
      <c r="R104" s="32"/>
      <c r="S104" s="32"/>
      <c r="T104" s="32">
        <v>1.005936641504606</v>
      </c>
      <c r="U104" s="32">
        <v>1.0062943760277543</v>
      </c>
      <c r="V104" s="32">
        <v>1.0055640646215238</v>
      </c>
      <c r="W104" s="32">
        <v>1.003102915100913</v>
      </c>
      <c r="X104" s="32"/>
      <c r="Y104" s="32"/>
      <c r="Z104" s="32">
        <v>3.3351976852163716</v>
      </c>
      <c r="AA104" s="32">
        <v>6.6611473881957863</v>
      </c>
      <c r="AB104" s="32">
        <v>16.441639607161051</v>
      </c>
    </row>
    <row r="105" spans="1:28" x14ac:dyDescent="0.25">
      <c r="A105">
        <v>2013</v>
      </c>
      <c r="B105" s="32">
        <v>83.360591017554725</v>
      </c>
      <c r="C105" s="32">
        <v>83.0468096168388</v>
      </c>
      <c r="D105" s="32">
        <v>82.43698919495273</v>
      </c>
      <c r="E105" s="32">
        <v>79.139203183594418</v>
      </c>
      <c r="F105" s="32"/>
      <c r="G105" s="32"/>
      <c r="H105" s="32">
        <v>5.7327921650771145</v>
      </c>
      <c r="I105" s="32">
        <v>6.1143479173415471</v>
      </c>
      <c r="J105" s="32">
        <v>6.1437883512659255</v>
      </c>
      <c r="K105" s="32">
        <v>6.1430345523235701</v>
      </c>
      <c r="L105" s="32"/>
      <c r="M105" s="32"/>
      <c r="N105" s="32">
        <v>101.83670146520126</v>
      </c>
      <c r="O105" s="32">
        <v>99.117261141407539</v>
      </c>
      <c r="P105" s="32">
        <v>98.766651739972076</v>
      </c>
      <c r="Q105" s="32">
        <v>98.738201097337878</v>
      </c>
      <c r="R105" s="32"/>
      <c r="S105" s="32"/>
      <c r="T105" s="32">
        <v>1.0089049622569091</v>
      </c>
      <c r="U105" s="32">
        <v>1.009441564041631</v>
      </c>
      <c r="V105" s="32">
        <v>1.0083460969322866</v>
      </c>
      <c r="W105" s="32">
        <v>1.0046543726513693</v>
      </c>
      <c r="X105" s="32"/>
      <c r="Y105" s="32"/>
      <c r="Z105" s="32">
        <v>5.0027965278250122</v>
      </c>
      <c r="AA105" s="32">
        <v>9.9917210822932248</v>
      </c>
      <c r="AB105" s="32">
        <v>24.662459410745214</v>
      </c>
    </row>
    <row r="106" spans="1:28" x14ac:dyDescent="0.25">
      <c r="A106">
        <v>2014</v>
      </c>
      <c r="B106" s="32">
        <v>85.980788023406603</v>
      </c>
      <c r="C106" s="32">
        <v>85.562412822451734</v>
      </c>
      <c r="D106" s="32">
        <v>84.749318926603337</v>
      </c>
      <c r="E106" s="32">
        <v>80.352270911459073</v>
      </c>
      <c r="F106" s="32"/>
      <c r="G106" s="32"/>
      <c r="H106" s="32">
        <v>5.8770562201028156</v>
      </c>
      <c r="I106" s="32">
        <v>6.3857972231221538</v>
      </c>
      <c r="J106" s="32">
        <v>6.4250511350212491</v>
      </c>
      <c r="K106" s="32">
        <v>6.4240460697646995</v>
      </c>
      <c r="L106" s="32"/>
      <c r="M106" s="32"/>
      <c r="N106" s="32">
        <v>102.26560195360173</v>
      </c>
      <c r="O106" s="32">
        <v>98.639681521876696</v>
      </c>
      <c r="P106" s="32">
        <v>98.172202319962935</v>
      </c>
      <c r="Q106" s="32">
        <v>98.134268129784004</v>
      </c>
      <c r="R106" s="32"/>
      <c r="S106" s="32"/>
      <c r="T106" s="32">
        <v>1.011873283009213</v>
      </c>
      <c r="U106" s="32">
        <v>1.0125887520555077</v>
      </c>
      <c r="V106" s="32">
        <v>1.0111281292430485</v>
      </c>
      <c r="W106" s="32">
        <v>1.0062058302018255</v>
      </c>
      <c r="X106" s="32"/>
      <c r="Y106" s="32"/>
      <c r="Z106" s="32">
        <v>6.670395370433198</v>
      </c>
      <c r="AA106" s="32">
        <v>13.322294776390663</v>
      </c>
      <c r="AB106" s="32">
        <v>32.883279214325739</v>
      </c>
    </row>
    <row r="107" spans="1:28" x14ac:dyDescent="0.25">
      <c r="A107">
        <v>2015</v>
      </c>
      <c r="B107" s="32">
        <v>88.600985029258482</v>
      </c>
      <c r="C107" s="32">
        <v>88.078016028064667</v>
      </c>
      <c r="D107" s="32">
        <v>87.061648658253944</v>
      </c>
      <c r="E107" s="32">
        <v>81.565338639324182</v>
      </c>
      <c r="F107" s="32"/>
      <c r="G107" s="32"/>
      <c r="H107" s="32">
        <v>6.0213202751285166</v>
      </c>
      <c r="I107" s="32">
        <v>6.6572465289026468</v>
      </c>
      <c r="J107" s="32">
        <v>6.7063139187765728</v>
      </c>
      <c r="K107" s="32">
        <v>6.7050575872059426</v>
      </c>
      <c r="L107" s="32"/>
      <c r="M107" s="32"/>
      <c r="N107" s="32">
        <v>102.69450244200209</v>
      </c>
      <c r="O107" s="32">
        <v>98.162101902345853</v>
      </c>
      <c r="P107" s="32">
        <v>97.577752899953566</v>
      </c>
      <c r="Q107" s="32">
        <v>97.530335162229903</v>
      </c>
      <c r="R107" s="32"/>
      <c r="S107" s="32"/>
      <c r="T107" s="32">
        <v>1.014841603761516</v>
      </c>
      <c r="U107" s="32">
        <v>1.0157359400693844</v>
      </c>
      <c r="V107" s="32">
        <v>1.0139101615538104</v>
      </c>
      <c r="W107" s="32">
        <v>1.0077572877522822</v>
      </c>
      <c r="X107" s="32"/>
      <c r="Y107" s="32"/>
      <c r="Z107" s="32">
        <v>8.3379942130418385</v>
      </c>
      <c r="AA107" s="32">
        <v>16.652868470489011</v>
      </c>
      <c r="AB107" s="32">
        <v>41.104099017906265</v>
      </c>
    </row>
    <row r="108" spans="1:28" x14ac:dyDescent="0.25">
      <c r="A108">
        <v>2016</v>
      </c>
      <c r="B108" s="32">
        <v>91.890104723922377</v>
      </c>
      <c r="C108" s="32">
        <v>91.05847175326744</v>
      </c>
      <c r="D108" s="32">
        <v>89.432707226140337</v>
      </c>
      <c r="E108" s="32">
        <v>82.282379790256073</v>
      </c>
      <c r="F108" s="32"/>
      <c r="G108" s="32"/>
      <c r="H108" s="32">
        <v>6.160390714357618</v>
      </c>
      <c r="I108" s="32">
        <v>6.9815544559340879</v>
      </c>
      <c r="J108" s="32">
        <v>6.9866873050310687</v>
      </c>
      <c r="K108" s="32">
        <v>6.9589682606925294</v>
      </c>
      <c r="L108" s="32"/>
      <c r="M108" s="32"/>
      <c r="N108" s="32">
        <v>103.404830794791</v>
      </c>
      <c r="O108" s="32">
        <v>97.907477300124128</v>
      </c>
      <c r="P108" s="32">
        <v>97.568307343012947</v>
      </c>
      <c r="Q108" s="32">
        <v>97.323522161133155</v>
      </c>
      <c r="R108" s="32"/>
      <c r="S108" s="32"/>
      <c r="T108" s="32">
        <v>1.0210446197229484</v>
      </c>
      <c r="U108" s="32">
        <v>1.021696423675774</v>
      </c>
      <c r="V108" s="32">
        <v>1.0194633668735715</v>
      </c>
      <c r="W108" s="32">
        <v>1.0133691246674825</v>
      </c>
      <c r="X108" s="32"/>
      <c r="Y108" s="32"/>
      <c r="Z108" s="32">
        <v>8.6323815312124452</v>
      </c>
      <c r="AA108" s="32">
        <v>16.879784622905618</v>
      </c>
      <c r="AB108" s="32">
        <v>42.111362875331224</v>
      </c>
    </row>
    <row r="109" spans="1:28" x14ac:dyDescent="0.25">
      <c r="A109">
        <v>2017</v>
      </c>
      <c r="B109" s="32">
        <v>95.179224418587182</v>
      </c>
      <c r="C109" s="32">
        <v>94.038927478470214</v>
      </c>
      <c r="D109" s="32">
        <v>91.803765794026731</v>
      </c>
      <c r="E109" s="32">
        <v>82.999420941187736</v>
      </c>
      <c r="F109" s="32"/>
      <c r="G109" s="32"/>
      <c r="H109" s="32">
        <v>6.2994611535867193</v>
      </c>
      <c r="I109" s="32">
        <v>7.3058623829653015</v>
      </c>
      <c r="J109" s="32">
        <v>7.2670606912856783</v>
      </c>
      <c r="K109" s="32">
        <v>7.2128789341790593</v>
      </c>
      <c r="L109" s="32"/>
      <c r="M109" s="32"/>
      <c r="N109" s="32">
        <v>104.11515914757979</v>
      </c>
      <c r="O109" s="32">
        <v>97.652852697902404</v>
      </c>
      <c r="P109" s="32">
        <v>97.558861786072157</v>
      </c>
      <c r="Q109" s="32">
        <v>97.116709160036294</v>
      </c>
      <c r="R109" s="32"/>
      <c r="S109" s="32"/>
      <c r="T109" s="32">
        <v>1.0272476356843789</v>
      </c>
      <c r="U109" s="32">
        <v>1.0276569072821626</v>
      </c>
      <c r="V109" s="32">
        <v>1.0250165721933318</v>
      </c>
      <c r="W109" s="32">
        <v>1.0189809615826846</v>
      </c>
      <c r="X109" s="32"/>
      <c r="Y109" s="32"/>
      <c r="Z109" s="32">
        <v>8.9267688493829382</v>
      </c>
      <c r="AA109" s="32">
        <v>17.10670077532194</v>
      </c>
      <c r="AB109" s="32">
        <v>43.118626732753</v>
      </c>
    </row>
    <row r="110" spans="1:28" x14ac:dyDescent="0.25">
      <c r="A110">
        <v>2018</v>
      </c>
      <c r="B110" s="32">
        <v>98.468344113251078</v>
      </c>
      <c r="C110" s="32">
        <v>97.019383203673897</v>
      </c>
      <c r="D110" s="32">
        <v>94.174824361913124</v>
      </c>
      <c r="E110" s="32">
        <v>83.716462092119173</v>
      </c>
      <c r="F110" s="32"/>
      <c r="G110" s="32"/>
      <c r="H110" s="32">
        <v>6.4385315928158207</v>
      </c>
      <c r="I110" s="32">
        <v>7.6301703099965152</v>
      </c>
      <c r="J110" s="32">
        <v>7.5474340775401743</v>
      </c>
      <c r="K110" s="32">
        <v>7.4667896076654756</v>
      </c>
      <c r="L110" s="32"/>
      <c r="M110" s="32"/>
      <c r="N110" s="32">
        <v>104.82548750036881</v>
      </c>
      <c r="O110" s="32">
        <v>97.398228095680679</v>
      </c>
      <c r="P110" s="32">
        <v>97.549416229131381</v>
      </c>
      <c r="Q110" s="32">
        <v>96.909896158939375</v>
      </c>
      <c r="R110" s="32"/>
      <c r="S110" s="32"/>
      <c r="T110" s="32">
        <v>1.0334506516458095</v>
      </c>
      <c r="U110" s="32">
        <v>1.0336173908885513</v>
      </c>
      <c r="V110" s="32">
        <v>1.030569777513092</v>
      </c>
      <c r="W110" s="32">
        <v>1.0245927984978849</v>
      </c>
      <c r="X110" s="32"/>
      <c r="Y110" s="32"/>
      <c r="Z110" s="32">
        <v>9.2211561675534313</v>
      </c>
      <c r="AA110" s="32">
        <v>17.333616927738319</v>
      </c>
      <c r="AB110" s="32">
        <v>44.125890590175004</v>
      </c>
    </row>
    <row r="111" spans="1:28" x14ac:dyDescent="0.25">
      <c r="A111">
        <v>2019</v>
      </c>
      <c r="B111" s="32">
        <v>101.75746380791497</v>
      </c>
      <c r="C111" s="32">
        <v>99.99983892887667</v>
      </c>
      <c r="D111" s="32">
        <v>96.545882929799518</v>
      </c>
      <c r="E111" s="32">
        <v>84.433503243050836</v>
      </c>
      <c r="F111" s="32"/>
      <c r="G111" s="32"/>
      <c r="H111" s="32">
        <v>6.577602032044922</v>
      </c>
      <c r="I111" s="32">
        <v>7.9544782370277289</v>
      </c>
      <c r="J111" s="32">
        <v>7.8278074637947839</v>
      </c>
      <c r="K111" s="32">
        <v>7.7207002811520056</v>
      </c>
      <c r="L111" s="32"/>
      <c r="M111" s="32"/>
      <c r="N111" s="32">
        <v>105.5358158531576</v>
      </c>
      <c r="O111" s="32">
        <v>97.143603493458954</v>
      </c>
      <c r="P111" s="32">
        <v>97.539970672190591</v>
      </c>
      <c r="Q111" s="32">
        <v>96.703083157842514</v>
      </c>
      <c r="R111" s="32"/>
      <c r="S111" s="32"/>
      <c r="T111" s="32">
        <v>1.0396536676072419</v>
      </c>
      <c r="U111" s="32">
        <v>1.03957787449494</v>
      </c>
      <c r="V111" s="32">
        <v>1.0361229828328522</v>
      </c>
      <c r="W111" s="32">
        <v>1.0302046354130852</v>
      </c>
      <c r="X111" s="32"/>
      <c r="Y111" s="32"/>
      <c r="Z111" s="32">
        <v>9.5155434857239243</v>
      </c>
      <c r="AA111" s="32">
        <v>17.560533080154642</v>
      </c>
      <c r="AB111" s="32">
        <v>45.13315444759678</v>
      </c>
    </row>
    <row r="112" spans="1:28" x14ac:dyDescent="0.25">
      <c r="A112">
        <v>2020</v>
      </c>
      <c r="B112" s="32">
        <v>105.04658350257978</v>
      </c>
      <c r="C112" s="32">
        <v>102.98029465407944</v>
      </c>
      <c r="D112" s="32">
        <v>98.916941497685912</v>
      </c>
      <c r="E112" s="32">
        <v>85.1505443939825</v>
      </c>
      <c r="F112" s="32"/>
      <c r="G112" s="32"/>
      <c r="H112" s="32">
        <v>6.7166724712740233</v>
      </c>
      <c r="I112" s="32">
        <v>8.2787861640589426</v>
      </c>
      <c r="J112" s="32">
        <v>8.1081808500492798</v>
      </c>
      <c r="K112" s="32">
        <v>7.9746109546385355</v>
      </c>
      <c r="L112" s="32"/>
      <c r="M112" s="32"/>
      <c r="N112" s="32">
        <v>106.24614420594662</v>
      </c>
      <c r="O112" s="32">
        <v>96.88897889123723</v>
      </c>
      <c r="P112" s="32">
        <v>97.530525115249816</v>
      </c>
      <c r="Q112" s="32">
        <v>96.496270156745652</v>
      </c>
      <c r="R112" s="32"/>
      <c r="S112" s="32"/>
      <c r="T112" s="32">
        <v>1.0458566835686725</v>
      </c>
      <c r="U112" s="32">
        <v>1.0455383581013287</v>
      </c>
      <c r="V112" s="32">
        <v>1.0416761881526124</v>
      </c>
      <c r="W112" s="32">
        <v>1.0358164723282872</v>
      </c>
      <c r="X112" s="32"/>
      <c r="Y112" s="32"/>
      <c r="Z112" s="32">
        <v>9.8099308038944173</v>
      </c>
      <c r="AA112" s="32">
        <v>17.787449232571021</v>
      </c>
      <c r="AB112" s="32">
        <v>46.140418305018557</v>
      </c>
    </row>
    <row r="113" spans="1:28" x14ac:dyDescent="0.25">
      <c r="A113">
        <v>2021</v>
      </c>
      <c r="B113" s="32">
        <v>108.48774885072544</v>
      </c>
      <c r="C113" s="32">
        <v>105.59752834321898</v>
      </c>
      <c r="D113" s="32">
        <v>100.73888257625913</v>
      </c>
      <c r="E113" s="32">
        <v>85.193572577748711</v>
      </c>
      <c r="F113" s="32"/>
      <c r="G113" s="32"/>
      <c r="H113" s="32">
        <v>6.8960195854359654</v>
      </c>
      <c r="I113" s="32">
        <v>8.5192950251097272</v>
      </c>
      <c r="J113" s="32">
        <v>8.4486944752798081</v>
      </c>
      <c r="K113" s="32">
        <v>8.2545382829893015</v>
      </c>
      <c r="L113" s="32"/>
      <c r="M113" s="32"/>
      <c r="N113" s="32">
        <v>106.9448367416685</v>
      </c>
      <c r="O113" s="32">
        <v>97.45824515451659</v>
      </c>
      <c r="P113" s="32">
        <v>97.421097912814332</v>
      </c>
      <c r="Q113" s="32">
        <v>96.202221708892239</v>
      </c>
      <c r="R113" s="32"/>
      <c r="S113" s="32"/>
      <c r="T113" s="32">
        <v>1.0526751546202977</v>
      </c>
      <c r="U113" s="32">
        <v>1.0526351508904348</v>
      </c>
      <c r="V113" s="32">
        <v>1.0490170625512185</v>
      </c>
      <c r="W113" s="32">
        <v>1.0436678995962101</v>
      </c>
      <c r="X113" s="32"/>
      <c r="Y113" s="32"/>
      <c r="Z113" s="32">
        <v>9.9769958782541721</v>
      </c>
      <c r="AA113" s="32">
        <v>18.544701080327513</v>
      </c>
      <c r="AB113" s="32">
        <v>48.158463564179783</v>
      </c>
    </row>
    <row r="114" spans="1:28" x14ac:dyDescent="0.25">
      <c r="A114">
        <v>2022</v>
      </c>
      <c r="B114" s="32">
        <v>111.92891419887019</v>
      </c>
      <c r="C114" s="32">
        <v>108.21476203235852</v>
      </c>
      <c r="D114" s="32">
        <v>102.5608236548328</v>
      </c>
      <c r="E114" s="32">
        <v>85.236600761515021</v>
      </c>
      <c r="F114" s="32"/>
      <c r="G114" s="32"/>
      <c r="H114" s="32">
        <v>7.0753666995978506</v>
      </c>
      <c r="I114" s="32">
        <v>8.7598038861605687</v>
      </c>
      <c r="J114" s="32">
        <v>8.7892081005103364</v>
      </c>
      <c r="K114" s="32">
        <v>8.5344656113400106</v>
      </c>
      <c r="L114" s="32"/>
      <c r="M114" s="32"/>
      <c r="N114" s="32">
        <v>107.6435292773906</v>
      </c>
      <c r="O114" s="32">
        <v>98.027511417795949</v>
      </c>
      <c r="P114" s="32">
        <v>97.311670710378877</v>
      </c>
      <c r="Q114" s="32">
        <v>95.908173261038996</v>
      </c>
      <c r="R114" s="32"/>
      <c r="S114" s="32"/>
      <c r="T114" s="32">
        <v>1.059493625671923</v>
      </c>
      <c r="U114" s="32">
        <v>1.0597319436795427</v>
      </c>
      <c r="V114" s="32">
        <v>1.0563579369498246</v>
      </c>
      <c r="W114" s="32">
        <v>1.0515193268641347</v>
      </c>
      <c r="X114" s="32"/>
      <c r="Y114" s="32"/>
      <c r="Z114" s="32">
        <v>10.14406095261387</v>
      </c>
      <c r="AA114" s="32">
        <v>19.30195292808412</v>
      </c>
      <c r="AB114" s="32">
        <v>50.176508823341464</v>
      </c>
    </row>
    <row r="115" spans="1:28" x14ac:dyDescent="0.25">
      <c r="A115">
        <v>2023</v>
      </c>
      <c r="B115" s="32">
        <v>115.37007954701585</v>
      </c>
      <c r="C115" s="32">
        <v>110.83199572149806</v>
      </c>
      <c r="D115" s="32">
        <v>104.38276473340693</v>
      </c>
      <c r="E115" s="32">
        <v>85.279628945281331</v>
      </c>
      <c r="F115" s="32"/>
      <c r="G115" s="32"/>
      <c r="H115" s="32">
        <v>7.2547138137597926</v>
      </c>
      <c r="I115" s="32">
        <v>9.0003127472114102</v>
      </c>
      <c r="J115" s="32">
        <v>9.129721725740751</v>
      </c>
      <c r="K115" s="32">
        <v>8.8143929396908334</v>
      </c>
      <c r="L115" s="32"/>
      <c r="M115" s="32"/>
      <c r="N115" s="32">
        <v>108.34222181311247</v>
      </c>
      <c r="O115" s="32">
        <v>98.596777681075309</v>
      </c>
      <c r="P115" s="32">
        <v>97.202243507943393</v>
      </c>
      <c r="Q115" s="32">
        <v>95.61412481318564</v>
      </c>
      <c r="R115" s="32"/>
      <c r="S115" s="32"/>
      <c r="T115" s="32">
        <v>1.0663120967235482</v>
      </c>
      <c r="U115" s="32">
        <v>1.0668287364686506</v>
      </c>
      <c r="V115" s="32">
        <v>1.0636988113484307</v>
      </c>
      <c r="W115" s="32">
        <v>1.0593707541320576</v>
      </c>
      <c r="X115" s="32"/>
      <c r="Y115" s="32"/>
      <c r="Z115" s="32">
        <v>10.311126026973568</v>
      </c>
      <c r="AA115" s="32">
        <v>20.059204775840726</v>
      </c>
      <c r="AB115" s="32">
        <v>52.194554082502691</v>
      </c>
    </row>
    <row r="116" spans="1:28" x14ac:dyDescent="0.25">
      <c r="A116">
        <v>2024</v>
      </c>
      <c r="B116" s="32">
        <v>118.8112448951606</v>
      </c>
      <c r="C116" s="32">
        <v>113.4492294106376</v>
      </c>
      <c r="D116" s="32">
        <v>106.2047058119806</v>
      </c>
      <c r="E116" s="32">
        <v>85.322657129047641</v>
      </c>
      <c r="F116" s="32"/>
      <c r="G116" s="32"/>
      <c r="H116" s="32">
        <v>7.4340609279216778</v>
      </c>
      <c r="I116" s="32">
        <v>9.2408216082621948</v>
      </c>
      <c r="J116" s="32">
        <v>9.4702353509712793</v>
      </c>
      <c r="K116" s="32">
        <v>9.0943202680416562</v>
      </c>
      <c r="L116" s="32"/>
      <c r="M116" s="32"/>
      <c r="N116" s="32">
        <v>109.04091434883458</v>
      </c>
      <c r="O116" s="32">
        <v>99.166043944354897</v>
      </c>
      <c r="P116" s="32">
        <v>97.09281630550791</v>
      </c>
      <c r="Q116" s="32">
        <v>95.320076365332397</v>
      </c>
      <c r="R116" s="32"/>
      <c r="S116" s="32"/>
      <c r="T116" s="32">
        <v>1.0731305677751735</v>
      </c>
      <c r="U116" s="32">
        <v>1.0739255292577585</v>
      </c>
      <c r="V116" s="32">
        <v>1.0710396857470368</v>
      </c>
      <c r="W116" s="32">
        <v>1.0672221813999805</v>
      </c>
      <c r="X116" s="32"/>
      <c r="Y116" s="32"/>
      <c r="Z116" s="32">
        <v>10.478191101333323</v>
      </c>
      <c r="AA116" s="32">
        <v>20.816456623597333</v>
      </c>
      <c r="AB116" s="32">
        <v>54.212599341664372</v>
      </c>
    </row>
    <row r="117" spans="1:28" x14ac:dyDescent="0.25">
      <c r="A117">
        <v>2025</v>
      </c>
      <c r="B117" s="32">
        <v>122.25241024330626</v>
      </c>
      <c r="C117" s="32">
        <v>116.06646309977714</v>
      </c>
      <c r="D117" s="32">
        <v>108.02664689055428</v>
      </c>
      <c r="E117" s="32">
        <v>85.365685312813952</v>
      </c>
      <c r="F117" s="32"/>
      <c r="G117" s="32"/>
      <c r="H117" s="32">
        <v>7.6134080420836199</v>
      </c>
      <c r="I117" s="32">
        <v>9.4813304693130362</v>
      </c>
      <c r="J117" s="32">
        <v>9.8107489762018076</v>
      </c>
      <c r="K117" s="32">
        <v>9.3742475963923653</v>
      </c>
      <c r="L117" s="32"/>
      <c r="M117" s="32"/>
      <c r="N117" s="32">
        <v>109.73960688455645</v>
      </c>
      <c r="O117" s="32">
        <v>99.735310207634257</v>
      </c>
      <c r="P117" s="32">
        <v>96.983389103072454</v>
      </c>
      <c r="Q117" s="32">
        <v>95.026027917479041</v>
      </c>
      <c r="R117" s="32"/>
      <c r="S117" s="32"/>
      <c r="T117" s="32">
        <v>1.0799490388267987</v>
      </c>
      <c r="U117" s="32">
        <v>1.0810223220468647</v>
      </c>
      <c r="V117" s="32">
        <v>1.0783805601456429</v>
      </c>
      <c r="W117" s="32">
        <v>1.0750736086679051</v>
      </c>
      <c r="X117" s="32"/>
      <c r="Y117" s="32"/>
      <c r="Z117" s="32">
        <v>10.645256175693021</v>
      </c>
      <c r="AA117" s="32">
        <v>21.573708471353712</v>
      </c>
      <c r="AB117" s="32">
        <v>56.230644600825599</v>
      </c>
    </row>
    <row r="118" spans="1:28" x14ac:dyDescent="0.25">
      <c r="A118">
        <v>2026</v>
      </c>
      <c r="B118" s="32">
        <v>124.54365594821593</v>
      </c>
      <c r="C118" s="32">
        <v>118.11881047174666</v>
      </c>
      <c r="D118" s="32">
        <v>109.96586056144497</v>
      </c>
      <c r="E118" s="32">
        <v>84.641715270297482</v>
      </c>
      <c r="F118" s="32"/>
      <c r="G118" s="32"/>
      <c r="H118" s="32">
        <v>7.8445916809467917</v>
      </c>
      <c r="I118" s="32">
        <v>9.6412379523145546</v>
      </c>
      <c r="J118" s="32">
        <v>10.281319677096235</v>
      </c>
      <c r="K118" s="32">
        <v>9.6476334825405274</v>
      </c>
      <c r="L118" s="32"/>
      <c r="M118" s="32"/>
      <c r="N118" s="32">
        <v>110.41557748582022</v>
      </c>
      <c r="O118" s="32">
        <v>100.66195299071933</v>
      </c>
      <c r="P118" s="32">
        <v>97.018062284482511</v>
      </c>
      <c r="Q118" s="32">
        <v>95.136713413537905</v>
      </c>
      <c r="R118" s="32"/>
      <c r="S118" s="32"/>
      <c r="T118" s="32">
        <v>1.0855298901279014</v>
      </c>
      <c r="U118" s="32">
        <v>1.0864567217979708</v>
      </c>
      <c r="V118" s="32">
        <v>1.0849492331383921</v>
      </c>
      <c r="W118" s="32">
        <v>1.0830961270114514</v>
      </c>
      <c r="X118" s="32"/>
      <c r="Y118" s="32"/>
      <c r="Z118" s="32">
        <v>11.030642982219661</v>
      </c>
      <c r="AA118" s="32">
        <v>21.845914474217579</v>
      </c>
      <c r="AB118" s="32">
        <v>58.598965750707066</v>
      </c>
    </row>
    <row r="119" spans="1:28" x14ac:dyDescent="0.25">
      <c r="A119">
        <v>2027</v>
      </c>
      <c r="B119" s="32">
        <v>126.8349016531256</v>
      </c>
      <c r="C119" s="32">
        <v>120.17115784371526</v>
      </c>
      <c r="D119" s="32">
        <v>111.90507423233521</v>
      </c>
      <c r="E119" s="32">
        <v>83.917745227781097</v>
      </c>
      <c r="F119" s="32"/>
      <c r="G119" s="32"/>
      <c r="H119" s="32">
        <v>8.0757753198100204</v>
      </c>
      <c r="I119" s="32">
        <v>9.801145435316073</v>
      </c>
      <c r="J119" s="32">
        <v>10.751890377990776</v>
      </c>
      <c r="K119" s="32">
        <v>9.9210193686886896</v>
      </c>
      <c r="L119" s="32"/>
      <c r="M119" s="32"/>
      <c r="N119" s="32">
        <v>111.09154808708377</v>
      </c>
      <c r="O119" s="32">
        <v>101.5885957738044</v>
      </c>
      <c r="P119" s="32">
        <v>97.052735465892582</v>
      </c>
      <c r="Q119" s="32">
        <v>95.247398909596683</v>
      </c>
      <c r="R119" s="32"/>
      <c r="S119" s="32"/>
      <c r="T119" s="32">
        <v>1.091110741429004</v>
      </c>
      <c r="U119" s="32">
        <v>1.0918911215490752</v>
      </c>
      <c r="V119" s="32">
        <v>1.0915179061311431</v>
      </c>
      <c r="W119" s="32">
        <v>1.0911186453549959</v>
      </c>
      <c r="X119" s="32"/>
      <c r="Y119" s="32"/>
      <c r="Z119" s="32">
        <v>11.4160297887463</v>
      </c>
      <c r="AA119" s="32">
        <v>22.11812047708122</v>
      </c>
      <c r="AB119" s="32">
        <v>60.967286900587169</v>
      </c>
    </row>
    <row r="120" spans="1:28" x14ac:dyDescent="0.25">
      <c r="A120">
        <v>2028</v>
      </c>
      <c r="B120" s="32">
        <v>129.12614735803618</v>
      </c>
      <c r="C120" s="32">
        <v>122.22350521568478</v>
      </c>
      <c r="D120" s="32">
        <v>113.84428790322545</v>
      </c>
      <c r="E120" s="32">
        <v>83.193775185264485</v>
      </c>
      <c r="F120" s="32"/>
      <c r="G120" s="32"/>
      <c r="H120" s="32">
        <v>8.3069589586731922</v>
      </c>
      <c r="I120" s="32">
        <v>9.9610529183175913</v>
      </c>
      <c r="J120" s="32">
        <v>11.222461078885317</v>
      </c>
      <c r="K120" s="32">
        <v>10.194405254836852</v>
      </c>
      <c r="L120" s="32"/>
      <c r="M120" s="32"/>
      <c r="N120" s="32">
        <v>111.76751868834731</v>
      </c>
      <c r="O120" s="32">
        <v>102.5152385568897</v>
      </c>
      <c r="P120" s="32">
        <v>97.087408647302638</v>
      </c>
      <c r="Q120" s="32">
        <v>95.358084405655461</v>
      </c>
      <c r="R120" s="32"/>
      <c r="S120" s="32"/>
      <c r="T120" s="32">
        <v>1.0966915927301084</v>
      </c>
      <c r="U120" s="32">
        <v>1.0973255213001796</v>
      </c>
      <c r="V120" s="32">
        <v>1.0980865791238923</v>
      </c>
      <c r="W120" s="32">
        <v>1.099141163698544</v>
      </c>
      <c r="X120" s="32"/>
      <c r="Y120" s="32"/>
      <c r="Z120" s="32">
        <v>11.80141659527294</v>
      </c>
      <c r="AA120" s="32">
        <v>22.390326479944974</v>
      </c>
      <c r="AB120" s="32">
        <v>63.335608050467272</v>
      </c>
    </row>
    <row r="121" spans="1:28" x14ac:dyDescent="0.25">
      <c r="A121">
        <v>2029</v>
      </c>
      <c r="B121" s="32">
        <v>131.41739306294585</v>
      </c>
      <c r="C121" s="32">
        <v>124.2758525876543</v>
      </c>
      <c r="D121" s="32">
        <v>115.78350157411569</v>
      </c>
      <c r="E121" s="32">
        <v>82.4698051427481</v>
      </c>
      <c r="F121" s="32"/>
      <c r="G121" s="32"/>
      <c r="H121" s="32">
        <v>8.5381425975364209</v>
      </c>
      <c r="I121" s="32">
        <v>10.12096040131911</v>
      </c>
      <c r="J121" s="32">
        <v>11.693031779779858</v>
      </c>
      <c r="K121" s="32">
        <v>10.4677911409849</v>
      </c>
      <c r="L121" s="32"/>
      <c r="M121" s="32"/>
      <c r="N121" s="32">
        <v>112.44348928961108</v>
      </c>
      <c r="O121" s="32">
        <v>103.44188133997477</v>
      </c>
      <c r="P121" s="32">
        <v>97.122081828712695</v>
      </c>
      <c r="Q121" s="32">
        <v>95.468769901714239</v>
      </c>
      <c r="R121" s="32"/>
      <c r="S121" s="32"/>
      <c r="T121" s="32">
        <v>1.1022724440312111</v>
      </c>
      <c r="U121" s="32">
        <v>1.102759921051284</v>
      </c>
      <c r="V121" s="32">
        <v>1.1046552521166433</v>
      </c>
      <c r="W121" s="32">
        <v>1.107163682042092</v>
      </c>
      <c r="X121" s="32"/>
      <c r="Y121" s="32"/>
      <c r="Z121" s="32">
        <v>12.18680340179958</v>
      </c>
      <c r="AA121" s="32">
        <v>22.662532482808729</v>
      </c>
      <c r="AB121" s="32">
        <v>65.703929200347375</v>
      </c>
    </row>
    <row r="122" spans="1:28" x14ac:dyDescent="0.25">
      <c r="A122">
        <v>2030</v>
      </c>
      <c r="B122" s="32">
        <v>133.70863876785552</v>
      </c>
      <c r="C122" s="32">
        <v>126.32819995962382</v>
      </c>
      <c r="D122" s="32">
        <v>117.72271524500547</v>
      </c>
      <c r="E122" s="32">
        <v>81.745835100231716</v>
      </c>
      <c r="F122" s="32"/>
      <c r="G122" s="32"/>
      <c r="H122" s="32">
        <v>8.7693262363996496</v>
      </c>
      <c r="I122" s="32">
        <v>10.280867884320685</v>
      </c>
      <c r="J122" s="32">
        <v>12.163602480674399</v>
      </c>
      <c r="K122" s="32">
        <v>10.741177027133062</v>
      </c>
      <c r="L122" s="32"/>
      <c r="M122" s="32"/>
      <c r="N122" s="32">
        <v>113.11945989087462</v>
      </c>
      <c r="O122" s="32">
        <v>104.36852412305984</v>
      </c>
      <c r="P122" s="32">
        <v>97.156755010122765</v>
      </c>
      <c r="Q122" s="32">
        <v>95.579455397773017</v>
      </c>
      <c r="R122" s="32"/>
      <c r="S122" s="32"/>
      <c r="T122" s="32">
        <v>1.1078532953323137</v>
      </c>
      <c r="U122" s="32">
        <v>1.1081943208023883</v>
      </c>
      <c r="V122" s="32">
        <v>1.1112239251093943</v>
      </c>
      <c r="W122" s="32">
        <v>1.1151862003856365</v>
      </c>
      <c r="X122" s="32"/>
      <c r="Y122" s="32"/>
      <c r="Z122" s="32">
        <v>12.572190208326219</v>
      </c>
      <c r="AA122" s="32">
        <v>22.934738485672369</v>
      </c>
      <c r="AB122" s="32">
        <v>68.072250350227478</v>
      </c>
    </row>
    <row r="123" spans="1:28" x14ac:dyDescent="0.25">
      <c r="A123">
        <v>2031</v>
      </c>
      <c r="B123" s="32">
        <v>135.8531868026048</v>
      </c>
      <c r="C123" s="32">
        <v>129.10498700442622</v>
      </c>
      <c r="D123" s="32">
        <v>120.51983488663791</v>
      </c>
      <c r="E123" s="32">
        <v>81.644586903289877</v>
      </c>
      <c r="F123" s="32"/>
      <c r="G123" s="32"/>
      <c r="H123" s="32">
        <v>9.0444347072163964</v>
      </c>
      <c r="I123" s="32">
        <v>10.585177554158804</v>
      </c>
      <c r="J123" s="32">
        <v>12.314432736286676</v>
      </c>
      <c r="K123" s="32">
        <v>10.796166752739552</v>
      </c>
      <c r="L123" s="32"/>
      <c r="M123" s="32"/>
      <c r="N123" s="32">
        <v>113.82791984561004</v>
      </c>
      <c r="O123" s="32">
        <v>105.32247668150012</v>
      </c>
      <c r="P123" s="32">
        <v>98.60408672597714</v>
      </c>
      <c r="Q123" s="32">
        <v>97.204772841993872</v>
      </c>
      <c r="R123" s="32"/>
      <c r="S123" s="32"/>
      <c r="T123" s="32">
        <v>1.1140318254725941</v>
      </c>
      <c r="U123" s="32">
        <v>1.1145567489868125</v>
      </c>
      <c r="V123" s="32">
        <v>1.1171655657748207</v>
      </c>
      <c r="W123" s="32">
        <v>1.1210077675460433</v>
      </c>
      <c r="X123" s="32"/>
      <c r="Y123" s="32"/>
      <c r="Z123" s="32">
        <v>12.176565069474123</v>
      </c>
      <c r="AA123" s="32">
        <v>22.521780504951266</v>
      </c>
      <c r="AB123" s="32">
        <v>69.677259324342231</v>
      </c>
    </row>
    <row r="124" spans="1:28" x14ac:dyDescent="0.25">
      <c r="A124">
        <v>2032</v>
      </c>
      <c r="B124" s="32">
        <v>137.99773483735407</v>
      </c>
      <c r="C124" s="32">
        <v>131.88177404922862</v>
      </c>
      <c r="D124" s="32">
        <v>123.31695452826898</v>
      </c>
      <c r="E124" s="32">
        <v>81.543338706348067</v>
      </c>
      <c r="F124" s="32"/>
      <c r="G124" s="32"/>
      <c r="H124" s="32">
        <v>9.3195431780330864</v>
      </c>
      <c r="I124" s="32">
        <v>10.889487223997094</v>
      </c>
      <c r="J124" s="32">
        <v>12.46526299189884</v>
      </c>
      <c r="K124" s="32">
        <v>10.851156478346084</v>
      </c>
      <c r="L124" s="32"/>
      <c r="M124" s="32"/>
      <c r="N124" s="32">
        <v>114.53637980034523</v>
      </c>
      <c r="O124" s="32">
        <v>106.27642923993994</v>
      </c>
      <c r="P124" s="32">
        <v>100.05141844183208</v>
      </c>
      <c r="Q124" s="32">
        <v>98.830090286214272</v>
      </c>
      <c r="R124" s="32"/>
      <c r="S124" s="32"/>
      <c r="T124" s="32">
        <v>1.1202103556128744</v>
      </c>
      <c r="U124" s="32">
        <v>1.1209191771712348</v>
      </c>
      <c r="V124" s="32">
        <v>1.123107206440249</v>
      </c>
      <c r="W124" s="32">
        <v>1.1268293347064482</v>
      </c>
      <c r="X124" s="32"/>
      <c r="Y124" s="32"/>
      <c r="Z124" s="32">
        <v>11.780939930621912</v>
      </c>
      <c r="AA124" s="32">
        <v>22.108822524229936</v>
      </c>
      <c r="AB124" s="32">
        <v>71.282268298457893</v>
      </c>
    </row>
    <row r="125" spans="1:28" x14ac:dyDescent="0.25">
      <c r="A125">
        <v>2033</v>
      </c>
      <c r="B125" s="32">
        <v>140.14228287210426</v>
      </c>
      <c r="C125" s="32">
        <v>134.65856109403103</v>
      </c>
      <c r="D125" s="32">
        <v>126.11407416990096</v>
      </c>
      <c r="E125" s="32">
        <v>81.442090509406228</v>
      </c>
      <c r="F125" s="32"/>
      <c r="G125" s="32"/>
      <c r="H125" s="32">
        <v>9.5946516488498901</v>
      </c>
      <c r="I125" s="32">
        <v>11.19379689383527</v>
      </c>
      <c r="J125" s="32">
        <v>12.616093247511003</v>
      </c>
      <c r="K125" s="32">
        <v>10.906146203952616</v>
      </c>
      <c r="L125" s="32"/>
      <c r="M125" s="32"/>
      <c r="N125" s="32">
        <v>115.24483975508042</v>
      </c>
      <c r="O125" s="32">
        <v>107.23038179837999</v>
      </c>
      <c r="P125" s="32">
        <v>101.49875015768657</v>
      </c>
      <c r="Q125" s="32">
        <v>100.45540773043513</v>
      </c>
      <c r="R125" s="32"/>
      <c r="S125" s="32"/>
      <c r="T125" s="32">
        <v>1.1263888857531548</v>
      </c>
      <c r="U125" s="32">
        <v>1.1272816053556571</v>
      </c>
      <c r="V125" s="32">
        <v>1.1290488471056754</v>
      </c>
      <c r="W125" s="32">
        <v>1.1326509018668514</v>
      </c>
      <c r="X125" s="32"/>
      <c r="Y125" s="32"/>
      <c r="Z125" s="32">
        <v>11.385314791769815</v>
      </c>
      <c r="AA125" s="32">
        <v>21.695864543508719</v>
      </c>
      <c r="AB125" s="32">
        <v>72.887277272573101</v>
      </c>
    </row>
    <row r="126" spans="1:28" x14ac:dyDescent="0.25">
      <c r="A126">
        <v>2034</v>
      </c>
      <c r="B126" s="32">
        <v>142.28683090685354</v>
      </c>
      <c r="C126" s="32">
        <v>137.43534813883343</v>
      </c>
      <c r="D126" s="32">
        <v>128.91119381153294</v>
      </c>
      <c r="E126" s="32">
        <v>81.340842312464417</v>
      </c>
      <c r="F126" s="32"/>
      <c r="G126" s="32"/>
      <c r="H126" s="32">
        <v>9.8697601196666938</v>
      </c>
      <c r="I126" s="32">
        <v>11.498106563673559</v>
      </c>
      <c r="J126" s="32">
        <v>12.766923503123223</v>
      </c>
      <c r="K126" s="32">
        <v>10.961135929559148</v>
      </c>
      <c r="L126" s="32"/>
      <c r="M126" s="32"/>
      <c r="N126" s="32">
        <v>115.95329970981561</v>
      </c>
      <c r="O126" s="32">
        <v>108.18433435681982</v>
      </c>
      <c r="P126" s="32">
        <v>102.94608187354106</v>
      </c>
      <c r="Q126" s="32">
        <v>102.08072517465553</v>
      </c>
      <c r="R126" s="32"/>
      <c r="S126" s="32"/>
      <c r="T126" s="32">
        <v>1.1325674158934351</v>
      </c>
      <c r="U126" s="32">
        <v>1.1336440335400795</v>
      </c>
      <c r="V126" s="32">
        <v>1.1349904877711019</v>
      </c>
      <c r="W126" s="32">
        <v>1.1384724690272563</v>
      </c>
      <c r="X126" s="32"/>
      <c r="Y126" s="32"/>
      <c r="Z126" s="32">
        <v>10.989689652917718</v>
      </c>
      <c r="AA126" s="32">
        <v>21.282906562787389</v>
      </c>
      <c r="AB126" s="32">
        <v>74.492286246688764</v>
      </c>
    </row>
    <row r="127" spans="1:28" x14ac:dyDescent="0.25">
      <c r="A127">
        <v>2035</v>
      </c>
      <c r="B127" s="32">
        <v>144.43137894160373</v>
      </c>
      <c r="C127" s="32">
        <v>140.21213518363584</v>
      </c>
      <c r="D127" s="32">
        <v>131.70831345316401</v>
      </c>
      <c r="E127" s="32">
        <v>81.239594115522607</v>
      </c>
      <c r="F127" s="32"/>
      <c r="G127" s="32"/>
      <c r="H127" s="32">
        <v>10.144868590483497</v>
      </c>
      <c r="I127" s="32">
        <v>11.802416233511735</v>
      </c>
      <c r="J127" s="32">
        <v>12.917753758735387</v>
      </c>
      <c r="K127" s="32">
        <v>11.016125655165681</v>
      </c>
      <c r="L127" s="32"/>
      <c r="M127" s="32"/>
      <c r="N127" s="32">
        <v>116.66175966455103</v>
      </c>
      <c r="O127" s="32">
        <v>109.13828691525964</v>
      </c>
      <c r="P127" s="32">
        <v>104.393413589396</v>
      </c>
      <c r="Q127" s="32">
        <v>103.70604261887638</v>
      </c>
      <c r="R127" s="32"/>
      <c r="S127" s="32"/>
      <c r="T127" s="32">
        <v>1.1387459460337155</v>
      </c>
      <c r="U127" s="32">
        <v>1.1400064617245018</v>
      </c>
      <c r="V127" s="32">
        <v>1.1409321284365301</v>
      </c>
      <c r="W127" s="32">
        <v>1.1442940361876612</v>
      </c>
      <c r="X127" s="32"/>
      <c r="Y127" s="32"/>
      <c r="Z127" s="32">
        <v>10.594064514065508</v>
      </c>
      <c r="AA127" s="32">
        <v>20.869948582066172</v>
      </c>
      <c r="AB127" s="32">
        <v>76.097295220804426</v>
      </c>
    </row>
    <row r="128" spans="1:28" x14ac:dyDescent="0.25">
      <c r="A128">
        <v>2036</v>
      </c>
      <c r="B128" s="32">
        <v>145.71071505639702</v>
      </c>
      <c r="C128" s="32">
        <v>141.95366291257551</v>
      </c>
      <c r="D128" s="32">
        <v>132.0692279881423</v>
      </c>
      <c r="E128" s="32">
        <v>80.245405928472564</v>
      </c>
      <c r="F128" s="32"/>
      <c r="G128" s="32"/>
      <c r="H128" s="32">
        <v>10.467736698623412</v>
      </c>
      <c r="I128" s="32">
        <v>12.088325928276276</v>
      </c>
      <c r="J128" s="32">
        <v>13.029756712253487</v>
      </c>
      <c r="K128" s="32">
        <v>10.89440058798067</v>
      </c>
      <c r="L128" s="32"/>
      <c r="M128" s="32"/>
      <c r="N128" s="32">
        <v>117.38785530618452</v>
      </c>
      <c r="O128" s="32">
        <v>110.09836658788254</v>
      </c>
      <c r="P128" s="32">
        <v>105.27955522249931</v>
      </c>
      <c r="Q128" s="32">
        <v>105.35161925970124</v>
      </c>
      <c r="R128" s="32"/>
      <c r="S128" s="32"/>
      <c r="T128" s="32">
        <v>1.1446710896411822</v>
      </c>
      <c r="U128" s="32">
        <v>1.1461176696739184</v>
      </c>
      <c r="V128" s="32">
        <v>1.1473171927090977</v>
      </c>
      <c r="W128" s="32">
        <v>1.1542611880928817</v>
      </c>
      <c r="X128" s="32"/>
      <c r="Y128" s="32"/>
      <c r="Z128" s="32">
        <v>10.582771820994253</v>
      </c>
      <c r="AA128" s="32">
        <v>22.045015344579042</v>
      </c>
      <c r="AB128" s="32">
        <v>78.605249686697789</v>
      </c>
    </row>
    <row r="129" spans="1:28" x14ac:dyDescent="0.25">
      <c r="A129">
        <v>2037</v>
      </c>
      <c r="B129" s="32">
        <v>146.99005117119077</v>
      </c>
      <c r="C129" s="32">
        <v>143.69519064151518</v>
      </c>
      <c r="D129" s="32">
        <v>132.43014252312037</v>
      </c>
      <c r="E129" s="32">
        <v>79.251217741422352</v>
      </c>
      <c r="F129" s="32"/>
      <c r="G129" s="32"/>
      <c r="H129" s="32">
        <v>10.790604806763213</v>
      </c>
      <c r="I129" s="32">
        <v>12.374235623040704</v>
      </c>
      <c r="J129" s="32">
        <v>13.141759665771644</v>
      </c>
      <c r="K129" s="32">
        <v>10.772675520795616</v>
      </c>
      <c r="L129" s="32"/>
      <c r="M129" s="32"/>
      <c r="N129" s="32">
        <v>118.11395094781847</v>
      </c>
      <c r="O129" s="32">
        <v>111.05844626050543</v>
      </c>
      <c r="P129" s="32">
        <v>106.16569685560239</v>
      </c>
      <c r="Q129" s="32">
        <v>106.99719590052655</v>
      </c>
      <c r="R129" s="32"/>
      <c r="S129" s="32"/>
      <c r="T129" s="32">
        <v>1.150596233248649</v>
      </c>
      <c r="U129" s="32">
        <v>1.1522288776233331</v>
      </c>
      <c r="V129" s="32">
        <v>1.1537022569816653</v>
      </c>
      <c r="W129" s="32">
        <v>1.1642283399981075</v>
      </c>
      <c r="X129" s="32"/>
      <c r="Y129" s="32"/>
      <c r="Z129" s="32">
        <v>10.571479127922924</v>
      </c>
      <c r="AA129" s="32">
        <v>23.220082107091912</v>
      </c>
      <c r="AB129" s="32">
        <v>81.113204152591607</v>
      </c>
    </row>
    <row r="130" spans="1:28" x14ac:dyDescent="0.25">
      <c r="A130">
        <v>2038</v>
      </c>
      <c r="B130" s="32">
        <v>148.26938728598452</v>
      </c>
      <c r="C130" s="32">
        <v>145.43671837045486</v>
      </c>
      <c r="D130" s="32">
        <v>132.79105705809843</v>
      </c>
      <c r="E130" s="32">
        <v>78.257029554372366</v>
      </c>
      <c r="F130" s="32"/>
      <c r="G130" s="32"/>
      <c r="H130" s="32">
        <v>11.113472914903127</v>
      </c>
      <c r="I130" s="32">
        <v>12.660145317805132</v>
      </c>
      <c r="J130" s="32">
        <v>13.253762619289773</v>
      </c>
      <c r="K130" s="32">
        <v>10.650950453610591</v>
      </c>
      <c r="L130" s="32"/>
      <c r="M130" s="32"/>
      <c r="N130" s="32">
        <v>118.84004658945219</v>
      </c>
      <c r="O130" s="32">
        <v>112.0185259331281</v>
      </c>
      <c r="P130" s="32">
        <v>107.0518384887057</v>
      </c>
      <c r="Q130" s="32">
        <v>108.64277254135186</v>
      </c>
      <c r="R130" s="32"/>
      <c r="S130" s="32"/>
      <c r="T130" s="32">
        <v>1.1565213768561158</v>
      </c>
      <c r="U130" s="32">
        <v>1.1583400855727479</v>
      </c>
      <c r="V130" s="32">
        <v>1.1600873212542346</v>
      </c>
      <c r="W130" s="32">
        <v>1.1741954919033297</v>
      </c>
      <c r="X130" s="32"/>
      <c r="Y130" s="32"/>
      <c r="Z130" s="32">
        <v>10.560186434851595</v>
      </c>
      <c r="AA130" s="32">
        <v>24.395148869604782</v>
      </c>
      <c r="AB130" s="32">
        <v>83.621158618485424</v>
      </c>
    </row>
    <row r="131" spans="1:28" x14ac:dyDescent="0.25">
      <c r="A131">
        <v>2039</v>
      </c>
      <c r="B131" s="32">
        <v>149.54872340077827</v>
      </c>
      <c r="C131" s="32">
        <v>147.17824609939453</v>
      </c>
      <c r="D131" s="32">
        <v>133.1519715930765</v>
      </c>
      <c r="E131" s="32">
        <v>77.262841367322153</v>
      </c>
      <c r="F131" s="32"/>
      <c r="G131" s="32"/>
      <c r="H131" s="32">
        <v>11.436341023043042</v>
      </c>
      <c r="I131" s="32">
        <v>12.946055012569445</v>
      </c>
      <c r="J131" s="32">
        <v>13.365765572807931</v>
      </c>
      <c r="K131" s="32">
        <v>10.529225386425566</v>
      </c>
      <c r="L131" s="32"/>
      <c r="M131" s="32"/>
      <c r="N131" s="32">
        <v>119.56614223108613</v>
      </c>
      <c r="O131" s="32">
        <v>112.978605605751</v>
      </c>
      <c r="P131" s="32">
        <v>107.93798012180901</v>
      </c>
      <c r="Q131" s="32">
        <v>110.28834918217717</v>
      </c>
      <c r="R131" s="32"/>
      <c r="S131" s="32"/>
      <c r="T131" s="32">
        <v>1.1624465204635825</v>
      </c>
      <c r="U131" s="32">
        <v>1.1644512935221645</v>
      </c>
      <c r="V131" s="32">
        <v>1.1664723855268022</v>
      </c>
      <c r="W131" s="32">
        <v>1.184162643808552</v>
      </c>
      <c r="X131" s="32"/>
      <c r="Y131" s="32"/>
      <c r="Z131" s="32">
        <v>10.548893741780265</v>
      </c>
      <c r="AA131" s="32">
        <v>25.570215632117197</v>
      </c>
      <c r="AB131" s="32">
        <v>86.129113084379242</v>
      </c>
    </row>
    <row r="132" spans="1:28" x14ac:dyDescent="0.25">
      <c r="A132">
        <v>2040</v>
      </c>
      <c r="B132" s="32">
        <v>150.82805951557202</v>
      </c>
      <c r="C132" s="32">
        <v>148.9197738283342</v>
      </c>
      <c r="D132" s="32">
        <v>133.51288612805456</v>
      </c>
      <c r="E132" s="32">
        <v>76.26865318027194</v>
      </c>
      <c r="F132" s="32"/>
      <c r="G132" s="32"/>
      <c r="H132" s="32">
        <v>11.759209131182843</v>
      </c>
      <c r="I132" s="32">
        <v>13.231964707333873</v>
      </c>
      <c r="J132" s="32">
        <v>13.477768526326059</v>
      </c>
      <c r="K132" s="32">
        <v>10.407500319240512</v>
      </c>
      <c r="L132" s="32"/>
      <c r="M132" s="32"/>
      <c r="N132" s="32">
        <v>120.29223787271985</v>
      </c>
      <c r="O132" s="32">
        <v>113.9386852783739</v>
      </c>
      <c r="P132" s="32">
        <v>108.82412175491231</v>
      </c>
      <c r="Q132" s="32">
        <v>111.93392582300248</v>
      </c>
      <c r="R132" s="32"/>
      <c r="S132" s="32"/>
      <c r="T132" s="32">
        <v>1.1683716640710493</v>
      </c>
      <c r="U132" s="32">
        <v>1.1705625014715793</v>
      </c>
      <c r="V132" s="32">
        <v>1.1728574497993698</v>
      </c>
      <c r="W132" s="32">
        <v>1.1941297957137742</v>
      </c>
      <c r="X132" s="32"/>
      <c r="Y132" s="32"/>
      <c r="Z132" s="32">
        <v>10.537601048708936</v>
      </c>
      <c r="AA132" s="32">
        <v>26.745282394630067</v>
      </c>
      <c r="AB132" s="32">
        <v>88.637067550273059</v>
      </c>
    </row>
    <row r="133" spans="1:28" x14ac:dyDescent="0.25">
      <c r="A133">
        <v>2041</v>
      </c>
      <c r="B133" s="32">
        <v>152.35527001438095</v>
      </c>
      <c r="C133" s="32">
        <v>150.90813666815802</v>
      </c>
      <c r="D133" s="32">
        <v>135.18159384896671</v>
      </c>
      <c r="E133" s="32">
        <v>75.457416650021514</v>
      </c>
      <c r="F133" s="32"/>
      <c r="G133" s="32"/>
      <c r="H133" s="32">
        <v>12.193821169715306</v>
      </c>
      <c r="I133" s="32">
        <v>13.615233520892502</v>
      </c>
      <c r="J133" s="32">
        <v>13.57327782980903</v>
      </c>
      <c r="K133" s="32">
        <v>10.406891228124724</v>
      </c>
      <c r="L133" s="32"/>
      <c r="M133" s="32"/>
      <c r="N133" s="32">
        <v>121.01079709272472</v>
      </c>
      <c r="O133" s="32">
        <v>114.85166672873356</v>
      </c>
      <c r="P133" s="32">
        <v>110.19079533337163</v>
      </c>
      <c r="Q133" s="32">
        <v>112.86019233228944</v>
      </c>
      <c r="R133" s="32"/>
      <c r="S133" s="32"/>
      <c r="T133" s="32">
        <v>1.1744982542017119</v>
      </c>
      <c r="U133" s="32">
        <v>1.1774816202071605</v>
      </c>
      <c r="V133" s="32">
        <v>1.178735597093258</v>
      </c>
      <c r="W133" s="32">
        <v>1.206148124815428</v>
      </c>
      <c r="X133" s="32"/>
      <c r="Y133" s="32"/>
      <c r="Z133" s="32">
        <v>10.472314818837305</v>
      </c>
      <c r="AA133" s="32">
        <v>27.152673716169261</v>
      </c>
      <c r="AB133" s="32">
        <v>90.734382484857633</v>
      </c>
    </row>
    <row r="134" spans="1:28" x14ac:dyDescent="0.25">
      <c r="A134">
        <v>2042</v>
      </c>
      <c r="B134" s="32">
        <v>153.88248051318988</v>
      </c>
      <c r="C134" s="32">
        <v>152.8964995079823</v>
      </c>
      <c r="D134" s="32">
        <v>136.85030156987841</v>
      </c>
      <c r="E134" s="32">
        <v>74.646180119771088</v>
      </c>
      <c r="F134" s="32"/>
      <c r="G134" s="32"/>
      <c r="H134" s="32">
        <v>12.62843320824777</v>
      </c>
      <c r="I134" s="32">
        <v>13.998502334451132</v>
      </c>
      <c r="J134" s="32">
        <v>13.668787133292</v>
      </c>
      <c r="K134" s="32">
        <v>10.406282137008942</v>
      </c>
      <c r="L134" s="32"/>
      <c r="M134" s="32"/>
      <c r="N134" s="32">
        <v>121.72935631272935</v>
      </c>
      <c r="O134" s="32">
        <v>115.764648179093</v>
      </c>
      <c r="P134" s="32">
        <v>111.55746891183071</v>
      </c>
      <c r="Q134" s="32">
        <v>113.78645884157595</v>
      </c>
      <c r="R134" s="32"/>
      <c r="S134" s="32"/>
      <c r="T134" s="32">
        <v>1.1806248443323746</v>
      </c>
      <c r="U134" s="32">
        <v>1.1844007389427418</v>
      </c>
      <c r="V134" s="32">
        <v>1.1846137443871481</v>
      </c>
      <c r="W134" s="32">
        <v>1.2181664539170782</v>
      </c>
      <c r="X134" s="32"/>
      <c r="Y134" s="32"/>
      <c r="Z134" s="32">
        <v>10.40702858896563</v>
      </c>
      <c r="AA134" s="32">
        <v>27.560065037708682</v>
      </c>
      <c r="AB134" s="32">
        <v>92.831697419443117</v>
      </c>
    </row>
    <row r="135" spans="1:28" x14ac:dyDescent="0.25">
      <c r="A135">
        <v>2043</v>
      </c>
      <c r="B135" s="32">
        <v>155.4096910119988</v>
      </c>
      <c r="C135" s="32">
        <v>154.88486234780612</v>
      </c>
      <c r="D135" s="32">
        <v>138.51900929079056</v>
      </c>
      <c r="E135" s="32">
        <v>73.834943589520435</v>
      </c>
      <c r="F135" s="32"/>
      <c r="G135" s="32"/>
      <c r="H135" s="32">
        <v>13.063045246780234</v>
      </c>
      <c r="I135" s="32">
        <v>14.381771148009648</v>
      </c>
      <c r="J135" s="32">
        <v>13.76429643677497</v>
      </c>
      <c r="K135" s="32">
        <v>10.405673045893161</v>
      </c>
      <c r="L135" s="32"/>
      <c r="M135" s="32"/>
      <c r="N135" s="32">
        <v>122.44791553273399</v>
      </c>
      <c r="O135" s="32">
        <v>116.67762962945244</v>
      </c>
      <c r="P135" s="32">
        <v>112.92414249029025</v>
      </c>
      <c r="Q135" s="32">
        <v>114.71272535086223</v>
      </c>
      <c r="R135" s="32"/>
      <c r="S135" s="32"/>
      <c r="T135" s="32">
        <v>1.1867514344630372</v>
      </c>
      <c r="U135" s="32">
        <v>1.1913198576783213</v>
      </c>
      <c r="V135" s="32">
        <v>1.1904918916810381</v>
      </c>
      <c r="W135" s="32">
        <v>1.230184783018732</v>
      </c>
      <c r="X135" s="32"/>
      <c r="Y135" s="32"/>
      <c r="Z135" s="32">
        <v>10.341742359093956</v>
      </c>
      <c r="AA135" s="32">
        <v>27.967456359248104</v>
      </c>
      <c r="AB135" s="32">
        <v>94.9290123540286</v>
      </c>
    </row>
    <row r="136" spans="1:28" x14ac:dyDescent="0.25">
      <c r="A136">
        <v>2044</v>
      </c>
      <c r="B136" s="32">
        <v>156.93690151080773</v>
      </c>
      <c r="C136" s="32">
        <v>156.8732251876304</v>
      </c>
      <c r="D136" s="32">
        <v>140.18771701170272</v>
      </c>
      <c r="E136" s="32">
        <v>73.023707059270009</v>
      </c>
      <c r="F136" s="32"/>
      <c r="G136" s="32"/>
      <c r="H136" s="32">
        <v>13.497657285312698</v>
      </c>
      <c r="I136" s="32">
        <v>14.765039961568277</v>
      </c>
      <c r="J136" s="32">
        <v>13.85980574025794</v>
      </c>
      <c r="K136" s="32">
        <v>10.405063954777379</v>
      </c>
      <c r="L136" s="32"/>
      <c r="M136" s="32"/>
      <c r="N136" s="32">
        <v>123.16647475273862</v>
      </c>
      <c r="O136" s="32">
        <v>117.59061107981188</v>
      </c>
      <c r="P136" s="32">
        <v>114.29081606874979</v>
      </c>
      <c r="Q136" s="32">
        <v>115.63899186014874</v>
      </c>
      <c r="R136" s="32"/>
      <c r="S136" s="32"/>
      <c r="T136" s="32">
        <v>1.1928780245936998</v>
      </c>
      <c r="U136" s="32">
        <v>1.1982389764139025</v>
      </c>
      <c r="V136" s="32">
        <v>1.1963700389749281</v>
      </c>
      <c r="W136" s="32">
        <v>1.2422031121203823</v>
      </c>
      <c r="X136" s="32"/>
      <c r="Y136" s="32"/>
      <c r="Z136" s="32">
        <v>10.276456129222311</v>
      </c>
      <c r="AA136" s="32">
        <v>28.374847680787411</v>
      </c>
      <c r="AB136" s="32">
        <v>97.026327288614084</v>
      </c>
    </row>
    <row r="137" spans="1:28" x14ac:dyDescent="0.25">
      <c r="A137">
        <v>2045</v>
      </c>
      <c r="B137" s="32">
        <v>158.4641120096162</v>
      </c>
      <c r="C137" s="32">
        <v>158.86158802745422</v>
      </c>
      <c r="D137" s="32">
        <v>141.85642473261487</v>
      </c>
      <c r="E137" s="32">
        <v>72.212470529019583</v>
      </c>
      <c r="F137" s="32"/>
      <c r="G137" s="32"/>
      <c r="H137" s="32">
        <v>13.932269323845162</v>
      </c>
      <c r="I137" s="32">
        <v>15.148308775126907</v>
      </c>
      <c r="J137" s="32">
        <v>13.95531504374091</v>
      </c>
      <c r="K137" s="32">
        <v>10.404454863661599</v>
      </c>
      <c r="L137" s="32"/>
      <c r="M137" s="32"/>
      <c r="N137" s="32">
        <v>123.88503397274326</v>
      </c>
      <c r="O137" s="32">
        <v>118.50359253017132</v>
      </c>
      <c r="P137" s="32">
        <v>115.65748964720933</v>
      </c>
      <c r="Q137" s="32">
        <v>116.56525836943524</v>
      </c>
      <c r="R137" s="32"/>
      <c r="S137" s="32"/>
      <c r="T137" s="32">
        <v>1.1990046147243625</v>
      </c>
      <c r="U137" s="32">
        <v>1.2051580951494838</v>
      </c>
      <c r="V137" s="32">
        <v>1.2022481862688181</v>
      </c>
      <c r="W137" s="32">
        <v>1.254221441222036</v>
      </c>
      <c r="X137" s="32"/>
      <c r="Y137" s="32"/>
      <c r="Z137" s="32">
        <v>10.211169899350637</v>
      </c>
      <c r="AA137" s="32">
        <v>28.782239002326833</v>
      </c>
      <c r="AB137" s="32">
        <v>99.123642223199568</v>
      </c>
    </row>
    <row r="138" spans="1:28" x14ac:dyDescent="0.25">
      <c r="A138">
        <v>2046</v>
      </c>
      <c r="B138" s="32">
        <v>159.92028155845946</v>
      </c>
      <c r="C138" s="32">
        <v>159.70270097768162</v>
      </c>
      <c r="D138" s="32">
        <v>141.97000538239271</v>
      </c>
      <c r="E138" s="32">
        <v>71.133651734224713</v>
      </c>
      <c r="F138" s="32"/>
      <c r="G138" s="32"/>
      <c r="H138" s="32">
        <v>14.483009640571254</v>
      </c>
      <c r="I138" s="32">
        <v>15.702966046495931</v>
      </c>
      <c r="J138" s="32">
        <v>14.218990562601562</v>
      </c>
      <c r="K138" s="32">
        <v>10.458903045660051</v>
      </c>
      <c r="L138" s="32"/>
      <c r="M138" s="32"/>
      <c r="N138" s="32">
        <v>124.71243914933279</v>
      </c>
      <c r="O138" s="32">
        <v>119.10130351329258</v>
      </c>
      <c r="P138" s="32">
        <v>116.39018099301938</v>
      </c>
      <c r="Q138" s="32">
        <v>117.41156313151691</v>
      </c>
      <c r="R138" s="32"/>
      <c r="S138" s="32"/>
      <c r="T138" s="32">
        <v>1.2061083674384481</v>
      </c>
      <c r="U138" s="32">
        <v>1.2128765936864827</v>
      </c>
      <c r="V138" s="32">
        <v>1.2114354292957614</v>
      </c>
      <c r="W138" s="32">
        <v>1.2637404145675113</v>
      </c>
      <c r="X138" s="32"/>
      <c r="Y138" s="32"/>
      <c r="Z138" s="32">
        <v>10.708454122717399</v>
      </c>
      <c r="AA138" s="32">
        <v>30.341275799339655</v>
      </c>
      <c r="AB138" s="32">
        <v>101.44365359764288</v>
      </c>
    </row>
    <row r="139" spans="1:28" x14ac:dyDescent="0.25">
      <c r="A139">
        <v>2047</v>
      </c>
      <c r="B139" s="32">
        <v>161.37645110730273</v>
      </c>
      <c r="C139" s="32">
        <v>160.54381392790924</v>
      </c>
      <c r="D139" s="32">
        <v>142.08358603217059</v>
      </c>
      <c r="E139" s="32">
        <v>70.054832939430526</v>
      </c>
      <c r="F139" s="32"/>
      <c r="G139" s="32"/>
      <c r="H139" s="32">
        <v>15.033749957297687</v>
      </c>
      <c r="I139" s="32">
        <v>16.257623317865182</v>
      </c>
      <c r="J139" s="32">
        <v>14.482666081462185</v>
      </c>
      <c r="K139" s="32">
        <v>10.513351227658504</v>
      </c>
      <c r="L139" s="32"/>
      <c r="M139" s="32"/>
      <c r="N139" s="32">
        <v>125.5398443259221</v>
      </c>
      <c r="O139" s="32">
        <v>119.69901449641361</v>
      </c>
      <c r="P139" s="32">
        <v>117.12287233882967</v>
      </c>
      <c r="Q139" s="32">
        <v>118.25786789359836</v>
      </c>
      <c r="R139" s="32"/>
      <c r="S139" s="32"/>
      <c r="T139" s="32">
        <v>1.2132121201525354</v>
      </c>
      <c r="U139" s="32">
        <v>1.2205950922234852</v>
      </c>
      <c r="V139" s="32">
        <v>1.2206226723227012</v>
      </c>
      <c r="W139" s="32">
        <v>1.2732593879129865</v>
      </c>
      <c r="X139" s="32"/>
      <c r="Y139" s="32"/>
      <c r="Z139" s="32">
        <v>11.205738346084104</v>
      </c>
      <c r="AA139" s="32">
        <v>31.900312596352705</v>
      </c>
      <c r="AB139" s="32">
        <v>103.7636649720871</v>
      </c>
    </row>
    <row r="140" spans="1:28" x14ac:dyDescent="0.25">
      <c r="A140">
        <v>2048</v>
      </c>
      <c r="B140" s="32">
        <v>162.83262065614599</v>
      </c>
      <c r="C140" s="32">
        <v>161.38492687813687</v>
      </c>
      <c r="D140" s="32">
        <v>142.19716668194846</v>
      </c>
      <c r="E140" s="32">
        <v>68.976014144635883</v>
      </c>
      <c r="F140" s="32"/>
      <c r="G140" s="32"/>
      <c r="H140" s="32">
        <v>15.584490274023892</v>
      </c>
      <c r="I140" s="32">
        <v>16.812280589234206</v>
      </c>
      <c r="J140" s="32">
        <v>14.746341600322808</v>
      </c>
      <c r="K140" s="32">
        <v>10.567799409656956</v>
      </c>
      <c r="L140" s="32"/>
      <c r="M140" s="32"/>
      <c r="N140" s="32">
        <v>126.36724950251164</v>
      </c>
      <c r="O140" s="32">
        <v>120.29672547953487</v>
      </c>
      <c r="P140" s="32">
        <v>117.85556368463972</v>
      </c>
      <c r="Q140" s="32">
        <v>119.1041726556798</v>
      </c>
      <c r="R140" s="32"/>
      <c r="S140" s="32"/>
      <c r="T140" s="32">
        <v>1.220315872866621</v>
      </c>
      <c r="U140" s="32">
        <v>1.2283135907604859</v>
      </c>
      <c r="V140" s="32">
        <v>1.2298099153496445</v>
      </c>
      <c r="W140" s="32">
        <v>1.2827783612584618</v>
      </c>
      <c r="X140" s="32"/>
      <c r="Y140" s="32"/>
      <c r="Z140" s="32">
        <v>11.703022569450923</v>
      </c>
      <c r="AA140" s="32">
        <v>33.459349393365301</v>
      </c>
      <c r="AB140" s="32">
        <v>106.08367634653041</v>
      </c>
    </row>
    <row r="141" spans="1:28" x14ac:dyDescent="0.25">
      <c r="A141">
        <v>2049</v>
      </c>
      <c r="B141" s="32">
        <v>164.28879020498925</v>
      </c>
      <c r="C141" s="32">
        <v>162.22603982836449</v>
      </c>
      <c r="D141" s="32">
        <v>142.31074733172633</v>
      </c>
      <c r="E141" s="32">
        <v>67.89719534984124</v>
      </c>
      <c r="F141" s="32"/>
      <c r="G141" s="32"/>
      <c r="H141" s="32">
        <v>16.135230590750098</v>
      </c>
      <c r="I141" s="32">
        <v>17.36693786060323</v>
      </c>
      <c r="J141" s="32">
        <v>15.010017119183431</v>
      </c>
      <c r="K141" s="32">
        <v>10.622247591655409</v>
      </c>
      <c r="L141" s="32"/>
      <c r="M141" s="32"/>
      <c r="N141" s="32">
        <v>127.19465467910118</v>
      </c>
      <c r="O141" s="32">
        <v>120.89443646265613</v>
      </c>
      <c r="P141" s="32">
        <v>118.58825503044977</v>
      </c>
      <c r="Q141" s="32">
        <v>119.95047741776125</v>
      </c>
      <c r="R141" s="32"/>
      <c r="S141" s="32"/>
      <c r="T141" s="32">
        <v>1.2274196255807066</v>
      </c>
      <c r="U141" s="32">
        <v>1.2360320892974865</v>
      </c>
      <c r="V141" s="32">
        <v>1.2389971583765877</v>
      </c>
      <c r="W141" s="32">
        <v>1.292297334603937</v>
      </c>
      <c r="X141" s="32"/>
      <c r="Y141" s="32"/>
      <c r="Z141" s="32">
        <v>12.200306792817742</v>
      </c>
      <c r="AA141" s="32">
        <v>35.018386190377896</v>
      </c>
      <c r="AB141" s="32">
        <v>108.40368772097372</v>
      </c>
    </row>
    <row r="142" spans="1:28" x14ac:dyDescent="0.25">
      <c r="A142">
        <v>2050</v>
      </c>
      <c r="B142" s="32">
        <v>165.74495975383252</v>
      </c>
      <c r="C142" s="32">
        <v>163.06715277859212</v>
      </c>
      <c r="D142" s="32">
        <v>142.42432798150421</v>
      </c>
      <c r="E142" s="32">
        <v>66.818376555047053</v>
      </c>
      <c r="F142" s="32"/>
      <c r="G142" s="32"/>
      <c r="H142" s="32">
        <v>16.685970907476531</v>
      </c>
      <c r="I142" s="32">
        <v>17.921595131972481</v>
      </c>
      <c r="J142" s="32">
        <v>15.273692638044054</v>
      </c>
      <c r="K142" s="32">
        <v>10.676695773653861</v>
      </c>
      <c r="L142" s="32"/>
      <c r="M142" s="32"/>
      <c r="N142" s="32">
        <v>128.02205985569049</v>
      </c>
      <c r="O142" s="32">
        <v>121.49214744577716</v>
      </c>
      <c r="P142" s="32">
        <v>119.32094637626005</v>
      </c>
      <c r="Q142" s="32">
        <v>120.79678217984269</v>
      </c>
      <c r="R142" s="32"/>
      <c r="S142" s="32"/>
      <c r="T142" s="32">
        <v>1.234523378294794</v>
      </c>
      <c r="U142" s="32">
        <v>1.243750587834489</v>
      </c>
      <c r="V142" s="32">
        <v>1.2481844014035275</v>
      </c>
      <c r="W142" s="32">
        <v>1.3018163079494123</v>
      </c>
      <c r="X142" s="32"/>
      <c r="Y142" s="32"/>
      <c r="Z142" s="32">
        <v>12.697591016184447</v>
      </c>
      <c r="AA142" s="32">
        <v>36.577422987390946</v>
      </c>
      <c r="AB142" s="32">
        <v>110.72369909541794</v>
      </c>
    </row>
    <row r="144" spans="1:28" x14ac:dyDescent="0.25">
      <c r="B144" s="39"/>
      <c r="C144" s="39"/>
      <c r="D144" s="39"/>
      <c r="E144" s="39"/>
    </row>
    <row r="145" spans="1:28" x14ac:dyDescent="0.25">
      <c r="A145" t="s">
        <v>272</v>
      </c>
      <c r="AB145" t="s">
        <v>273</v>
      </c>
    </row>
    <row r="146" spans="1:28" x14ac:dyDescent="0.25">
      <c r="A146" s="2" t="s">
        <v>246</v>
      </c>
      <c r="G146" s="2" t="s">
        <v>248</v>
      </c>
      <c r="M146" s="2" t="s">
        <v>249</v>
      </c>
      <c r="S146" s="2" t="s">
        <v>250</v>
      </c>
      <c r="Y146" s="4" t="s">
        <v>274</v>
      </c>
      <c r="AB146">
        <v>7</v>
      </c>
    </row>
    <row r="147" spans="1:28" x14ac:dyDescent="0.25">
      <c r="A147" s="4" t="s">
        <v>275</v>
      </c>
      <c r="B147" t="s">
        <v>252</v>
      </c>
      <c r="C147">
        <v>650</v>
      </c>
      <c r="D147">
        <v>550</v>
      </c>
      <c r="E147">
        <v>450</v>
      </c>
      <c r="G147" s="4" t="s">
        <v>275</v>
      </c>
      <c r="H147" t="s">
        <v>252</v>
      </c>
      <c r="I147">
        <v>650</v>
      </c>
      <c r="J147">
        <v>550</v>
      </c>
      <c r="K147">
        <v>450</v>
      </c>
      <c r="M147" s="4" t="s">
        <v>275</v>
      </c>
      <c r="N147" t="s">
        <v>252</v>
      </c>
      <c r="O147">
        <v>650</v>
      </c>
      <c r="P147">
        <v>550</v>
      </c>
      <c r="Q147">
        <v>450</v>
      </c>
      <c r="S147" s="4" t="s">
        <v>275</v>
      </c>
      <c r="T147" t="s">
        <v>252</v>
      </c>
      <c r="U147">
        <v>650</v>
      </c>
      <c r="V147">
        <v>550</v>
      </c>
      <c r="W147">
        <v>450</v>
      </c>
      <c r="Y147" t="s">
        <v>276</v>
      </c>
      <c r="Z147">
        <v>650</v>
      </c>
      <c r="AA147">
        <v>550</v>
      </c>
      <c r="AB147">
        <v>450</v>
      </c>
    </row>
    <row r="148" spans="1:28" x14ac:dyDescent="0.25">
      <c r="A148">
        <v>2007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Y148">
        <v>2007</v>
      </c>
      <c r="Z148">
        <v>0</v>
      </c>
      <c r="AA148">
        <v>0</v>
      </c>
      <c r="AB148">
        <v>0</v>
      </c>
    </row>
    <row r="149" spans="1:28" x14ac:dyDescent="0.25">
      <c r="A149">
        <v>2008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Y149">
        <v>2008</v>
      </c>
      <c r="Z149">
        <v>0</v>
      </c>
      <c r="AA149">
        <v>0</v>
      </c>
      <c r="AB149">
        <v>0</v>
      </c>
    </row>
    <row r="150" spans="1:28" x14ac:dyDescent="0.25">
      <c r="A150">
        <v>2009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Y150">
        <v>2009</v>
      </c>
      <c r="Z150">
        <v>0</v>
      </c>
      <c r="AA150">
        <v>0</v>
      </c>
      <c r="AB150">
        <v>0</v>
      </c>
    </row>
    <row r="151" spans="1:28" x14ac:dyDescent="0.25">
      <c r="A151">
        <v>2010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2010</v>
      </c>
      <c r="Z151">
        <v>0</v>
      </c>
      <c r="AA151">
        <v>0</v>
      </c>
      <c r="AB151">
        <v>0</v>
      </c>
    </row>
    <row r="152" spans="1:28" x14ac:dyDescent="0.25">
      <c r="A152">
        <v>2011</v>
      </c>
      <c r="B152" s="11">
        <f>B103/B$8</f>
        <v>1.0347045961039985</v>
      </c>
      <c r="C152" s="11">
        <f>C103/C$8</f>
        <v>1.0333192477564628</v>
      </c>
      <c r="D152" s="11">
        <f>D103/D$8</f>
        <v>1.030626883862922</v>
      </c>
      <c r="E152" s="11">
        <f>E103/E$8</f>
        <v>1.0160671222233728</v>
      </c>
      <c r="H152" s="11">
        <f>H103/H$8</f>
        <v>1.0272196330237193</v>
      </c>
      <c r="I152" s="11">
        <f>I103/I$8</f>
        <v>1.0512168501472543</v>
      </c>
      <c r="J152" s="11">
        <f>J103/J$8</f>
        <v>1.0530684497651468</v>
      </c>
      <c r="K152" s="11">
        <f>K103/K$8</f>
        <v>1.0530210410266412</v>
      </c>
      <c r="M152" s="11"/>
      <c r="N152" s="11">
        <f>N103/N$8</f>
        <v>1.0042655443898603</v>
      </c>
      <c r="O152" s="11">
        <f>O103/O$8</f>
        <v>0.99525032700615856</v>
      </c>
      <c r="P152" s="11">
        <f>P103/P$8</f>
        <v>0.99408802168066235</v>
      </c>
      <c r="Q152" s="11">
        <f>Q103/Q$8</f>
        <v>0.99399370494724881</v>
      </c>
      <c r="T152" s="11">
        <f>T103/T$8</f>
        <v>1.002968320752303</v>
      </c>
      <c r="U152" s="11">
        <f>U103/U$8</f>
        <v>1.0031471880138776</v>
      </c>
      <c r="V152" s="11">
        <f>V103/V$8</f>
        <v>1.0027820323107619</v>
      </c>
      <c r="W152" s="11">
        <f>W103/W$8</f>
        <v>1.0015514575504563</v>
      </c>
      <c r="Y152">
        <v>2011</v>
      </c>
      <c r="Z152">
        <v>0</v>
      </c>
      <c r="AA152">
        <v>0</v>
      </c>
      <c r="AB152">
        <v>0</v>
      </c>
    </row>
    <row r="153" spans="1:28" x14ac:dyDescent="0.25">
      <c r="A153">
        <v>2012</v>
      </c>
      <c r="B153" s="11">
        <f t="shared" ref="B153:E168" si="7">B104/B$8</f>
        <v>1.0694091922079967</v>
      </c>
      <c r="C153" s="11">
        <f t="shared" si="7"/>
        <v>1.0666384955129253</v>
      </c>
      <c r="D153" s="11">
        <f t="shared" si="7"/>
        <v>1.0612537677258438</v>
      </c>
      <c r="E153" s="11">
        <f t="shared" si="7"/>
        <v>1.0321342444467518</v>
      </c>
      <c r="H153" s="11">
        <f t="shared" ref="H153:K168" si="8">H104/H$8</f>
        <v>1.0544392660474364</v>
      </c>
      <c r="I153" s="11">
        <f t="shared" si="8"/>
        <v>1.1024337002945386</v>
      </c>
      <c r="J153" s="11">
        <f t="shared" si="8"/>
        <v>1.1061368995303023</v>
      </c>
      <c r="K153" s="11">
        <f t="shared" si="8"/>
        <v>1.1060420820532693</v>
      </c>
      <c r="M153" s="11"/>
      <c r="N153" s="11">
        <f t="shared" ref="N153:Q168" si="9">N104/N$8</f>
        <v>1.0085310887797196</v>
      </c>
      <c r="O153" s="11">
        <f t="shared" si="9"/>
        <v>0.99050065401231624</v>
      </c>
      <c r="P153" s="11">
        <f t="shared" si="9"/>
        <v>0.98817604336132736</v>
      </c>
      <c r="Q153" s="11">
        <f t="shared" si="9"/>
        <v>0.98798740989450018</v>
      </c>
      <c r="T153" s="11">
        <f t="shared" ref="T153:W168" si="10">T104/T$8</f>
        <v>1.005936641504606</v>
      </c>
      <c r="U153" s="11">
        <f t="shared" si="10"/>
        <v>1.0062943760277543</v>
      </c>
      <c r="V153" s="11">
        <f t="shared" si="10"/>
        <v>1.0055640646215238</v>
      </c>
      <c r="W153" s="11">
        <f t="shared" si="10"/>
        <v>1.003102915100913</v>
      </c>
      <c r="Y153">
        <v>2012</v>
      </c>
      <c r="Z153">
        <v>0</v>
      </c>
      <c r="AA153">
        <v>20</v>
      </c>
      <c r="AB153">
        <v>50</v>
      </c>
    </row>
    <row r="154" spans="1:28" x14ac:dyDescent="0.25">
      <c r="A154">
        <v>2013</v>
      </c>
      <c r="B154" s="11">
        <f t="shared" si="7"/>
        <v>1.1041137883119831</v>
      </c>
      <c r="C154" s="11">
        <f t="shared" si="7"/>
        <v>1.0999577432693881</v>
      </c>
      <c r="D154" s="11">
        <f t="shared" si="7"/>
        <v>1.0918806515887778</v>
      </c>
      <c r="E154" s="11">
        <f t="shared" si="7"/>
        <v>1.0482013666701246</v>
      </c>
      <c r="H154" s="11">
        <f t="shared" si="8"/>
        <v>1.0816588990711538</v>
      </c>
      <c r="I154" s="11">
        <f t="shared" si="8"/>
        <v>1.1536505504418013</v>
      </c>
      <c r="J154" s="11">
        <f t="shared" si="8"/>
        <v>1.1592053492954577</v>
      </c>
      <c r="K154" s="11">
        <f t="shared" si="8"/>
        <v>1.1590631230799189</v>
      </c>
      <c r="M154" s="11"/>
      <c r="N154" s="11">
        <f t="shared" si="9"/>
        <v>1.0127966331695801</v>
      </c>
      <c r="O154" s="11">
        <f t="shared" si="9"/>
        <v>0.98575098101847392</v>
      </c>
      <c r="P154" s="11">
        <f t="shared" si="9"/>
        <v>0.98226406504198993</v>
      </c>
      <c r="Q154" s="11">
        <f t="shared" si="9"/>
        <v>0.98198111484174933</v>
      </c>
      <c r="T154" s="11">
        <f t="shared" si="10"/>
        <v>1.0089049622569091</v>
      </c>
      <c r="U154" s="11">
        <f t="shared" si="10"/>
        <v>1.009441564041631</v>
      </c>
      <c r="V154" s="11">
        <f t="shared" si="10"/>
        <v>1.0083460969322866</v>
      </c>
      <c r="W154" s="11">
        <f t="shared" si="10"/>
        <v>1.0046543726513693</v>
      </c>
      <c r="Y154">
        <v>2013</v>
      </c>
      <c r="Z154">
        <v>0</v>
      </c>
      <c r="AA154">
        <v>40</v>
      </c>
      <c r="AB154">
        <v>100</v>
      </c>
    </row>
    <row r="155" spans="1:28" x14ac:dyDescent="0.25">
      <c r="A155">
        <v>2014</v>
      </c>
      <c r="B155" s="11">
        <f t="shared" si="7"/>
        <v>1.1388183844159816</v>
      </c>
      <c r="C155" s="11">
        <f t="shared" si="7"/>
        <v>1.1332769910258507</v>
      </c>
      <c r="D155" s="11">
        <f t="shared" si="7"/>
        <v>1.1225075354516998</v>
      </c>
      <c r="E155" s="11">
        <f t="shared" si="7"/>
        <v>1.0642684888934977</v>
      </c>
      <c r="H155" s="11">
        <f t="shared" si="8"/>
        <v>1.1088785320948709</v>
      </c>
      <c r="I155" s="11">
        <f t="shared" si="8"/>
        <v>1.2048674005890856</v>
      </c>
      <c r="J155" s="11">
        <f t="shared" si="8"/>
        <v>1.2122737990606132</v>
      </c>
      <c r="K155" s="11">
        <f t="shared" si="8"/>
        <v>1.2120841641065472</v>
      </c>
      <c r="M155" s="11"/>
      <c r="N155" s="11">
        <f t="shared" si="9"/>
        <v>1.0170621775594406</v>
      </c>
      <c r="O155" s="11">
        <f t="shared" si="9"/>
        <v>0.9810013080246317</v>
      </c>
      <c r="P155" s="11">
        <f t="shared" si="9"/>
        <v>0.97635208672265494</v>
      </c>
      <c r="Q155" s="11">
        <f t="shared" si="9"/>
        <v>0.97597481978900069</v>
      </c>
      <c r="T155" s="11">
        <f t="shared" si="10"/>
        <v>1.011873283009213</v>
      </c>
      <c r="U155" s="11">
        <f t="shared" si="10"/>
        <v>1.0125887520555077</v>
      </c>
      <c r="V155" s="11">
        <f t="shared" si="10"/>
        <v>1.0111281292430485</v>
      </c>
      <c r="W155" s="11">
        <f t="shared" si="10"/>
        <v>1.0062058302018255</v>
      </c>
      <c r="Y155">
        <v>2014</v>
      </c>
      <c r="Z155">
        <v>0</v>
      </c>
      <c r="AA155">
        <v>60</v>
      </c>
      <c r="AB155">
        <v>150</v>
      </c>
    </row>
    <row r="156" spans="1:28" x14ac:dyDescent="0.25">
      <c r="A156">
        <v>2015</v>
      </c>
      <c r="B156" s="11">
        <f t="shared" si="7"/>
        <v>1.1735229805199798</v>
      </c>
      <c r="C156" s="11">
        <f t="shared" si="7"/>
        <v>1.1665962387823134</v>
      </c>
      <c r="D156" s="11">
        <f t="shared" si="7"/>
        <v>1.1531344193146218</v>
      </c>
      <c r="E156" s="11">
        <f t="shared" si="7"/>
        <v>1.0803356111168765</v>
      </c>
      <c r="H156" s="11">
        <f t="shared" si="8"/>
        <v>1.1360981651185882</v>
      </c>
      <c r="I156" s="11">
        <f t="shared" si="8"/>
        <v>1.2560842507363486</v>
      </c>
      <c r="J156" s="11">
        <f t="shared" si="8"/>
        <v>1.2653422488257684</v>
      </c>
      <c r="K156" s="11">
        <f t="shared" si="8"/>
        <v>1.2651052051331968</v>
      </c>
      <c r="M156" s="11"/>
      <c r="N156" s="11">
        <f t="shared" si="9"/>
        <v>1.0213277219493</v>
      </c>
      <c r="O156" s="11">
        <f t="shared" si="9"/>
        <v>0.97625163503078938</v>
      </c>
      <c r="P156" s="11">
        <f t="shared" si="9"/>
        <v>0.97044010840331763</v>
      </c>
      <c r="Q156" s="11">
        <f t="shared" si="9"/>
        <v>0.96996852473624984</v>
      </c>
      <c r="T156" s="11">
        <f t="shared" si="10"/>
        <v>1.014841603761516</v>
      </c>
      <c r="U156" s="11">
        <f t="shared" si="10"/>
        <v>1.0157359400693844</v>
      </c>
      <c r="V156" s="11">
        <f t="shared" si="10"/>
        <v>1.0139101615538104</v>
      </c>
      <c r="W156" s="11">
        <f t="shared" si="10"/>
        <v>1.0077572877522822</v>
      </c>
      <c r="Y156">
        <v>2015</v>
      </c>
      <c r="Z156" s="11">
        <f>Z107*$AB$146</f>
        <v>58.36595949129287</v>
      </c>
      <c r="AA156" s="11">
        <f>AA107*$AB$146</f>
        <v>116.57007929342308</v>
      </c>
      <c r="AB156" s="11">
        <f>AB107*$AB$146</f>
        <v>287.72869312534385</v>
      </c>
    </row>
    <row r="157" spans="1:28" x14ac:dyDescent="0.25">
      <c r="A157">
        <v>2016</v>
      </c>
      <c r="B157" s="11">
        <f t="shared" si="7"/>
        <v>1.2170874797870515</v>
      </c>
      <c r="C157" s="11">
        <f t="shared" si="7"/>
        <v>1.2060724735532111</v>
      </c>
      <c r="D157" s="11">
        <f t="shared" si="7"/>
        <v>1.1845391685581501</v>
      </c>
      <c r="E157" s="11">
        <f t="shared" si="7"/>
        <v>1.089832844904054</v>
      </c>
      <c r="H157" s="11">
        <f t="shared" si="8"/>
        <v>1.1623378706335128</v>
      </c>
      <c r="I157" s="11">
        <f t="shared" si="8"/>
        <v>1.3172744256479412</v>
      </c>
      <c r="J157" s="11">
        <f t="shared" si="8"/>
        <v>1.3182428877417112</v>
      </c>
      <c r="K157" s="11">
        <f t="shared" si="8"/>
        <v>1.313012879375949</v>
      </c>
      <c r="M157" s="11"/>
      <c r="N157" s="11">
        <f t="shared" si="9"/>
        <v>1.028392151116768</v>
      </c>
      <c r="O157" s="11">
        <f t="shared" si="9"/>
        <v>0.97371931675906653</v>
      </c>
      <c r="P157" s="11">
        <f t="shared" si="9"/>
        <v>0.97034616949789121</v>
      </c>
      <c r="Q157" s="11">
        <f t="shared" si="9"/>
        <v>0.96791170722161279</v>
      </c>
      <c r="T157" s="11">
        <f t="shared" si="10"/>
        <v>1.0210446197229484</v>
      </c>
      <c r="U157" s="11">
        <f t="shared" si="10"/>
        <v>1.021696423675774</v>
      </c>
      <c r="V157" s="11">
        <f t="shared" si="10"/>
        <v>1.0194633668735715</v>
      </c>
      <c r="W157" s="11">
        <f t="shared" si="10"/>
        <v>1.0133691246674825</v>
      </c>
      <c r="Y157">
        <v>2016</v>
      </c>
      <c r="Z157" s="11">
        <f t="shared" ref="Z157:AB172" si="11">Z108*$AB$146</f>
        <v>60.426670718487117</v>
      </c>
      <c r="AA157" s="11">
        <f t="shared" si="11"/>
        <v>118.15849236033932</v>
      </c>
      <c r="AB157" s="11">
        <f t="shared" si="11"/>
        <v>294.77954012731857</v>
      </c>
    </row>
    <row r="158" spans="1:28" x14ac:dyDescent="0.25">
      <c r="A158">
        <v>2017</v>
      </c>
      <c r="B158" s="11">
        <f t="shared" si="7"/>
        <v>1.2606519790541348</v>
      </c>
      <c r="C158" s="11">
        <f t="shared" si="7"/>
        <v>1.2455487083241088</v>
      </c>
      <c r="D158" s="11">
        <f t="shared" si="7"/>
        <v>1.2159439178016787</v>
      </c>
      <c r="E158" s="11">
        <f t="shared" si="7"/>
        <v>1.0993300786912283</v>
      </c>
      <c r="H158" s="11">
        <f t="shared" si="8"/>
        <v>1.1885775761484376</v>
      </c>
      <c r="I158" s="11">
        <f t="shared" si="8"/>
        <v>1.3784646005594909</v>
      </c>
      <c r="J158" s="11">
        <f t="shared" si="8"/>
        <v>1.3711435266576752</v>
      </c>
      <c r="K158" s="11">
        <f t="shared" si="8"/>
        <v>1.3609205536186906</v>
      </c>
      <c r="M158" s="11"/>
      <c r="N158" s="11">
        <f t="shared" si="9"/>
        <v>1.0354565802842348</v>
      </c>
      <c r="O158" s="11">
        <f t="shared" si="9"/>
        <v>0.9711869984873438</v>
      </c>
      <c r="P158" s="11">
        <f t="shared" si="9"/>
        <v>0.97025223059246324</v>
      </c>
      <c r="Q158" s="11">
        <f t="shared" si="9"/>
        <v>0.96585488970697475</v>
      </c>
      <c r="T158" s="11">
        <f t="shared" si="10"/>
        <v>1.0272476356843789</v>
      </c>
      <c r="U158" s="11">
        <f t="shared" si="10"/>
        <v>1.0276569072821626</v>
      </c>
      <c r="V158" s="11">
        <f t="shared" si="10"/>
        <v>1.0250165721933318</v>
      </c>
      <c r="W158" s="11">
        <f t="shared" si="10"/>
        <v>1.0189809615826846</v>
      </c>
      <c r="Y158">
        <v>2017</v>
      </c>
      <c r="Z158" s="11">
        <f t="shared" si="11"/>
        <v>62.487381945680568</v>
      </c>
      <c r="AA158" s="11">
        <f t="shared" si="11"/>
        <v>119.74690542725358</v>
      </c>
      <c r="AB158" s="11">
        <f t="shared" si="11"/>
        <v>301.830387129271</v>
      </c>
    </row>
    <row r="159" spans="1:28" x14ac:dyDescent="0.25">
      <c r="A159">
        <v>2018</v>
      </c>
      <c r="B159" s="11">
        <f t="shared" si="7"/>
        <v>1.3042164783212062</v>
      </c>
      <c r="C159" s="11">
        <f t="shared" si="7"/>
        <v>1.2850249430950185</v>
      </c>
      <c r="D159" s="11">
        <f t="shared" si="7"/>
        <v>1.247348667045207</v>
      </c>
      <c r="E159" s="11">
        <f t="shared" si="7"/>
        <v>1.1088273124783996</v>
      </c>
      <c r="H159" s="11">
        <f t="shared" si="8"/>
        <v>1.2148172816633624</v>
      </c>
      <c r="I159" s="11">
        <f t="shared" si="8"/>
        <v>1.4396547754710407</v>
      </c>
      <c r="J159" s="11">
        <f t="shared" si="8"/>
        <v>1.4240441655736178</v>
      </c>
      <c r="K159" s="11">
        <f t="shared" si="8"/>
        <v>1.4088282278614106</v>
      </c>
      <c r="M159" s="11"/>
      <c r="N159" s="11">
        <f t="shared" si="9"/>
        <v>1.0425210094517039</v>
      </c>
      <c r="O159" s="11">
        <f t="shared" si="9"/>
        <v>0.96865468021562107</v>
      </c>
      <c r="P159" s="11">
        <f t="shared" si="9"/>
        <v>0.97015829168703527</v>
      </c>
      <c r="Q159" s="11">
        <f t="shared" si="9"/>
        <v>0.96379807219233604</v>
      </c>
      <c r="T159" s="11">
        <f t="shared" si="10"/>
        <v>1.0334506516458095</v>
      </c>
      <c r="U159" s="11">
        <f t="shared" si="10"/>
        <v>1.0336173908885513</v>
      </c>
      <c r="V159" s="11">
        <f t="shared" si="10"/>
        <v>1.030569777513092</v>
      </c>
      <c r="W159" s="11">
        <f t="shared" si="10"/>
        <v>1.0245927984978849</v>
      </c>
      <c r="Y159">
        <v>2018</v>
      </c>
      <c r="Z159" s="11">
        <f t="shared" si="11"/>
        <v>64.548093172874019</v>
      </c>
      <c r="AA159" s="11">
        <f t="shared" si="11"/>
        <v>121.33531849416823</v>
      </c>
      <c r="AB159" s="11">
        <f t="shared" si="11"/>
        <v>308.88123413122503</v>
      </c>
    </row>
    <row r="160" spans="1:28" x14ac:dyDescent="0.25">
      <c r="A160">
        <v>2019</v>
      </c>
      <c r="B160" s="11">
        <f t="shared" si="7"/>
        <v>1.3477809775882779</v>
      </c>
      <c r="C160" s="11">
        <f t="shared" si="7"/>
        <v>1.3245011778659161</v>
      </c>
      <c r="D160" s="11">
        <f t="shared" si="7"/>
        <v>1.2787534162887353</v>
      </c>
      <c r="E160" s="11">
        <f t="shared" si="7"/>
        <v>1.118324546265574</v>
      </c>
      <c r="H160" s="11">
        <f t="shared" si="8"/>
        <v>1.2410569871782873</v>
      </c>
      <c r="I160" s="11">
        <f t="shared" si="8"/>
        <v>1.5008449503825905</v>
      </c>
      <c r="J160" s="11">
        <f t="shared" si="8"/>
        <v>1.4769448044895819</v>
      </c>
      <c r="K160" s="11">
        <f t="shared" si="8"/>
        <v>1.4567359021041519</v>
      </c>
      <c r="M160" s="11"/>
      <c r="N160" s="11">
        <f t="shared" si="9"/>
        <v>1.0495854386191708</v>
      </c>
      <c r="O160" s="11">
        <f t="shared" si="9"/>
        <v>0.96612236194389822</v>
      </c>
      <c r="P160" s="11">
        <f t="shared" si="9"/>
        <v>0.97006435278160719</v>
      </c>
      <c r="Q160" s="11">
        <f t="shared" si="9"/>
        <v>0.961741254677698</v>
      </c>
      <c r="T160" s="11">
        <f t="shared" si="10"/>
        <v>1.0396536676072419</v>
      </c>
      <c r="U160" s="11">
        <f t="shared" si="10"/>
        <v>1.03957787449494</v>
      </c>
      <c r="V160" s="11">
        <f t="shared" si="10"/>
        <v>1.0361229828328522</v>
      </c>
      <c r="W160" s="11">
        <f t="shared" si="10"/>
        <v>1.0302046354130852</v>
      </c>
      <c r="Y160">
        <v>2019</v>
      </c>
      <c r="Z160" s="11">
        <f t="shared" si="11"/>
        <v>66.60880440006747</v>
      </c>
      <c r="AA160" s="11">
        <f t="shared" si="11"/>
        <v>122.92373156108249</v>
      </c>
      <c r="AB160" s="11">
        <f t="shared" si="11"/>
        <v>315.93208113317746</v>
      </c>
    </row>
    <row r="161" spans="1:28" x14ac:dyDescent="0.25">
      <c r="A161">
        <v>2020</v>
      </c>
      <c r="B161" s="11">
        <f t="shared" si="7"/>
        <v>1.3913454768553613</v>
      </c>
      <c r="C161" s="11">
        <f t="shared" si="7"/>
        <v>1.3639774126368138</v>
      </c>
      <c r="D161" s="11">
        <f t="shared" si="7"/>
        <v>1.3101581655322638</v>
      </c>
      <c r="E161" s="11">
        <f t="shared" si="7"/>
        <v>1.1278217800527484</v>
      </c>
      <c r="H161" s="11">
        <f t="shared" si="8"/>
        <v>1.2672966926932121</v>
      </c>
      <c r="I161" s="11">
        <f t="shared" si="8"/>
        <v>1.5620351252941402</v>
      </c>
      <c r="J161" s="11">
        <f t="shared" si="8"/>
        <v>1.5298454434055246</v>
      </c>
      <c r="K161" s="11">
        <f t="shared" si="8"/>
        <v>1.5046435763468935</v>
      </c>
      <c r="M161" s="11"/>
      <c r="N161" s="11">
        <f t="shared" si="9"/>
        <v>1.0566498677866398</v>
      </c>
      <c r="O161" s="11">
        <f t="shared" si="9"/>
        <v>0.96359004367217549</v>
      </c>
      <c r="P161" s="11">
        <f t="shared" si="9"/>
        <v>0.96997041387617933</v>
      </c>
      <c r="Q161" s="11">
        <f t="shared" si="9"/>
        <v>0.95968443716305984</v>
      </c>
      <c r="T161" s="11">
        <f t="shared" si="10"/>
        <v>1.0458566835686725</v>
      </c>
      <c r="U161" s="11">
        <f t="shared" si="10"/>
        <v>1.0455383581013287</v>
      </c>
      <c r="V161" s="11">
        <f t="shared" si="10"/>
        <v>1.0416761881526124</v>
      </c>
      <c r="W161" s="11">
        <f t="shared" si="10"/>
        <v>1.0358164723282872</v>
      </c>
      <c r="Y161">
        <v>2020</v>
      </c>
      <c r="Z161" s="11">
        <f t="shared" si="11"/>
        <v>68.669515627260921</v>
      </c>
      <c r="AA161" s="11">
        <f t="shared" si="11"/>
        <v>124.51214462799715</v>
      </c>
      <c r="AB161" s="11">
        <f t="shared" si="11"/>
        <v>322.9829281351299</v>
      </c>
    </row>
    <row r="162" spans="1:28" x14ac:dyDescent="0.25">
      <c r="A162">
        <v>2021</v>
      </c>
      <c r="B162" s="11">
        <f t="shared" si="7"/>
        <v>1.4369238258374231</v>
      </c>
      <c r="C162" s="11">
        <f t="shared" si="7"/>
        <v>1.3986427595128341</v>
      </c>
      <c r="D162" s="11">
        <f t="shared" si="7"/>
        <v>1.3342898354471409</v>
      </c>
      <c r="E162" s="11">
        <f t="shared" si="7"/>
        <v>1.1283916897715061</v>
      </c>
      <c r="H162" s="11">
        <f t="shared" si="8"/>
        <v>1.3011357708369746</v>
      </c>
      <c r="I162" s="11">
        <f t="shared" si="8"/>
        <v>1.6074141556810806</v>
      </c>
      <c r="J162" s="11">
        <f t="shared" si="8"/>
        <v>1.5940932972226054</v>
      </c>
      <c r="K162" s="11">
        <f t="shared" si="8"/>
        <v>1.5574600533942078</v>
      </c>
      <c r="M162" s="11"/>
      <c r="N162" s="11">
        <f t="shared" si="9"/>
        <v>1.0635985752527948</v>
      </c>
      <c r="O162" s="11">
        <f t="shared" si="9"/>
        <v>0.96925156792159728</v>
      </c>
      <c r="P162" s="11">
        <f t="shared" si="9"/>
        <v>0.9688821274272934</v>
      </c>
      <c r="Q162" s="11">
        <f t="shared" si="9"/>
        <v>0.95676003688604927</v>
      </c>
      <c r="T162" s="11">
        <f t="shared" si="10"/>
        <v>1.0526751546202977</v>
      </c>
      <c r="U162" s="11">
        <f t="shared" si="10"/>
        <v>1.0526351508904348</v>
      </c>
      <c r="V162" s="11">
        <f t="shared" si="10"/>
        <v>1.0490170625512185</v>
      </c>
      <c r="W162" s="11">
        <f t="shared" si="10"/>
        <v>1.0436678995962101</v>
      </c>
      <c r="Y162">
        <v>2021</v>
      </c>
      <c r="Z162" s="11">
        <f t="shared" si="11"/>
        <v>69.838971147779205</v>
      </c>
      <c r="AA162" s="11">
        <f t="shared" si="11"/>
        <v>129.81290756229259</v>
      </c>
      <c r="AB162" s="11">
        <f t="shared" si="11"/>
        <v>337.10924494925848</v>
      </c>
    </row>
    <row r="163" spans="1:28" x14ac:dyDescent="0.25">
      <c r="A163">
        <v>2022</v>
      </c>
      <c r="B163" s="11">
        <f t="shared" si="7"/>
        <v>1.4825021748194727</v>
      </c>
      <c r="C163" s="11">
        <f t="shared" si="7"/>
        <v>1.4333081063888546</v>
      </c>
      <c r="D163" s="11">
        <f t="shared" si="7"/>
        <v>1.3584215053620239</v>
      </c>
      <c r="E163" s="11">
        <f t="shared" si="7"/>
        <v>1.1289615994902651</v>
      </c>
      <c r="H163" s="11">
        <f t="shared" si="8"/>
        <v>1.3349748489807265</v>
      </c>
      <c r="I163" s="11">
        <f t="shared" si="8"/>
        <v>1.6527931860680318</v>
      </c>
      <c r="J163" s="11">
        <f t="shared" si="8"/>
        <v>1.6583411510396862</v>
      </c>
      <c r="K163" s="11">
        <f t="shared" si="8"/>
        <v>1.6102765304415114</v>
      </c>
      <c r="M163" s="11"/>
      <c r="N163" s="11">
        <f t="shared" si="9"/>
        <v>1.0705472827189519</v>
      </c>
      <c r="O163" s="11">
        <f t="shared" si="9"/>
        <v>0.97491309217101907</v>
      </c>
      <c r="P163" s="11">
        <f t="shared" si="9"/>
        <v>0.9677938409784077</v>
      </c>
      <c r="Q163" s="11">
        <f t="shared" si="9"/>
        <v>0.95383563660904036</v>
      </c>
      <c r="T163" s="11">
        <f t="shared" si="10"/>
        <v>1.059493625671923</v>
      </c>
      <c r="U163" s="11">
        <f t="shared" si="10"/>
        <v>1.0597319436795427</v>
      </c>
      <c r="V163" s="11">
        <f t="shared" si="10"/>
        <v>1.0563579369498246</v>
      </c>
      <c r="W163" s="11">
        <f t="shared" si="10"/>
        <v>1.0515193268641347</v>
      </c>
      <c r="Y163">
        <v>2022</v>
      </c>
      <c r="Z163" s="11">
        <f t="shared" si="11"/>
        <v>71.008426668297091</v>
      </c>
      <c r="AA163" s="11">
        <f t="shared" si="11"/>
        <v>135.11367049658884</v>
      </c>
      <c r="AB163" s="11">
        <f t="shared" si="11"/>
        <v>351.23556176339025</v>
      </c>
    </row>
    <row r="164" spans="1:28" x14ac:dyDescent="0.25">
      <c r="A164">
        <v>2023</v>
      </c>
      <c r="B164" s="11">
        <f t="shared" si="7"/>
        <v>1.5280805238015345</v>
      </c>
      <c r="C164" s="11">
        <f t="shared" si="7"/>
        <v>1.4679734532648749</v>
      </c>
      <c r="D164" s="11">
        <f t="shared" si="7"/>
        <v>1.3825531752769129</v>
      </c>
      <c r="E164" s="11">
        <f t="shared" si="7"/>
        <v>1.1295315092090243</v>
      </c>
      <c r="H164" s="11">
        <f t="shared" si="8"/>
        <v>1.3688139271244892</v>
      </c>
      <c r="I164" s="11">
        <f t="shared" si="8"/>
        <v>1.6981722164549831</v>
      </c>
      <c r="J164" s="11">
        <f t="shared" si="8"/>
        <v>1.7225890048567456</v>
      </c>
      <c r="K164" s="11">
        <f t="shared" si="8"/>
        <v>1.6630930074888366</v>
      </c>
      <c r="M164" s="11"/>
      <c r="N164" s="11">
        <f t="shared" si="9"/>
        <v>1.0774959901851069</v>
      </c>
      <c r="O164" s="11">
        <f t="shared" si="9"/>
        <v>0.98057461642044086</v>
      </c>
      <c r="P164" s="11">
        <f t="shared" si="9"/>
        <v>0.96670555452952178</v>
      </c>
      <c r="Q164" s="11">
        <f t="shared" si="9"/>
        <v>0.95091123633203034</v>
      </c>
      <c r="T164" s="11">
        <f t="shared" si="10"/>
        <v>1.0663120967235482</v>
      </c>
      <c r="U164" s="11">
        <f t="shared" si="10"/>
        <v>1.0668287364686506</v>
      </c>
      <c r="V164" s="11">
        <f t="shared" si="10"/>
        <v>1.0636988113484307</v>
      </c>
      <c r="W164" s="11">
        <f t="shared" si="10"/>
        <v>1.0593707541320576</v>
      </c>
      <c r="Y164">
        <v>2023</v>
      </c>
      <c r="Z164" s="11">
        <f t="shared" si="11"/>
        <v>72.177882188814976</v>
      </c>
      <c r="AA164" s="11">
        <f t="shared" si="11"/>
        <v>140.41443343088508</v>
      </c>
      <c r="AB164" s="11">
        <f t="shared" si="11"/>
        <v>365.36187857751884</v>
      </c>
    </row>
    <row r="165" spans="1:28" x14ac:dyDescent="0.25">
      <c r="A165">
        <v>2024</v>
      </c>
      <c r="B165" s="11">
        <f t="shared" si="7"/>
        <v>1.5736588727835841</v>
      </c>
      <c r="C165" s="11">
        <f t="shared" si="7"/>
        <v>1.5026388001408955</v>
      </c>
      <c r="D165" s="11">
        <f t="shared" si="7"/>
        <v>1.4066848451917962</v>
      </c>
      <c r="E165" s="11">
        <f t="shared" si="7"/>
        <v>1.1301014189277834</v>
      </c>
      <c r="H165" s="11">
        <f t="shared" si="8"/>
        <v>1.4026530052682411</v>
      </c>
      <c r="I165" s="11">
        <f t="shared" si="8"/>
        <v>1.7435512468419236</v>
      </c>
      <c r="J165" s="11">
        <f t="shared" si="8"/>
        <v>1.7868368586738264</v>
      </c>
      <c r="K165" s="11">
        <f t="shared" si="8"/>
        <v>1.7159094845361615</v>
      </c>
      <c r="M165" s="11"/>
      <c r="N165" s="11">
        <f t="shared" si="9"/>
        <v>1.0844446976512641</v>
      </c>
      <c r="O165" s="11">
        <f t="shared" si="9"/>
        <v>0.98623614066986487</v>
      </c>
      <c r="P165" s="11">
        <f t="shared" si="9"/>
        <v>0.96561726808063575</v>
      </c>
      <c r="Q165" s="11">
        <f t="shared" si="9"/>
        <v>0.94798683605502154</v>
      </c>
      <c r="T165" s="11">
        <f t="shared" si="10"/>
        <v>1.0731305677751735</v>
      </c>
      <c r="U165" s="11">
        <f t="shared" si="10"/>
        <v>1.0739255292577585</v>
      </c>
      <c r="V165" s="11">
        <f t="shared" si="10"/>
        <v>1.0710396857470368</v>
      </c>
      <c r="W165" s="11">
        <f t="shared" si="10"/>
        <v>1.0672221813999805</v>
      </c>
      <c r="Y165">
        <v>2024</v>
      </c>
      <c r="Z165" s="11">
        <f t="shared" si="11"/>
        <v>73.34733770933326</v>
      </c>
      <c r="AA165" s="11">
        <f t="shared" si="11"/>
        <v>145.71519636518133</v>
      </c>
      <c r="AB165" s="11">
        <f t="shared" si="11"/>
        <v>379.48819539165061</v>
      </c>
    </row>
    <row r="166" spans="1:28" x14ac:dyDescent="0.25">
      <c r="A166">
        <v>2025</v>
      </c>
      <c r="B166" s="11">
        <f t="shared" si="7"/>
        <v>1.6192372217656459</v>
      </c>
      <c r="C166" s="11">
        <f t="shared" si="7"/>
        <v>1.5373041470169158</v>
      </c>
      <c r="D166" s="11">
        <f t="shared" si="7"/>
        <v>1.4308165151066792</v>
      </c>
      <c r="E166" s="11">
        <f t="shared" si="7"/>
        <v>1.1306713286465424</v>
      </c>
      <c r="H166" s="11">
        <f t="shared" si="8"/>
        <v>1.4364920834120039</v>
      </c>
      <c r="I166" s="11">
        <f t="shared" si="8"/>
        <v>1.7889302772288749</v>
      </c>
      <c r="J166" s="11">
        <f t="shared" si="8"/>
        <v>1.8510847124909071</v>
      </c>
      <c r="K166" s="11">
        <f t="shared" si="8"/>
        <v>1.7687259615834652</v>
      </c>
      <c r="M166" s="11"/>
      <c r="N166" s="11">
        <f t="shared" si="9"/>
        <v>1.091393405117419</v>
      </c>
      <c r="O166" s="11">
        <f t="shared" si="9"/>
        <v>0.99189766491928666</v>
      </c>
      <c r="P166" s="11">
        <f t="shared" si="9"/>
        <v>0.96452898163175005</v>
      </c>
      <c r="Q166" s="11">
        <f t="shared" si="9"/>
        <v>0.94506243577801152</v>
      </c>
      <c r="T166" s="11">
        <f t="shared" si="10"/>
        <v>1.0799490388267987</v>
      </c>
      <c r="U166" s="11">
        <f t="shared" si="10"/>
        <v>1.0810223220468647</v>
      </c>
      <c r="V166" s="11">
        <f t="shared" si="10"/>
        <v>1.0783805601456429</v>
      </c>
      <c r="W166" s="11">
        <f t="shared" si="10"/>
        <v>1.0750736086679051</v>
      </c>
      <c r="Y166">
        <v>2025</v>
      </c>
      <c r="Z166" s="11">
        <f t="shared" si="11"/>
        <v>74.516793229851146</v>
      </c>
      <c r="AA166" s="11">
        <f t="shared" si="11"/>
        <v>151.01595929947598</v>
      </c>
      <c r="AB166" s="11">
        <f t="shared" si="11"/>
        <v>393.61451220577919</v>
      </c>
    </row>
    <row r="167" spans="1:28" x14ac:dyDescent="0.25">
      <c r="A167">
        <v>2026</v>
      </c>
      <c r="B167" s="11">
        <f t="shared" si="7"/>
        <v>1.6495848469962375</v>
      </c>
      <c r="C167" s="11">
        <f t="shared" si="7"/>
        <v>1.5644875559171743</v>
      </c>
      <c r="D167" s="11">
        <f t="shared" si="7"/>
        <v>1.4565014643899996</v>
      </c>
      <c r="E167" s="11">
        <f t="shared" si="7"/>
        <v>1.1210823214608938</v>
      </c>
      <c r="H167" s="11">
        <f t="shared" si="8"/>
        <v>1.480111637914489</v>
      </c>
      <c r="I167" s="11">
        <f t="shared" si="8"/>
        <v>1.8191015004367084</v>
      </c>
      <c r="J167" s="11">
        <f t="shared" si="8"/>
        <v>1.939871637187969</v>
      </c>
      <c r="K167" s="11">
        <f t="shared" si="8"/>
        <v>1.8203082042529297</v>
      </c>
      <c r="M167" s="11"/>
      <c r="N167" s="11">
        <f t="shared" si="9"/>
        <v>1.0981161361095997</v>
      </c>
      <c r="O167" s="11">
        <f t="shared" si="9"/>
        <v>1.0011134061732407</v>
      </c>
      <c r="P167" s="11">
        <f t="shared" si="9"/>
        <v>0.96487381685213847</v>
      </c>
      <c r="Q167" s="11">
        <f t="shared" si="9"/>
        <v>0.94616323633553379</v>
      </c>
      <c r="T167" s="11">
        <f t="shared" si="10"/>
        <v>1.0855298901279014</v>
      </c>
      <c r="U167" s="11">
        <f t="shared" si="10"/>
        <v>1.0864567217979708</v>
      </c>
      <c r="V167" s="11">
        <f t="shared" si="10"/>
        <v>1.0849492331383921</v>
      </c>
      <c r="W167" s="11">
        <f t="shared" si="10"/>
        <v>1.0830961270114514</v>
      </c>
      <c r="Y167">
        <v>2026</v>
      </c>
      <c r="Z167" s="11">
        <f t="shared" si="11"/>
        <v>77.214500875537624</v>
      </c>
      <c r="AA167" s="11">
        <f t="shared" si="11"/>
        <v>152.92140131952306</v>
      </c>
      <c r="AB167" s="11">
        <f t="shared" si="11"/>
        <v>410.19276025494946</v>
      </c>
    </row>
    <row r="168" spans="1:28" x14ac:dyDescent="0.25">
      <c r="A168">
        <v>2027</v>
      </c>
      <c r="B168" s="11">
        <f t="shared" si="7"/>
        <v>1.6799324722268292</v>
      </c>
      <c r="C168" s="11">
        <f t="shared" si="7"/>
        <v>1.5916709648174208</v>
      </c>
      <c r="D168" s="11">
        <f t="shared" si="7"/>
        <v>1.4821864136733141</v>
      </c>
      <c r="E168" s="11">
        <f t="shared" si="7"/>
        <v>1.1114933142752463</v>
      </c>
      <c r="H168" s="11">
        <f t="shared" si="8"/>
        <v>1.523731192416985</v>
      </c>
      <c r="I168" s="11">
        <f t="shared" si="8"/>
        <v>1.8492727236445421</v>
      </c>
      <c r="J168" s="11">
        <f t="shared" si="8"/>
        <v>2.0286585618850523</v>
      </c>
      <c r="K168" s="11">
        <f t="shared" si="8"/>
        <v>1.8718904469223943</v>
      </c>
      <c r="M168" s="11"/>
      <c r="N168" s="11">
        <f t="shared" si="9"/>
        <v>1.1048388671017781</v>
      </c>
      <c r="O168" s="11">
        <f t="shared" si="9"/>
        <v>1.0103291474271947</v>
      </c>
      <c r="P168" s="11">
        <f t="shared" si="9"/>
        <v>0.96521865207252711</v>
      </c>
      <c r="Q168" s="11">
        <f t="shared" si="9"/>
        <v>0.94726403689305516</v>
      </c>
      <c r="T168" s="11">
        <f t="shared" si="10"/>
        <v>1.091110741429004</v>
      </c>
      <c r="U168" s="11">
        <f t="shared" si="10"/>
        <v>1.0918911215490752</v>
      </c>
      <c r="V168" s="11">
        <f t="shared" si="10"/>
        <v>1.0915179061311431</v>
      </c>
      <c r="W168" s="11">
        <f t="shared" si="10"/>
        <v>1.0911186453549959</v>
      </c>
      <c r="Y168">
        <v>2027</v>
      </c>
      <c r="Z168" s="11">
        <f t="shared" si="11"/>
        <v>79.912208521224102</v>
      </c>
      <c r="AA168" s="11">
        <f t="shared" si="11"/>
        <v>154.82684333956854</v>
      </c>
      <c r="AB168" s="11">
        <f t="shared" si="11"/>
        <v>426.77100830411018</v>
      </c>
    </row>
    <row r="169" spans="1:28" x14ac:dyDescent="0.25">
      <c r="A169">
        <v>2028</v>
      </c>
      <c r="B169" s="11">
        <f t="shared" ref="B169:E184" si="12">B120/B$8</f>
        <v>1.7102800974574328</v>
      </c>
      <c r="C169" s="11">
        <f t="shared" si="12"/>
        <v>1.6188543737176793</v>
      </c>
      <c r="D169" s="11">
        <f t="shared" si="12"/>
        <v>1.5078713629566285</v>
      </c>
      <c r="E169" s="11">
        <f t="shared" si="12"/>
        <v>1.1019043070895957</v>
      </c>
      <c r="H169" s="11">
        <f t="shared" ref="H169:K184" si="13">H120/H$8</f>
        <v>1.5673507469194703</v>
      </c>
      <c r="I169" s="11">
        <f t="shared" si="13"/>
        <v>1.8794439468523758</v>
      </c>
      <c r="J169" s="11">
        <f t="shared" si="13"/>
        <v>2.1174454865821355</v>
      </c>
      <c r="K169" s="11">
        <f t="shared" si="13"/>
        <v>1.9234726895918588</v>
      </c>
      <c r="M169" s="11"/>
      <c r="N169" s="11">
        <f t="shared" ref="N169:Q184" si="14">N120/N$8</f>
        <v>1.1115615980939566</v>
      </c>
      <c r="O169" s="11">
        <f t="shared" si="14"/>
        <v>1.0195448886811509</v>
      </c>
      <c r="P169" s="11">
        <f t="shared" si="14"/>
        <v>0.96556348729291552</v>
      </c>
      <c r="Q169" s="11">
        <f t="shared" si="14"/>
        <v>0.94836483745057665</v>
      </c>
      <c r="T169" s="11">
        <f t="shared" ref="T169:W184" si="15">T120/T$8</f>
        <v>1.0966915927301084</v>
      </c>
      <c r="U169" s="11">
        <f t="shared" si="15"/>
        <v>1.0973255213001796</v>
      </c>
      <c r="V169" s="11">
        <f t="shared" si="15"/>
        <v>1.0980865791238923</v>
      </c>
      <c r="W169" s="11">
        <f t="shared" si="15"/>
        <v>1.099141163698544</v>
      </c>
      <c r="Y169">
        <v>2028</v>
      </c>
      <c r="Z169" s="11">
        <f t="shared" si="11"/>
        <v>82.60991616691058</v>
      </c>
      <c r="AA169" s="11">
        <f t="shared" si="11"/>
        <v>156.73228535961482</v>
      </c>
      <c r="AB169" s="11">
        <f t="shared" si="11"/>
        <v>443.3492563532709</v>
      </c>
    </row>
    <row r="170" spans="1:28" x14ac:dyDescent="0.25">
      <c r="A170">
        <v>2029</v>
      </c>
      <c r="B170" s="11">
        <f t="shared" si="12"/>
        <v>1.7406277226880245</v>
      </c>
      <c r="C170" s="11">
        <f t="shared" si="12"/>
        <v>1.6460377826179378</v>
      </c>
      <c r="D170" s="11">
        <f t="shared" si="12"/>
        <v>1.5335563122399429</v>
      </c>
      <c r="E170" s="11">
        <f t="shared" si="12"/>
        <v>1.0923152999039483</v>
      </c>
      <c r="H170" s="11">
        <f t="shared" si="13"/>
        <v>1.6109703014219663</v>
      </c>
      <c r="I170" s="11">
        <f t="shared" si="13"/>
        <v>1.9096151700602095</v>
      </c>
      <c r="J170" s="11">
        <f t="shared" si="13"/>
        <v>2.2062324112792187</v>
      </c>
      <c r="K170" s="11">
        <f t="shared" si="13"/>
        <v>1.975054932261302</v>
      </c>
      <c r="M170" s="11"/>
      <c r="N170" s="11">
        <f t="shared" si="14"/>
        <v>1.1182843290861373</v>
      </c>
      <c r="O170" s="11">
        <f t="shared" si="14"/>
        <v>1.0287606299351049</v>
      </c>
      <c r="P170" s="11">
        <f t="shared" si="14"/>
        <v>0.96590832251330394</v>
      </c>
      <c r="Q170" s="11">
        <f t="shared" si="14"/>
        <v>0.94946563800809802</v>
      </c>
      <c r="T170" s="11">
        <f t="shared" si="15"/>
        <v>1.1022724440312111</v>
      </c>
      <c r="U170" s="11">
        <f t="shared" si="15"/>
        <v>1.102759921051284</v>
      </c>
      <c r="V170" s="11">
        <f t="shared" si="15"/>
        <v>1.1046552521166433</v>
      </c>
      <c r="W170" s="11">
        <f t="shared" si="15"/>
        <v>1.107163682042092</v>
      </c>
      <c r="Y170">
        <v>2029</v>
      </c>
      <c r="Z170" s="11">
        <f t="shared" si="11"/>
        <v>85.307623812597058</v>
      </c>
      <c r="AA170" s="11">
        <f t="shared" si="11"/>
        <v>158.6377273796611</v>
      </c>
      <c r="AB170" s="11">
        <f t="shared" si="11"/>
        <v>459.92750440243162</v>
      </c>
    </row>
    <row r="171" spans="1:28" x14ac:dyDescent="0.25">
      <c r="A171">
        <v>2030</v>
      </c>
      <c r="B171" s="11">
        <f t="shared" si="12"/>
        <v>1.7709753479186161</v>
      </c>
      <c r="C171" s="11">
        <f t="shared" si="12"/>
        <v>1.6732211915181963</v>
      </c>
      <c r="D171" s="11">
        <f t="shared" si="12"/>
        <v>1.5592412615232514</v>
      </c>
      <c r="E171" s="11">
        <f t="shared" si="12"/>
        <v>1.0827262927183008</v>
      </c>
      <c r="H171" s="11">
        <f t="shared" si="13"/>
        <v>1.6545898559244623</v>
      </c>
      <c r="I171" s="11">
        <f t="shared" si="13"/>
        <v>1.9397863932680539</v>
      </c>
      <c r="J171" s="11">
        <f t="shared" si="13"/>
        <v>2.2950193359763018</v>
      </c>
      <c r="K171" s="11">
        <f t="shared" si="13"/>
        <v>2.0266371749307668</v>
      </c>
      <c r="M171" s="11"/>
      <c r="N171" s="11">
        <f t="shared" si="14"/>
        <v>1.1250070600783157</v>
      </c>
      <c r="O171" s="11">
        <f t="shared" si="14"/>
        <v>1.0379763711890588</v>
      </c>
      <c r="P171" s="11">
        <f t="shared" si="14"/>
        <v>0.96625315773369247</v>
      </c>
      <c r="Q171" s="11">
        <f t="shared" si="14"/>
        <v>0.9505664385656194</v>
      </c>
      <c r="T171" s="11">
        <f t="shared" si="15"/>
        <v>1.1078532953323137</v>
      </c>
      <c r="U171" s="11">
        <f t="shared" si="15"/>
        <v>1.1081943208023883</v>
      </c>
      <c r="V171" s="11">
        <f t="shared" si="15"/>
        <v>1.1112239251093943</v>
      </c>
      <c r="W171" s="11">
        <f t="shared" si="15"/>
        <v>1.1151862003856365</v>
      </c>
      <c r="Y171">
        <v>2030</v>
      </c>
      <c r="Z171" s="11">
        <f t="shared" si="11"/>
        <v>88.005331458283536</v>
      </c>
      <c r="AA171" s="11">
        <f t="shared" si="11"/>
        <v>160.54316939970658</v>
      </c>
      <c r="AB171" s="11">
        <f t="shared" si="11"/>
        <v>476.50575245159234</v>
      </c>
    </row>
    <row r="172" spans="1:28" x14ac:dyDescent="0.25">
      <c r="A172">
        <v>2031</v>
      </c>
      <c r="B172" s="11">
        <f t="shared" si="12"/>
        <v>1.7993799576503946</v>
      </c>
      <c r="C172" s="11">
        <f t="shared" si="12"/>
        <v>1.7099998278731949</v>
      </c>
      <c r="D172" s="11">
        <f t="shared" si="12"/>
        <v>1.5962892037965286</v>
      </c>
      <c r="E172" s="11">
        <f t="shared" si="12"/>
        <v>1.0813852569972169</v>
      </c>
      <c r="H172" s="11">
        <f t="shared" si="13"/>
        <v>1.7064971145691314</v>
      </c>
      <c r="I172" s="11">
        <f t="shared" si="13"/>
        <v>1.9972033121054349</v>
      </c>
      <c r="J172" s="11">
        <f t="shared" si="13"/>
        <v>2.3234778747710711</v>
      </c>
      <c r="K172" s="11">
        <f t="shared" si="13"/>
        <v>2.0370125948565194</v>
      </c>
      <c r="M172" s="11"/>
      <c r="N172" s="11">
        <f t="shared" si="14"/>
        <v>1.1320529074650429</v>
      </c>
      <c r="O172" s="11">
        <f t="shared" si="14"/>
        <v>1.0474637163749392</v>
      </c>
      <c r="P172" s="11">
        <f t="shared" si="14"/>
        <v>0.98064730707088177</v>
      </c>
      <c r="Q172" s="11">
        <f t="shared" si="14"/>
        <v>0.9667307095175921</v>
      </c>
      <c r="T172" s="11">
        <f t="shared" si="15"/>
        <v>1.1140318254725941</v>
      </c>
      <c r="U172" s="11">
        <f t="shared" si="15"/>
        <v>1.1145567489868125</v>
      </c>
      <c r="V172" s="11">
        <f t="shared" si="15"/>
        <v>1.1171655657748207</v>
      </c>
      <c r="W172" s="11">
        <f t="shared" si="15"/>
        <v>1.1210077675460433</v>
      </c>
      <c r="Y172">
        <v>2031</v>
      </c>
      <c r="Z172" s="11">
        <f t="shared" si="11"/>
        <v>85.235955486318858</v>
      </c>
      <c r="AA172" s="11">
        <f t="shared" si="11"/>
        <v>157.65246353465886</v>
      </c>
      <c r="AB172" s="11">
        <f t="shared" si="11"/>
        <v>487.74081527039561</v>
      </c>
    </row>
    <row r="173" spans="1:28" x14ac:dyDescent="0.25">
      <c r="A173">
        <v>2032</v>
      </c>
      <c r="B173" s="11">
        <f t="shared" si="12"/>
        <v>1.8277845673821731</v>
      </c>
      <c r="C173" s="11">
        <f t="shared" si="12"/>
        <v>1.7467784642281936</v>
      </c>
      <c r="D173" s="11">
        <f t="shared" si="12"/>
        <v>1.6333371460697879</v>
      </c>
      <c r="E173" s="11">
        <f t="shared" si="12"/>
        <v>1.0800442212761334</v>
      </c>
      <c r="H173" s="11">
        <f t="shared" si="13"/>
        <v>1.75840437321379</v>
      </c>
      <c r="I173" s="11">
        <f t="shared" si="13"/>
        <v>2.0546202309428478</v>
      </c>
      <c r="J173" s="11">
        <f t="shared" si="13"/>
        <v>2.3519364135658187</v>
      </c>
      <c r="K173" s="11">
        <f t="shared" si="13"/>
        <v>2.0473880147822801</v>
      </c>
      <c r="M173" s="11"/>
      <c r="N173" s="11">
        <f t="shared" si="14"/>
        <v>1.1390987548517677</v>
      </c>
      <c r="O173" s="11">
        <f t="shared" si="14"/>
        <v>1.0569510615608151</v>
      </c>
      <c r="P173" s="11">
        <f t="shared" si="14"/>
        <v>0.99504145640807662</v>
      </c>
      <c r="Q173" s="11">
        <f t="shared" si="14"/>
        <v>0.98289498046956025</v>
      </c>
      <c r="T173" s="11">
        <f t="shared" si="15"/>
        <v>1.1202103556128744</v>
      </c>
      <c r="U173" s="11">
        <f t="shared" si="15"/>
        <v>1.1209191771712348</v>
      </c>
      <c r="V173" s="11">
        <f t="shared" si="15"/>
        <v>1.123107206440249</v>
      </c>
      <c r="W173" s="11">
        <f t="shared" si="15"/>
        <v>1.1268293347064482</v>
      </c>
      <c r="Y173">
        <v>2032</v>
      </c>
      <c r="Z173" s="11">
        <f t="shared" ref="Z173:AB188" si="16">Z124*$AB$146</f>
        <v>82.466579514353384</v>
      </c>
      <c r="AA173" s="11">
        <f t="shared" si="16"/>
        <v>154.76175766960955</v>
      </c>
      <c r="AB173" s="11">
        <f t="shared" si="16"/>
        <v>498.97587808920525</v>
      </c>
    </row>
    <row r="174" spans="1:28" x14ac:dyDescent="0.25">
      <c r="A174">
        <v>2033</v>
      </c>
      <c r="B174" s="11">
        <f t="shared" si="12"/>
        <v>1.8561891771139638</v>
      </c>
      <c r="C174" s="11">
        <f t="shared" si="12"/>
        <v>1.7835571005831925</v>
      </c>
      <c r="D174" s="11">
        <f t="shared" si="12"/>
        <v>1.6703850883430591</v>
      </c>
      <c r="E174" s="11">
        <f t="shared" si="12"/>
        <v>1.0787031855550493</v>
      </c>
      <c r="H174" s="11">
        <f t="shared" si="13"/>
        <v>1.81031163185847</v>
      </c>
      <c r="I174" s="11">
        <f t="shared" si="13"/>
        <v>2.1120371497802397</v>
      </c>
      <c r="J174" s="11">
        <f t="shared" si="13"/>
        <v>2.3803949523605668</v>
      </c>
      <c r="K174" s="11">
        <f t="shared" si="13"/>
        <v>2.0577634347080407</v>
      </c>
      <c r="M174" s="11"/>
      <c r="N174" s="11">
        <f t="shared" si="14"/>
        <v>1.1461446022384927</v>
      </c>
      <c r="O174" s="11">
        <f t="shared" si="14"/>
        <v>1.0664384067466932</v>
      </c>
      <c r="P174" s="11">
        <f t="shared" si="14"/>
        <v>1.0094356057452669</v>
      </c>
      <c r="Q174" s="11">
        <f t="shared" si="14"/>
        <v>0.99905925142153296</v>
      </c>
      <c r="T174" s="11">
        <f t="shared" si="15"/>
        <v>1.1263888857531548</v>
      </c>
      <c r="U174" s="11">
        <f t="shared" si="15"/>
        <v>1.1272816053556571</v>
      </c>
      <c r="V174" s="11">
        <f t="shared" si="15"/>
        <v>1.1290488471056754</v>
      </c>
      <c r="W174" s="11">
        <f t="shared" si="15"/>
        <v>1.1326509018668514</v>
      </c>
      <c r="Y174">
        <v>2033</v>
      </c>
      <c r="Z174" s="11">
        <f t="shared" si="16"/>
        <v>79.697203542388706</v>
      </c>
      <c r="AA174" s="11">
        <f t="shared" si="16"/>
        <v>151.87105180456103</v>
      </c>
      <c r="AB174" s="11">
        <f t="shared" si="16"/>
        <v>510.21094090801171</v>
      </c>
    </row>
    <row r="175" spans="1:28" x14ac:dyDescent="0.25">
      <c r="A175">
        <v>2034</v>
      </c>
      <c r="B175" s="11">
        <f t="shared" si="12"/>
        <v>1.8845937868457423</v>
      </c>
      <c r="C175" s="11">
        <f t="shared" si="12"/>
        <v>1.8203357369381912</v>
      </c>
      <c r="D175" s="11">
        <f t="shared" si="12"/>
        <v>1.7074330306163303</v>
      </c>
      <c r="E175" s="11">
        <f t="shared" si="12"/>
        <v>1.0773621498339658</v>
      </c>
      <c r="H175" s="11">
        <f t="shared" si="13"/>
        <v>1.8622188905031498</v>
      </c>
      <c r="I175" s="11">
        <f t="shared" si="13"/>
        <v>2.1694540686176529</v>
      </c>
      <c r="J175" s="11">
        <f t="shared" si="13"/>
        <v>2.4088534911553254</v>
      </c>
      <c r="K175" s="11">
        <f t="shared" si="13"/>
        <v>2.0681388546338018</v>
      </c>
      <c r="M175" s="11"/>
      <c r="N175" s="11">
        <f t="shared" si="14"/>
        <v>1.1531904496252177</v>
      </c>
      <c r="O175" s="11">
        <f t="shared" si="14"/>
        <v>1.0759257519325693</v>
      </c>
      <c r="P175" s="11">
        <f t="shared" si="14"/>
        <v>1.0238297550824573</v>
      </c>
      <c r="Q175" s="11">
        <f t="shared" si="14"/>
        <v>1.0152235223735011</v>
      </c>
      <c r="T175" s="11">
        <f t="shared" si="15"/>
        <v>1.1325674158934351</v>
      </c>
      <c r="U175" s="11">
        <f t="shared" si="15"/>
        <v>1.1336440335400795</v>
      </c>
      <c r="V175" s="11">
        <f t="shared" si="15"/>
        <v>1.1349904877711019</v>
      </c>
      <c r="W175" s="11">
        <f t="shared" si="15"/>
        <v>1.1384724690272563</v>
      </c>
      <c r="Y175">
        <v>2034</v>
      </c>
      <c r="Z175" s="11">
        <f t="shared" si="16"/>
        <v>76.927827570424029</v>
      </c>
      <c r="AA175" s="11">
        <f t="shared" si="16"/>
        <v>148.98034593951172</v>
      </c>
      <c r="AB175" s="11">
        <f t="shared" si="16"/>
        <v>521.44600372682135</v>
      </c>
    </row>
    <row r="176" spans="1:28" x14ac:dyDescent="0.25">
      <c r="A176">
        <v>2035</v>
      </c>
      <c r="B176" s="11">
        <f t="shared" si="12"/>
        <v>1.9129983965775328</v>
      </c>
      <c r="C176" s="11">
        <f t="shared" si="12"/>
        <v>1.8571143732931898</v>
      </c>
      <c r="D176" s="11">
        <f t="shared" si="12"/>
        <v>1.7444809728895896</v>
      </c>
      <c r="E176" s="11">
        <f t="shared" si="12"/>
        <v>1.0760211141128821</v>
      </c>
      <c r="H176" s="11">
        <f t="shared" si="13"/>
        <v>1.9141261491478299</v>
      </c>
      <c r="I176" s="11">
        <f t="shared" si="13"/>
        <v>2.2268709874550443</v>
      </c>
      <c r="J176" s="11">
        <f t="shared" si="13"/>
        <v>2.437312029950073</v>
      </c>
      <c r="K176" s="11">
        <f t="shared" si="13"/>
        <v>2.0785142745595624</v>
      </c>
      <c r="M176" s="11"/>
      <c r="N176" s="11">
        <f t="shared" si="14"/>
        <v>1.1602362970119449</v>
      </c>
      <c r="O176" s="11">
        <f t="shared" si="14"/>
        <v>1.0854130971184452</v>
      </c>
      <c r="P176" s="11">
        <f t="shared" si="14"/>
        <v>1.0382239044196522</v>
      </c>
      <c r="Q176" s="11">
        <f t="shared" si="14"/>
        <v>1.0313877933254738</v>
      </c>
      <c r="T176" s="11">
        <f t="shared" si="15"/>
        <v>1.1387459460337155</v>
      </c>
      <c r="U176" s="11">
        <f t="shared" si="15"/>
        <v>1.1400064617245018</v>
      </c>
      <c r="V176" s="11">
        <f t="shared" si="15"/>
        <v>1.1409321284365301</v>
      </c>
      <c r="W176" s="11">
        <f t="shared" si="15"/>
        <v>1.1442940361876612</v>
      </c>
      <c r="Y176">
        <v>2035</v>
      </c>
      <c r="Z176" s="11">
        <f t="shared" si="16"/>
        <v>74.158451598458555</v>
      </c>
      <c r="AA176" s="11">
        <f t="shared" si="16"/>
        <v>146.0896400744632</v>
      </c>
      <c r="AB176" s="11">
        <f t="shared" si="16"/>
        <v>532.68106654563098</v>
      </c>
    </row>
    <row r="177" spans="1:28" x14ac:dyDescent="0.25">
      <c r="A177">
        <v>2036</v>
      </c>
      <c r="B177" s="11">
        <f t="shared" si="12"/>
        <v>1.9299432457800929</v>
      </c>
      <c r="C177" s="11">
        <f t="shared" si="12"/>
        <v>1.880180965729477</v>
      </c>
      <c r="D177" s="11">
        <f t="shared" si="12"/>
        <v>1.7492612978561894</v>
      </c>
      <c r="E177" s="11">
        <f t="shared" si="12"/>
        <v>1.0628530586552658</v>
      </c>
      <c r="H177" s="11">
        <f t="shared" si="13"/>
        <v>1.975044660117625</v>
      </c>
      <c r="I177" s="11">
        <f t="shared" si="13"/>
        <v>2.2808162128823164</v>
      </c>
      <c r="J177" s="11">
        <f t="shared" si="13"/>
        <v>2.4584446626893373</v>
      </c>
      <c r="K177" s="11">
        <f t="shared" si="13"/>
        <v>2.0555472807510697</v>
      </c>
      <c r="M177" s="11"/>
      <c r="N177" s="11">
        <f t="shared" si="14"/>
        <v>1.1674575366104878</v>
      </c>
      <c r="O177" s="11">
        <f t="shared" si="14"/>
        <v>1.0949613782981855</v>
      </c>
      <c r="P177" s="11">
        <f t="shared" si="14"/>
        <v>1.0470368495524547</v>
      </c>
      <c r="Q177" s="11">
        <f t="shared" si="14"/>
        <v>1.0477535480825584</v>
      </c>
      <c r="T177" s="11">
        <f t="shared" si="15"/>
        <v>1.1446710896411822</v>
      </c>
      <c r="U177" s="11">
        <f t="shared" si="15"/>
        <v>1.1461176696739184</v>
      </c>
      <c r="V177" s="11">
        <f t="shared" si="15"/>
        <v>1.1473171927090977</v>
      </c>
      <c r="W177" s="11">
        <f t="shared" si="15"/>
        <v>1.1542611880928817</v>
      </c>
      <c r="Y177">
        <v>2036</v>
      </c>
      <c r="Z177" s="11">
        <f t="shared" si="16"/>
        <v>74.079402746959772</v>
      </c>
      <c r="AA177" s="11">
        <f t="shared" si="16"/>
        <v>154.31510741205329</v>
      </c>
      <c r="AB177" s="11">
        <f t="shared" si="16"/>
        <v>550.23674780688452</v>
      </c>
    </row>
    <row r="178" spans="1:28" x14ac:dyDescent="0.25">
      <c r="A178">
        <v>2037</v>
      </c>
      <c r="B178" s="11">
        <f t="shared" si="12"/>
        <v>1.9468880949826592</v>
      </c>
      <c r="C178" s="11">
        <f t="shared" si="12"/>
        <v>1.903247558165764</v>
      </c>
      <c r="D178" s="11">
        <f t="shared" si="12"/>
        <v>1.7540416228227864</v>
      </c>
      <c r="E178" s="11">
        <f t="shared" si="12"/>
        <v>1.049685003197647</v>
      </c>
      <c r="H178" s="11">
        <f t="shared" si="13"/>
        <v>2.0359631710873987</v>
      </c>
      <c r="I178" s="11">
        <f t="shared" si="13"/>
        <v>2.3347614383095667</v>
      </c>
      <c r="J178" s="11">
        <f t="shared" si="13"/>
        <v>2.4795772954286122</v>
      </c>
      <c r="K178" s="11">
        <f t="shared" si="13"/>
        <v>2.0325802869425691</v>
      </c>
      <c r="M178" s="11"/>
      <c r="N178" s="11">
        <f t="shared" si="14"/>
        <v>1.1746787762090352</v>
      </c>
      <c r="O178" s="11">
        <f t="shared" si="14"/>
        <v>1.104509659477926</v>
      </c>
      <c r="P178" s="11">
        <f t="shared" si="14"/>
        <v>1.0558497946852552</v>
      </c>
      <c r="Q178" s="11">
        <f t="shared" si="14"/>
        <v>1.0641193028396476</v>
      </c>
      <c r="T178" s="11">
        <f t="shared" si="15"/>
        <v>1.150596233248649</v>
      </c>
      <c r="U178" s="11">
        <f t="shared" si="15"/>
        <v>1.1522288776233331</v>
      </c>
      <c r="V178" s="11">
        <f t="shared" si="15"/>
        <v>1.1537022569816653</v>
      </c>
      <c r="W178" s="11">
        <f t="shared" si="15"/>
        <v>1.1642283399981075</v>
      </c>
      <c r="Y178">
        <v>2037</v>
      </c>
      <c r="Z178" s="11">
        <f t="shared" si="16"/>
        <v>74.000353895460464</v>
      </c>
      <c r="AA178" s="11">
        <f t="shared" si="16"/>
        <v>162.54057474964338</v>
      </c>
      <c r="AB178" s="11">
        <f t="shared" si="16"/>
        <v>567.79242906814125</v>
      </c>
    </row>
    <row r="179" spans="1:28" x14ac:dyDescent="0.25">
      <c r="A179">
        <v>2038</v>
      </c>
      <c r="B179" s="11">
        <f t="shared" si="12"/>
        <v>1.9638329441852254</v>
      </c>
      <c r="C179" s="11">
        <f t="shared" si="12"/>
        <v>1.9263141506020511</v>
      </c>
      <c r="D179" s="11">
        <f t="shared" si="12"/>
        <v>1.7588219477893832</v>
      </c>
      <c r="E179" s="11">
        <f t="shared" si="12"/>
        <v>1.0365169477400313</v>
      </c>
      <c r="H179" s="11">
        <f t="shared" si="13"/>
        <v>2.0968816820571941</v>
      </c>
      <c r="I179" s="11">
        <f t="shared" si="13"/>
        <v>2.3887066637368175</v>
      </c>
      <c r="J179" s="11">
        <f t="shared" si="13"/>
        <v>2.5007099281678817</v>
      </c>
      <c r="K179" s="11">
        <f t="shared" si="13"/>
        <v>2.0096132931340738</v>
      </c>
      <c r="M179" s="11"/>
      <c r="N179" s="11">
        <f t="shared" si="14"/>
        <v>1.1819000158075803</v>
      </c>
      <c r="O179" s="11">
        <f t="shared" si="14"/>
        <v>1.1140579406576641</v>
      </c>
      <c r="P179" s="11">
        <f t="shared" si="14"/>
        <v>1.0646627398180579</v>
      </c>
      <c r="Q179" s="11">
        <f t="shared" si="14"/>
        <v>1.0804850575967366</v>
      </c>
      <c r="T179" s="11">
        <f t="shared" si="15"/>
        <v>1.1565213768561158</v>
      </c>
      <c r="U179" s="11">
        <f t="shared" si="15"/>
        <v>1.1583400855727479</v>
      </c>
      <c r="V179" s="11">
        <f t="shared" si="15"/>
        <v>1.1600873212542346</v>
      </c>
      <c r="W179" s="11">
        <f t="shared" si="15"/>
        <v>1.1741954919033297</v>
      </c>
      <c r="Y179">
        <v>2038</v>
      </c>
      <c r="Z179" s="11">
        <f t="shared" si="16"/>
        <v>73.921305043961155</v>
      </c>
      <c r="AA179" s="11">
        <f t="shared" si="16"/>
        <v>170.76604208723347</v>
      </c>
      <c r="AB179" s="11">
        <f t="shared" si="16"/>
        <v>585.34811032939797</v>
      </c>
    </row>
    <row r="180" spans="1:28" x14ac:dyDescent="0.25">
      <c r="A180">
        <v>2039</v>
      </c>
      <c r="B180" s="11">
        <f t="shared" si="12"/>
        <v>1.9807777933877917</v>
      </c>
      <c r="C180" s="11">
        <f t="shared" si="12"/>
        <v>1.9493807430383381</v>
      </c>
      <c r="D180" s="11">
        <f t="shared" si="12"/>
        <v>1.7636022727559801</v>
      </c>
      <c r="E180" s="11">
        <f t="shared" si="12"/>
        <v>1.0233488922824125</v>
      </c>
      <c r="H180" s="11">
        <f t="shared" si="13"/>
        <v>2.157800193026989</v>
      </c>
      <c r="I180" s="11">
        <f t="shared" si="13"/>
        <v>2.4426518891640465</v>
      </c>
      <c r="J180" s="11">
        <f t="shared" si="13"/>
        <v>2.5218425609071566</v>
      </c>
      <c r="K180" s="11">
        <f t="shared" si="13"/>
        <v>1.9866462993255785</v>
      </c>
      <c r="M180" s="11"/>
      <c r="N180" s="11">
        <f t="shared" si="14"/>
        <v>1.1891212554061279</v>
      </c>
      <c r="O180" s="11">
        <f t="shared" si="14"/>
        <v>1.1236062218374046</v>
      </c>
      <c r="P180" s="11">
        <f t="shared" si="14"/>
        <v>1.0734756849508604</v>
      </c>
      <c r="Q180" s="11">
        <f t="shared" si="14"/>
        <v>1.0968508123538259</v>
      </c>
      <c r="T180" s="11">
        <f t="shared" si="15"/>
        <v>1.1624465204635825</v>
      </c>
      <c r="U180" s="11">
        <f t="shared" si="15"/>
        <v>1.1644512935221645</v>
      </c>
      <c r="V180" s="11">
        <f t="shared" si="15"/>
        <v>1.1664723855268022</v>
      </c>
      <c r="W180" s="11">
        <f t="shared" si="15"/>
        <v>1.184162643808552</v>
      </c>
      <c r="Y180">
        <v>2039</v>
      </c>
      <c r="Z180" s="11">
        <f t="shared" si="16"/>
        <v>73.842256192461861</v>
      </c>
      <c r="AA180" s="11">
        <f t="shared" si="16"/>
        <v>178.99150942482038</v>
      </c>
      <c r="AB180" s="11">
        <f t="shared" si="16"/>
        <v>602.90379159065469</v>
      </c>
    </row>
    <row r="181" spans="1:28" x14ac:dyDescent="0.25">
      <c r="A181">
        <v>2040</v>
      </c>
      <c r="B181" s="11">
        <f t="shared" si="12"/>
        <v>1.9977226425903578</v>
      </c>
      <c r="C181" s="11">
        <f t="shared" si="12"/>
        <v>1.9724473354746253</v>
      </c>
      <c r="D181" s="11">
        <f t="shared" si="12"/>
        <v>1.7683825977225769</v>
      </c>
      <c r="E181" s="11">
        <f t="shared" si="12"/>
        <v>1.010180836824794</v>
      </c>
      <c r="H181" s="11">
        <f t="shared" si="13"/>
        <v>2.2187187039967626</v>
      </c>
      <c r="I181" s="11">
        <f t="shared" si="13"/>
        <v>2.4965971145912969</v>
      </c>
      <c r="J181" s="11">
        <f t="shared" si="13"/>
        <v>2.5429751936464262</v>
      </c>
      <c r="K181" s="11">
        <f t="shared" si="13"/>
        <v>1.9636793055170778</v>
      </c>
      <c r="M181" s="11"/>
      <c r="N181" s="11">
        <f t="shared" si="14"/>
        <v>1.196342495004673</v>
      </c>
      <c r="O181" s="11">
        <f t="shared" si="14"/>
        <v>1.1331545030171448</v>
      </c>
      <c r="P181" s="11">
        <f t="shared" si="14"/>
        <v>1.0822886300836632</v>
      </c>
      <c r="Q181" s="11">
        <f t="shared" si="14"/>
        <v>1.1132165671109149</v>
      </c>
      <c r="T181" s="11">
        <f t="shared" si="15"/>
        <v>1.1683716640710493</v>
      </c>
      <c r="U181" s="11">
        <f t="shared" si="15"/>
        <v>1.1705625014715793</v>
      </c>
      <c r="V181" s="11">
        <f t="shared" si="15"/>
        <v>1.1728574497993698</v>
      </c>
      <c r="W181" s="11">
        <f t="shared" si="15"/>
        <v>1.1941297957137742</v>
      </c>
      <c r="Y181">
        <v>2040</v>
      </c>
      <c r="Z181" s="11">
        <f t="shared" si="16"/>
        <v>73.763207340962552</v>
      </c>
      <c r="AA181" s="11">
        <f t="shared" si="16"/>
        <v>187.21697676241047</v>
      </c>
      <c r="AB181" s="11">
        <f t="shared" si="16"/>
        <v>620.45947285191141</v>
      </c>
    </row>
    <row r="182" spans="1:28" x14ac:dyDescent="0.25">
      <c r="A182">
        <v>2041</v>
      </c>
      <c r="B182" s="11">
        <f t="shared" si="12"/>
        <v>2.0179505962169664</v>
      </c>
      <c r="C182" s="11">
        <f t="shared" si="12"/>
        <v>1.9987832671279209</v>
      </c>
      <c r="D182" s="11">
        <f t="shared" si="12"/>
        <v>1.7904846867412809</v>
      </c>
      <c r="E182" s="11">
        <f t="shared" si="12"/>
        <v>0.99943598211949025</v>
      </c>
      <c r="H182" s="11">
        <f t="shared" si="13"/>
        <v>2.3007209754179825</v>
      </c>
      <c r="I182" s="11">
        <f t="shared" si="13"/>
        <v>2.5689119850740569</v>
      </c>
      <c r="J182" s="11">
        <f t="shared" si="13"/>
        <v>2.5609958169451001</v>
      </c>
      <c r="K182" s="11">
        <f t="shared" si="13"/>
        <v>1.9635643826650424</v>
      </c>
      <c r="M182" s="11"/>
      <c r="N182" s="11">
        <f t="shared" si="14"/>
        <v>1.2034887826228218</v>
      </c>
      <c r="O182" s="11">
        <f t="shared" si="14"/>
        <v>1.1422343782071962</v>
      </c>
      <c r="P182" s="11">
        <f t="shared" si="14"/>
        <v>1.095880609978833</v>
      </c>
      <c r="Q182" s="11">
        <f t="shared" si="14"/>
        <v>1.1224285662087465</v>
      </c>
      <c r="T182" s="11">
        <f t="shared" si="15"/>
        <v>1.1744982542017119</v>
      </c>
      <c r="U182" s="11">
        <f t="shared" si="15"/>
        <v>1.1774816202071605</v>
      </c>
      <c r="V182" s="11">
        <f t="shared" si="15"/>
        <v>1.178735597093258</v>
      </c>
      <c r="W182" s="11">
        <f t="shared" si="15"/>
        <v>1.206148124815428</v>
      </c>
      <c r="Y182">
        <v>2040</v>
      </c>
      <c r="Z182" s="11">
        <f t="shared" si="16"/>
        <v>73.306203731861132</v>
      </c>
      <c r="AA182" s="11">
        <f t="shared" si="16"/>
        <v>190.06871601318483</v>
      </c>
      <c r="AB182" s="11">
        <f t="shared" si="16"/>
        <v>635.14067739400343</v>
      </c>
    </row>
    <row r="183" spans="1:28" x14ac:dyDescent="0.25">
      <c r="A183">
        <v>2042</v>
      </c>
      <c r="B183" s="11">
        <f t="shared" si="12"/>
        <v>2.0381785498435745</v>
      </c>
      <c r="C183" s="11">
        <f t="shared" si="12"/>
        <v>2.0251191987812227</v>
      </c>
      <c r="D183" s="11">
        <f t="shared" si="12"/>
        <v>1.812586775759979</v>
      </c>
      <c r="E183" s="11">
        <f t="shared" si="12"/>
        <v>0.98869112741418663</v>
      </c>
      <c r="H183" s="11">
        <f t="shared" si="13"/>
        <v>2.3827232468392019</v>
      </c>
      <c r="I183" s="11">
        <f t="shared" si="13"/>
        <v>2.6412268555568175</v>
      </c>
      <c r="J183" s="11">
        <f t="shared" si="13"/>
        <v>2.5790164402437736</v>
      </c>
      <c r="K183" s="11">
        <f t="shared" si="13"/>
        <v>1.9634494598130079</v>
      </c>
      <c r="M183" s="11"/>
      <c r="N183" s="11">
        <f t="shared" si="14"/>
        <v>1.2106350702409683</v>
      </c>
      <c r="O183" s="11">
        <f t="shared" si="14"/>
        <v>1.1513142533972454</v>
      </c>
      <c r="P183" s="11">
        <f t="shared" si="14"/>
        <v>1.1094725898740003</v>
      </c>
      <c r="Q183" s="11">
        <f t="shared" si="14"/>
        <v>1.1316405653065735</v>
      </c>
      <c r="T183" s="11">
        <f t="shared" si="15"/>
        <v>1.1806248443323746</v>
      </c>
      <c r="U183" s="11">
        <f t="shared" si="15"/>
        <v>1.1844007389427418</v>
      </c>
      <c r="V183" s="11">
        <f t="shared" si="15"/>
        <v>1.1846137443871481</v>
      </c>
      <c r="W183" s="11">
        <f t="shared" si="15"/>
        <v>1.2181664539170782</v>
      </c>
      <c r="Y183">
        <v>2040</v>
      </c>
      <c r="Z183" s="11">
        <f t="shared" si="16"/>
        <v>72.849200122759413</v>
      </c>
      <c r="AA183" s="11">
        <f t="shared" si="16"/>
        <v>192.92045526396078</v>
      </c>
      <c r="AB183" s="11">
        <f t="shared" si="16"/>
        <v>649.82188193610182</v>
      </c>
    </row>
    <row r="184" spans="1:28" x14ac:dyDescent="0.25">
      <c r="A184">
        <v>2043</v>
      </c>
      <c r="B184" s="11">
        <f t="shared" si="12"/>
        <v>2.0584065034701826</v>
      </c>
      <c r="C184" s="11">
        <f t="shared" si="12"/>
        <v>2.0514551304345181</v>
      </c>
      <c r="D184" s="11">
        <f t="shared" si="12"/>
        <v>1.834688864778683</v>
      </c>
      <c r="E184" s="11">
        <f t="shared" si="12"/>
        <v>0.9779462727088799</v>
      </c>
      <c r="H184" s="11">
        <f t="shared" si="13"/>
        <v>2.4647255182604217</v>
      </c>
      <c r="I184" s="11">
        <f t="shared" si="13"/>
        <v>2.7135417260395562</v>
      </c>
      <c r="J184" s="11">
        <f t="shared" si="13"/>
        <v>2.5970370635424471</v>
      </c>
      <c r="K184" s="11">
        <f t="shared" si="13"/>
        <v>1.9633345369609738</v>
      </c>
      <c r="M184" s="11"/>
      <c r="N184" s="11">
        <f t="shared" si="14"/>
        <v>1.217781357859115</v>
      </c>
      <c r="O184" s="11">
        <f t="shared" si="14"/>
        <v>1.1603941285872945</v>
      </c>
      <c r="P184" s="11">
        <f t="shared" si="14"/>
        <v>1.1230645697691723</v>
      </c>
      <c r="Q184" s="11">
        <f t="shared" si="14"/>
        <v>1.1408525644043983</v>
      </c>
      <c r="T184" s="11">
        <f t="shared" si="15"/>
        <v>1.1867514344630372</v>
      </c>
      <c r="U184" s="11">
        <f t="shared" si="15"/>
        <v>1.1913198576783213</v>
      </c>
      <c r="V184" s="11">
        <f t="shared" si="15"/>
        <v>1.1904918916810381</v>
      </c>
      <c r="W184" s="11">
        <f t="shared" si="15"/>
        <v>1.230184783018732</v>
      </c>
      <c r="Y184">
        <v>2040</v>
      </c>
      <c r="Z184" s="11">
        <f t="shared" si="16"/>
        <v>72.392196513657694</v>
      </c>
      <c r="AA184" s="11">
        <f t="shared" si="16"/>
        <v>195.77219451473673</v>
      </c>
      <c r="AB184" s="11">
        <f t="shared" si="16"/>
        <v>664.5030864782002</v>
      </c>
    </row>
    <row r="185" spans="1:28" x14ac:dyDescent="0.25">
      <c r="A185">
        <v>2044</v>
      </c>
      <c r="B185" s="11">
        <f t="shared" ref="B185:E191" si="17">B136/B$8</f>
        <v>2.0786344570967912</v>
      </c>
      <c r="C185" s="11">
        <f t="shared" si="17"/>
        <v>2.0777910620878197</v>
      </c>
      <c r="D185" s="11">
        <f t="shared" si="17"/>
        <v>1.856790953797387</v>
      </c>
      <c r="E185" s="11">
        <f t="shared" si="17"/>
        <v>0.96720141800357629</v>
      </c>
      <c r="H185" s="11">
        <f t="shared" ref="H185:K191" si="18">H136/H$8</f>
        <v>2.5467277896816412</v>
      </c>
      <c r="I185" s="11">
        <f t="shared" si="18"/>
        <v>2.7858565965223168</v>
      </c>
      <c r="J185" s="11">
        <f t="shared" si="18"/>
        <v>2.6150576868411211</v>
      </c>
      <c r="K185" s="11">
        <f t="shared" si="18"/>
        <v>1.9632196141089395</v>
      </c>
      <c r="M185" s="11"/>
      <c r="N185" s="11">
        <f t="shared" ref="N185:Q191" si="19">N136/N$8</f>
        <v>1.2249276454772615</v>
      </c>
      <c r="O185" s="11">
        <f t="shared" si="19"/>
        <v>1.1694740037773437</v>
      </c>
      <c r="P185" s="11">
        <f t="shared" si="19"/>
        <v>1.1366565496643442</v>
      </c>
      <c r="Q185" s="11">
        <f t="shared" si="19"/>
        <v>1.1500645635022253</v>
      </c>
      <c r="T185" s="11">
        <f t="shared" ref="T185:W191" si="20">T136/T$8</f>
        <v>1.1928780245936998</v>
      </c>
      <c r="U185" s="11">
        <f t="shared" si="20"/>
        <v>1.1982389764139025</v>
      </c>
      <c r="V185" s="11">
        <f t="shared" si="20"/>
        <v>1.1963700389749281</v>
      </c>
      <c r="W185" s="11">
        <f t="shared" si="20"/>
        <v>1.2422031121203823</v>
      </c>
      <c r="Y185">
        <v>2040</v>
      </c>
      <c r="Z185" s="11">
        <f t="shared" si="16"/>
        <v>71.935192904556175</v>
      </c>
      <c r="AA185" s="11">
        <f t="shared" si="16"/>
        <v>198.62393376551188</v>
      </c>
      <c r="AB185" s="11">
        <f t="shared" si="16"/>
        <v>679.18429102029859</v>
      </c>
    </row>
    <row r="186" spans="1:28" x14ac:dyDescent="0.25">
      <c r="A186">
        <v>2045</v>
      </c>
      <c r="B186" s="11">
        <f t="shared" si="17"/>
        <v>2.0988624107233935</v>
      </c>
      <c r="C186" s="11">
        <f t="shared" si="17"/>
        <v>2.1041269937411156</v>
      </c>
      <c r="D186" s="11">
        <f t="shared" si="17"/>
        <v>1.878893042816091</v>
      </c>
      <c r="E186" s="11">
        <f t="shared" si="17"/>
        <v>0.95645656329827267</v>
      </c>
      <c r="H186" s="11">
        <f t="shared" si="18"/>
        <v>2.628730061102861</v>
      </c>
      <c r="I186" s="11">
        <f t="shared" si="18"/>
        <v>2.8581714670050768</v>
      </c>
      <c r="J186" s="11">
        <f t="shared" si="18"/>
        <v>2.6330783101397945</v>
      </c>
      <c r="K186" s="11">
        <f t="shared" si="18"/>
        <v>1.9631046912569055</v>
      </c>
      <c r="M186" s="11"/>
      <c r="N186" s="11">
        <f t="shared" si="19"/>
        <v>1.232073933095408</v>
      </c>
      <c r="O186" s="11">
        <f t="shared" si="19"/>
        <v>1.1785538789673926</v>
      </c>
      <c r="P186" s="11">
        <f t="shared" si="19"/>
        <v>1.1502485295595162</v>
      </c>
      <c r="Q186" s="11">
        <f t="shared" si="19"/>
        <v>1.1592765626000523</v>
      </c>
      <c r="T186" s="11">
        <f t="shared" si="20"/>
        <v>1.1990046147243625</v>
      </c>
      <c r="U186" s="11">
        <f t="shared" si="20"/>
        <v>1.2051580951494838</v>
      </c>
      <c r="V186" s="11">
        <f t="shared" si="20"/>
        <v>1.2022481862688181</v>
      </c>
      <c r="W186" s="11">
        <f t="shared" si="20"/>
        <v>1.254221441222036</v>
      </c>
      <c r="Y186">
        <v>2040</v>
      </c>
      <c r="Z186" s="11">
        <f t="shared" si="16"/>
        <v>71.478189295454456</v>
      </c>
      <c r="AA186" s="11">
        <f t="shared" si="16"/>
        <v>201.47567301628783</v>
      </c>
      <c r="AB186" s="11">
        <f t="shared" si="16"/>
        <v>693.86549556239697</v>
      </c>
    </row>
    <row r="187" spans="1:28" x14ac:dyDescent="0.25">
      <c r="A187">
        <v>2046</v>
      </c>
      <c r="B187" s="11">
        <f t="shared" si="17"/>
        <v>2.1181494246153569</v>
      </c>
      <c r="C187" s="11">
        <f t="shared" si="17"/>
        <v>2.1152675626182997</v>
      </c>
      <c r="D187" s="11">
        <f t="shared" si="17"/>
        <v>1.8803974222833473</v>
      </c>
      <c r="E187" s="11">
        <f t="shared" si="17"/>
        <v>0.94216757263873796</v>
      </c>
      <c r="H187" s="11">
        <f t="shared" si="18"/>
        <v>2.7326433284096705</v>
      </c>
      <c r="I187" s="11">
        <f t="shared" si="18"/>
        <v>2.9628237823577228</v>
      </c>
      <c r="J187" s="11">
        <f t="shared" si="18"/>
        <v>2.6828284080380307</v>
      </c>
      <c r="K187" s="11">
        <f t="shared" si="18"/>
        <v>1.973377933143406</v>
      </c>
      <c r="M187" s="11"/>
      <c r="N187" s="11">
        <f t="shared" si="19"/>
        <v>1.2403027264975914</v>
      </c>
      <c r="O187" s="11">
        <f t="shared" si="19"/>
        <v>1.184498294513104</v>
      </c>
      <c r="P187" s="11">
        <f t="shared" si="19"/>
        <v>1.1575353654203819</v>
      </c>
      <c r="Q187" s="11">
        <f t="shared" si="19"/>
        <v>1.1676933180658073</v>
      </c>
      <c r="T187" s="11">
        <f t="shared" si="20"/>
        <v>1.2061083674384481</v>
      </c>
      <c r="U187" s="11">
        <f t="shared" si="20"/>
        <v>1.2128765936864827</v>
      </c>
      <c r="V187" s="11">
        <f t="shared" si="20"/>
        <v>1.2114354292957614</v>
      </c>
      <c r="W187" s="11">
        <f t="shared" si="20"/>
        <v>1.2637404145675113</v>
      </c>
      <c r="Y187">
        <v>2040</v>
      </c>
      <c r="Z187" s="11">
        <f t="shared" si="16"/>
        <v>74.95917885902179</v>
      </c>
      <c r="AA187" s="11">
        <f t="shared" si="16"/>
        <v>212.38893059537759</v>
      </c>
      <c r="AB187" s="11">
        <f t="shared" si="16"/>
        <v>710.10557518350015</v>
      </c>
    </row>
    <row r="188" spans="1:28" x14ac:dyDescent="0.25">
      <c r="A188">
        <v>2047</v>
      </c>
      <c r="B188" s="11">
        <f t="shared" si="17"/>
        <v>2.1374364385073208</v>
      </c>
      <c r="C188" s="11">
        <f t="shared" si="17"/>
        <v>2.1264081314954866</v>
      </c>
      <c r="D188" s="11">
        <f t="shared" si="17"/>
        <v>1.8819018017506037</v>
      </c>
      <c r="E188" s="11">
        <f t="shared" si="17"/>
        <v>0.92787858197921225</v>
      </c>
      <c r="H188" s="11">
        <f t="shared" si="18"/>
        <v>2.8365565957165448</v>
      </c>
      <c r="I188" s="11">
        <f t="shared" si="18"/>
        <v>3.0674760977104119</v>
      </c>
      <c r="J188" s="11">
        <f t="shared" si="18"/>
        <v>2.7325785059362615</v>
      </c>
      <c r="K188" s="11">
        <f t="shared" si="18"/>
        <v>1.9836511750299064</v>
      </c>
      <c r="M188" s="11"/>
      <c r="N188" s="11">
        <f t="shared" si="19"/>
        <v>1.2485315198997724</v>
      </c>
      <c r="O188" s="11">
        <f t="shared" si="19"/>
        <v>1.1904427100588129</v>
      </c>
      <c r="P188" s="11">
        <f t="shared" si="19"/>
        <v>1.1648222012812499</v>
      </c>
      <c r="Q188" s="11">
        <f t="shared" si="19"/>
        <v>1.1761100735315602</v>
      </c>
      <c r="T188" s="11">
        <f t="shared" si="20"/>
        <v>1.2132121201525354</v>
      </c>
      <c r="U188" s="11">
        <f t="shared" si="20"/>
        <v>1.2205950922234852</v>
      </c>
      <c r="V188" s="11">
        <f t="shared" si="20"/>
        <v>1.2206226723227012</v>
      </c>
      <c r="W188" s="11">
        <f t="shared" si="20"/>
        <v>1.2732593879129865</v>
      </c>
      <c r="Y188">
        <v>2040</v>
      </c>
      <c r="Z188" s="11">
        <f t="shared" si="16"/>
        <v>78.440168422588727</v>
      </c>
      <c r="AA188" s="11">
        <f t="shared" si="16"/>
        <v>223.30218817446894</v>
      </c>
      <c r="AB188" s="11">
        <f t="shared" si="16"/>
        <v>726.34565480460969</v>
      </c>
    </row>
    <row r="189" spans="1:28" x14ac:dyDescent="0.25">
      <c r="A189">
        <v>2048</v>
      </c>
      <c r="B189" s="11">
        <f t="shared" si="17"/>
        <v>2.1567234523992846</v>
      </c>
      <c r="C189" s="11">
        <f t="shared" si="17"/>
        <v>2.1375487003726739</v>
      </c>
      <c r="D189" s="11">
        <f t="shared" si="17"/>
        <v>1.8834061812178604</v>
      </c>
      <c r="E189" s="11">
        <f t="shared" si="17"/>
        <v>0.91358959131968054</v>
      </c>
      <c r="H189" s="11">
        <f t="shared" si="18"/>
        <v>2.9404698630233761</v>
      </c>
      <c r="I189" s="11">
        <f t="shared" si="18"/>
        <v>3.1721284130630578</v>
      </c>
      <c r="J189" s="11">
        <f t="shared" si="18"/>
        <v>2.7823286038344919</v>
      </c>
      <c r="K189" s="11">
        <f t="shared" si="18"/>
        <v>1.993924416916407</v>
      </c>
      <c r="M189" s="11"/>
      <c r="N189" s="11">
        <f t="shared" si="19"/>
        <v>1.2567603133019558</v>
      </c>
      <c r="O189" s="11">
        <f t="shared" si="19"/>
        <v>1.196387125604524</v>
      </c>
      <c r="P189" s="11">
        <f t="shared" si="19"/>
        <v>1.1721090371421157</v>
      </c>
      <c r="Q189" s="11">
        <f t="shared" si="19"/>
        <v>1.184526828997313</v>
      </c>
      <c r="T189" s="11">
        <f t="shared" si="20"/>
        <v>1.220315872866621</v>
      </c>
      <c r="U189" s="11">
        <f t="shared" si="20"/>
        <v>1.2283135907604859</v>
      </c>
      <c r="V189" s="11">
        <f t="shared" si="20"/>
        <v>1.2298099153496445</v>
      </c>
      <c r="W189" s="11">
        <f t="shared" si="20"/>
        <v>1.2827783612584618</v>
      </c>
      <c r="Y189">
        <v>2040</v>
      </c>
      <c r="Z189" s="11">
        <f t="shared" ref="Z189:AB191" si="21">Z140*$AB$146</f>
        <v>81.921157986156459</v>
      </c>
      <c r="AA189" s="11">
        <f t="shared" si="21"/>
        <v>234.21544575355711</v>
      </c>
      <c r="AB189" s="11">
        <f t="shared" si="21"/>
        <v>742.58573442571287</v>
      </c>
    </row>
    <row r="190" spans="1:28" x14ac:dyDescent="0.25">
      <c r="A190">
        <v>2049</v>
      </c>
      <c r="B190" s="11">
        <f t="shared" si="17"/>
        <v>2.1760104662912485</v>
      </c>
      <c r="C190" s="11">
        <f t="shared" si="17"/>
        <v>2.1486892692498607</v>
      </c>
      <c r="D190" s="11">
        <f t="shared" si="17"/>
        <v>1.8849105606851171</v>
      </c>
      <c r="E190" s="11">
        <f t="shared" si="17"/>
        <v>0.89930060066014883</v>
      </c>
      <c r="H190" s="11">
        <f t="shared" si="18"/>
        <v>3.0443831303302074</v>
      </c>
      <c r="I190" s="11">
        <f t="shared" si="18"/>
        <v>3.2767807284157038</v>
      </c>
      <c r="J190" s="11">
        <f t="shared" si="18"/>
        <v>2.8320787017327227</v>
      </c>
      <c r="K190" s="11">
        <f t="shared" si="18"/>
        <v>2.0041976588029073</v>
      </c>
      <c r="M190" s="11"/>
      <c r="N190" s="11">
        <f t="shared" si="19"/>
        <v>1.2649891067041392</v>
      </c>
      <c r="O190" s="11">
        <f t="shared" si="19"/>
        <v>1.2023315411502353</v>
      </c>
      <c r="P190" s="11">
        <f t="shared" si="19"/>
        <v>1.1793958730029814</v>
      </c>
      <c r="Q190" s="11">
        <f t="shared" si="19"/>
        <v>1.1929435844630658</v>
      </c>
      <c r="T190" s="11">
        <f t="shared" si="20"/>
        <v>1.2274196255807066</v>
      </c>
      <c r="U190" s="11">
        <f t="shared" si="20"/>
        <v>1.2360320892974865</v>
      </c>
      <c r="V190" s="11">
        <f t="shared" si="20"/>
        <v>1.2389971583765877</v>
      </c>
      <c r="W190" s="11">
        <f t="shared" si="20"/>
        <v>1.292297334603937</v>
      </c>
      <c r="Y190">
        <v>2040</v>
      </c>
      <c r="Z190" s="11">
        <f t="shared" si="21"/>
        <v>85.402147549724191</v>
      </c>
      <c r="AA190" s="11">
        <f t="shared" si="21"/>
        <v>245.12870333264527</v>
      </c>
      <c r="AB190" s="11">
        <f t="shared" si="21"/>
        <v>758.82581404681605</v>
      </c>
    </row>
    <row r="191" spans="1:28" x14ac:dyDescent="0.25">
      <c r="A191">
        <v>2050</v>
      </c>
      <c r="B191" s="11">
        <f t="shared" si="17"/>
        <v>2.1952974801832124</v>
      </c>
      <c r="C191" s="11">
        <f t="shared" si="17"/>
        <v>2.159829838127048</v>
      </c>
      <c r="D191" s="11">
        <f t="shared" si="17"/>
        <v>1.8864149401523735</v>
      </c>
      <c r="E191" s="11">
        <f t="shared" si="17"/>
        <v>0.88501161000062323</v>
      </c>
      <c r="H191" s="11">
        <f t="shared" si="18"/>
        <v>3.1482963976370812</v>
      </c>
      <c r="I191" s="11">
        <f t="shared" si="18"/>
        <v>3.3814330437683928</v>
      </c>
      <c r="J191" s="11">
        <f t="shared" si="18"/>
        <v>2.8818287996309535</v>
      </c>
      <c r="K191" s="11">
        <f t="shared" si="18"/>
        <v>2.0144709006894077</v>
      </c>
      <c r="M191" s="11"/>
      <c r="N191" s="11">
        <f t="shared" si="19"/>
        <v>1.2732179001063204</v>
      </c>
      <c r="O191" s="11">
        <f t="shared" si="19"/>
        <v>1.2082759566959442</v>
      </c>
      <c r="P191" s="11">
        <f t="shared" si="19"/>
        <v>1.1866827088638496</v>
      </c>
      <c r="Q191" s="11">
        <f t="shared" si="19"/>
        <v>1.2013603399288186</v>
      </c>
      <c r="T191" s="11">
        <f t="shared" si="20"/>
        <v>1.234523378294794</v>
      </c>
      <c r="U191" s="11">
        <f t="shared" si="20"/>
        <v>1.243750587834489</v>
      </c>
      <c r="V191" s="11">
        <f t="shared" si="20"/>
        <v>1.2481844014035275</v>
      </c>
      <c r="W191" s="11">
        <f t="shared" si="20"/>
        <v>1.3018163079494123</v>
      </c>
      <c r="Y191">
        <v>2040</v>
      </c>
      <c r="Z191" s="11">
        <f t="shared" si="21"/>
        <v>88.883137113291127</v>
      </c>
      <c r="AA191" s="11">
        <f t="shared" si="21"/>
        <v>256.04196091173662</v>
      </c>
      <c r="AB191" s="11">
        <f t="shared" si="21"/>
        <v>775.06589366792559</v>
      </c>
    </row>
    <row r="192" spans="1:28" x14ac:dyDescent="0.25">
      <c r="B192" s="11"/>
      <c r="C192" s="11"/>
      <c r="D192" s="11"/>
      <c r="E192" s="11"/>
      <c r="H192" s="11"/>
      <c r="I192" s="11"/>
      <c r="J192" s="11"/>
      <c r="K192" s="11"/>
      <c r="M192" s="11"/>
      <c r="N192" s="11"/>
      <c r="O192" s="11"/>
      <c r="P192" s="11"/>
      <c r="Q192" s="11"/>
      <c r="T192" s="11"/>
      <c r="U192" s="11"/>
      <c r="V192" s="11"/>
      <c r="W192" s="11"/>
      <c r="Z192" s="11"/>
      <c r="AA192" s="11"/>
      <c r="AB192" s="11"/>
    </row>
    <row r="193" spans="1:28" x14ac:dyDescent="0.25">
      <c r="B193" s="11"/>
      <c r="C193" s="11"/>
      <c r="D193" s="11"/>
      <c r="E193" s="11"/>
      <c r="H193" s="11"/>
      <c r="I193" s="11"/>
      <c r="J193" s="11"/>
      <c r="K193" s="11"/>
      <c r="M193" s="11"/>
      <c r="N193" s="11"/>
      <c r="O193" s="11"/>
      <c r="P193" s="11"/>
      <c r="Q193" s="11"/>
      <c r="T193" s="11"/>
      <c r="U193" s="11"/>
      <c r="V193" s="11"/>
      <c r="W193" s="11"/>
      <c r="Z193" s="11"/>
      <c r="AA193" s="11"/>
      <c r="AB193" s="11"/>
    </row>
    <row r="194" spans="1:28" x14ac:dyDescent="0.25">
      <c r="A194" t="s">
        <v>277</v>
      </c>
      <c r="AB194" t="s">
        <v>273</v>
      </c>
    </row>
    <row r="195" spans="1:28" x14ac:dyDescent="0.25">
      <c r="A195" s="2" t="s">
        <v>246</v>
      </c>
      <c r="G195" s="2" t="s">
        <v>248</v>
      </c>
      <c r="M195" s="2" t="s">
        <v>249</v>
      </c>
      <c r="S195" s="2" t="s">
        <v>250</v>
      </c>
      <c r="Y195" s="4" t="s">
        <v>274</v>
      </c>
      <c r="AB195">
        <v>7</v>
      </c>
    </row>
    <row r="196" spans="1:28" x14ac:dyDescent="0.25">
      <c r="A196" s="4" t="s">
        <v>278</v>
      </c>
      <c r="B196" t="s">
        <v>252</v>
      </c>
      <c r="C196">
        <v>650</v>
      </c>
      <c r="D196">
        <v>550</v>
      </c>
      <c r="E196">
        <v>450</v>
      </c>
      <c r="G196" s="4" t="s">
        <v>278</v>
      </c>
      <c r="H196" t="s">
        <v>252</v>
      </c>
      <c r="I196">
        <v>650</v>
      </c>
      <c r="J196">
        <v>550</v>
      </c>
      <c r="K196">
        <v>450</v>
      </c>
      <c r="M196" s="4" t="s">
        <v>278</v>
      </c>
      <c r="N196" t="s">
        <v>252</v>
      </c>
      <c r="O196">
        <v>650</v>
      </c>
      <c r="P196">
        <v>550</v>
      </c>
      <c r="Q196">
        <v>450</v>
      </c>
      <c r="S196" s="4" t="s">
        <v>278</v>
      </c>
      <c r="T196" t="s">
        <v>252</v>
      </c>
      <c r="U196">
        <v>650</v>
      </c>
      <c r="V196">
        <v>550</v>
      </c>
      <c r="W196">
        <v>450</v>
      </c>
      <c r="Y196" t="s">
        <v>276</v>
      </c>
      <c r="Z196">
        <v>650</v>
      </c>
      <c r="AA196">
        <v>550</v>
      </c>
      <c r="AB196">
        <v>450</v>
      </c>
    </row>
    <row r="197" spans="1:28" x14ac:dyDescent="0.25">
      <c r="A197">
        <v>2007</v>
      </c>
      <c r="B197" s="11">
        <v>0</v>
      </c>
      <c r="C197" s="11">
        <v>0</v>
      </c>
      <c r="D197" s="11">
        <v>0</v>
      </c>
      <c r="E197" s="11">
        <v>0</v>
      </c>
      <c r="H197" s="11">
        <v>0</v>
      </c>
      <c r="I197" s="11">
        <v>0</v>
      </c>
      <c r="J197" s="11">
        <v>0</v>
      </c>
      <c r="K197" s="11">
        <v>0</v>
      </c>
      <c r="M197" s="11"/>
      <c r="N197" s="40">
        <v>0</v>
      </c>
      <c r="O197" s="40">
        <v>0</v>
      </c>
      <c r="P197" s="40">
        <v>0</v>
      </c>
      <c r="Q197" s="40">
        <v>0</v>
      </c>
      <c r="T197" s="11">
        <v>0</v>
      </c>
      <c r="U197" s="11">
        <v>0</v>
      </c>
      <c r="V197" s="11">
        <v>0</v>
      </c>
      <c r="W197" s="11">
        <v>0</v>
      </c>
      <c r="Z197" s="11">
        <f>Z148</f>
        <v>0</v>
      </c>
      <c r="AA197" s="11">
        <f>AA148</f>
        <v>0</v>
      </c>
      <c r="AB197" s="11">
        <f>AB148</f>
        <v>0</v>
      </c>
    </row>
    <row r="198" spans="1:28" x14ac:dyDescent="0.25">
      <c r="A198">
        <v>2008</v>
      </c>
      <c r="B198" s="11">
        <f>(B149-B148)/B148</f>
        <v>0</v>
      </c>
      <c r="C198" s="11">
        <f>(C149-C148)/C148</f>
        <v>0</v>
      </c>
      <c r="D198" s="11">
        <f>(D149-D148)/D148</f>
        <v>0</v>
      </c>
      <c r="E198" s="11">
        <f>(E149-E148)/E148</f>
        <v>0</v>
      </c>
      <c r="H198" s="11">
        <f>(H149-H148)/H148</f>
        <v>0</v>
      </c>
      <c r="I198" s="11">
        <f>(I149-I148)/I148</f>
        <v>0</v>
      </c>
      <c r="J198" s="11">
        <f>(J149-J148)/J148</f>
        <v>0</v>
      </c>
      <c r="K198" s="11">
        <f>(K149-K148)/K148</f>
        <v>0</v>
      </c>
      <c r="M198" s="11"/>
      <c r="N198" s="40">
        <f>(N149-N148)/N148</f>
        <v>0</v>
      </c>
      <c r="O198" s="40">
        <f>(O149-O148)/O148</f>
        <v>0</v>
      </c>
      <c r="P198" s="40">
        <f>(P149-P148)/P148</f>
        <v>0</v>
      </c>
      <c r="Q198" s="40">
        <f>(Q149-Q148)/Q148</f>
        <v>0</v>
      </c>
      <c r="T198" s="11">
        <f>(T149-T148)/T148</f>
        <v>0</v>
      </c>
      <c r="U198" s="11">
        <f>(U149-U148)/U148</f>
        <v>0</v>
      </c>
      <c r="V198" s="11">
        <f>(V149-V148)/V148</f>
        <v>0</v>
      </c>
      <c r="W198" s="11">
        <f>(W149-W148)/W148</f>
        <v>0</v>
      </c>
      <c r="Z198" s="11">
        <f t="shared" ref="Z198:AB213" si="22">Z149</f>
        <v>0</v>
      </c>
      <c r="AA198" s="11">
        <f t="shared" si="22"/>
        <v>0</v>
      </c>
      <c r="AB198" s="11">
        <f t="shared" si="22"/>
        <v>0</v>
      </c>
    </row>
    <row r="199" spans="1:28" x14ac:dyDescent="0.25">
      <c r="A199">
        <v>2009</v>
      </c>
      <c r="B199" s="11">
        <f t="shared" ref="B199:E214" si="23">(B150-B149)/B149</f>
        <v>0</v>
      </c>
      <c r="C199" s="11">
        <f t="shared" si="23"/>
        <v>0</v>
      </c>
      <c r="D199" s="11">
        <f t="shared" si="23"/>
        <v>0</v>
      </c>
      <c r="E199" s="11">
        <f t="shared" si="23"/>
        <v>0</v>
      </c>
      <c r="H199" s="11">
        <f t="shared" ref="H199:K214" si="24">(H150-H149)/H149</f>
        <v>0</v>
      </c>
      <c r="I199" s="11">
        <f t="shared" si="24"/>
        <v>0</v>
      </c>
      <c r="J199" s="11">
        <f t="shared" si="24"/>
        <v>0</v>
      </c>
      <c r="K199" s="11">
        <f t="shared" si="24"/>
        <v>0</v>
      </c>
      <c r="M199" s="11"/>
      <c r="N199" s="40">
        <f t="shared" ref="N199:Q214" si="25">(N150-N149)/N149</f>
        <v>0</v>
      </c>
      <c r="O199" s="40">
        <f t="shared" si="25"/>
        <v>0</v>
      </c>
      <c r="P199" s="40">
        <f t="shared" si="25"/>
        <v>0</v>
      </c>
      <c r="Q199" s="40">
        <f t="shared" si="25"/>
        <v>0</v>
      </c>
      <c r="T199" s="11">
        <f t="shared" ref="T199:W214" si="26">(T150-T149)/T149</f>
        <v>0</v>
      </c>
      <c r="U199" s="11">
        <f t="shared" si="26"/>
        <v>0</v>
      </c>
      <c r="V199" s="11">
        <f t="shared" si="26"/>
        <v>0</v>
      </c>
      <c r="W199" s="11">
        <f t="shared" si="26"/>
        <v>0</v>
      </c>
      <c r="Z199" s="11">
        <f t="shared" si="22"/>
        <v>0</v>
      </c>
      <c r="AA199" s="11">
        <f t="shared" si="22"/>
        <v>0</v>
      </c>
      <c r="AB199" s="11">
        <f t="shared" si="22"/>
        <v>0</v>
      </c>
    </row>
    <row r="200" spans="1:28" x14ac:dyDescent="0.25">
      <c r="A200">
        <v>2010</v>
      </c>
      <c r="B200" s="11">
        <f t="shared" si="23"/>
        <v>0</v>
      </c>
      <c r="C200" s="11">
        <f t="shared" si="23"/>
        <v>0</v>
      </c>
      <c r="D200" s="11">
        <f t="shared" si="23"/>
        <v>0</v>
      </c>
      <c r="E200" s="11">
        <f t="shared" si="23"/>
        <v>0</v>
      </c>
      <c r="H200" s="11">
        <f t="shared" si="24"/>
        <v>0</v>
      </c>
      <c r="I200" s="11">
        <f t="shared" si="24"/>
        <v>0</v>
      </c>
      <c r="J200" s="11">
        <f t="shared" si="24"/>
        <v>0</v>
      </c>
      <c r="K200" s="11">
        <f t="shared" si="24"/>
        <v>0</v>
      </c>
      <c r="M200" s="11"/>
      <c r="N200" s="40">
        <f t="shared" si="25"/>
        <v>0</v>
      </c>
      <c r="O200" s="40">
        <f t="shared" si="25"/>
        <v>0</v>
      </c>
      <c r="P200" s="40">
        <f t="shared" si="25"/>
        <v>0</v>
      </c>
      <c r="Q200" s="40">
        <f t="shared" si="25"/>
        <v>0</v>
      </c>
      <c r="T200" s="11">
        <f t="shared" si="26"/>
        <v>0</v>
      </c>
      <c r="U200" s="11">
        <f t="shared" si="26"/>
        <v>0</v>
      </c>
      <c r="V200" s="11">
        <f t="shared" si="26"/>
        <v>0</v>
      </c>
      <c r="W200" s="11">
        <f t="shared" si="26"/>
        <v>0</v>
      </c>
      <c r="Z200" s="11">
        <f t="shared" si="22"/>
        <v>0</v>
      </c>
      <c r="AA200" s="11">
        <f t="shared" si="22"/>
        <v>0</v>
      </c>
      <c r="AB200" s="11">
        <f t="shared" si="22"/>
        <v>0</v>
      </c>
    </row>
    <row r="201" spans="1:28" x14ac:dyDescent="0.25">
      <c r="A201">
        <v>2011</v>
      </c>
      <c r="B201" s="11">
        <f t="shared" si="23"/>
        <v>3.4704596103998453E-2</v>
      </c>
      <c r="C201" s="11">
        <f t="shared" si="23"/>
        <v>3.3319247756462778E-2</v>
      </c>
      <c r="D201" s="11">
        <f t="shared" si="23"/>
        <v>3.0626883862922005E-2</v>
      </c>
      <c r="E201" s="11">
        <f t="shared" si="23"/>
        <v>1.6067122223372809E-2</v>
      </c>
      <c r="H201" s="11">
        <f t="shared" si="24"/>
        <v>2.7219633023719325E-2</v>
      </c>
      <c r="I201" s="11">
        <f t="shared" si="24"/>
        <v>5.12168501472543E-2</v>
      </c>
      <c r="J201" s="11">
        <f t="shared" si="24"/>
        <v>5.3068449765146797E-2</v>
      </c>
      <c r="K201" s="11">
        <f t="shared" si="24"/>
        <v>5.302104102664118E-2</v>
      </c>
      <c r="M201" s="11"/>
      <c r="N201" s="40">
        <f t="shared" si="25"/>
        <v>4.2655443898602652E-3</v>
      </c>
      <c r="O201" s="40">
        <f t="shared" si="25"/>
        <v>-4.7496729938414362E-3</v>
      </c>
      <c r="P201" s="40">
        <f t="shared" si="25"/>
        <v>-5.9119783193376518E-3</v>
      </c>
      <c r="Q201" s="40">
        <f t="shared" si="25"/>
        <v>-6.0062950527511871E-3</v>
      </c>
      <c r="T201" s="11">
        <f t="shared" si="26"/>
        <v>2.9683207523030219E-3</v>
      </c>
      <c r="U201" s="11">
        <f t="shared" si="26"/>
        <v>3.1471880138775887E-3</v>
      </c>
      <c r="V201" s="11">
        <f t="shared" si="26"/>
        <v>2.782032310761906E-3</v>
      </c>
      <c r="W201" s="11">
        <f t="shared" si="26"/>
        <v>1.55145755045627E-3</v>
      </c>
      <c r="Z201" s="11">
        <f t="shared" si="22"/>
        <v>0</v>
      </c>
      <c r="AA201" s="11">
        <f t="shared" si="22"/>
        <v>0</v>
      </c>
      <c r="AB201" s="11">
        <f t="shared" si="22"/>
        <v>0</v>
      </c>
    </row>
    <row r="202" spans="1:28" x14ac:dyDescent="0.25">
      <c r="A202">
        <v>2012</v>
      </c>
      <c r="B202" s="11">
        <f t="shared" si="23"/>
        <v>3.3540583693812125E-2</v>
      </c>
      <c r="C202" s="11">
        <f t="shared" si="23"/>
        <v>3.224487284912686E-2</v>
      </c>
      <c r="D202" s="11">
        <f t="shared" si="23"/>
        <v>2.971675234021481E-2</v>
      </c>
      <c r="E202" s="11">
        <f t="shared" si="23"/>
        <v>1.581305198442079E-2</v>
      </c>
      <c r="H202" s="11">
        <f t="shared" si="24"/>
        <v>2.6498357457979564E-2</v>
      </c>
      <c r="I202" s="11">
        <f t="shared" si="24"/>
        <v>4.8721488948840409E-2</v>
      </c>
      <c r="J202" s="11">
        <f t="shared" si="24"/>
        <v>5.0394112345679594E-2</v>
      </c>
      <c r="K202" s="11">
        <f t="shared" si="24"/>
        <v>5.0351359527379722E-2</v>
      </c>
      <c r="M202" s="11"/>
      <c r="N202" s="40">
        <f t="shared" si="25"/>
        <v>4.24742680229152E-3</v>
      </c>
      <c r="O202" s="40">
        <f t="shared" si="25"/>
        <v>-4.7723400484880564E-3</v>
      </c>
      <c r="P202" s="40">
        <f t="shared" si="25"/>
        <v>-5.9471376682920457E-3</v>
      </c>
      <c r="Q202" s="40">
        <f t="shared" si="25"/>
        <v>-6.0425886229001696E-3</v>
      </c>
      <c r="T202" s="11">
        <f t="shared" si="26"/>
        <v>2.9595359004724636E-3</v>
      </c>
      <c r="U202" s="11">
        <f t="shared" si="26"/>
        <v>3.1373142959287867E-3</v>
      </c>
      <c r="V202" s="11">
        <f t="shared" si="26"/>
        <v>2.7743140793529443E-3</v>
      </c>
      <c r="W202" s="11">
        <f t="shared" si="26"/>
        <v>1.5490542585312494E-3</v>
      </c>
      <c r="Z202" s="11">
        <f t="shared" si="22"/>
        <v>0</v>
      </c>
      <c r="AA202" s="11">
        <f t="shared" si="22"/>
        <v>20</v>
      </c>
      <c r="AB202" s="11">
        <f t="shared" si="22"/>
        <v>50</v>
      </c>
    </row>
    <row r="203" spans="1:28" x14ac:dyDescent="0.25">
      <c r="A203">
        <v>2013</v>
      </c>
      <c r="B203" s="11">
        <f t="shared" si="23"/>
        <v>3.245212062590587E-2</v>
      </c>
      <c r="C203" s="11">
        <f t="shared" si="23"/>
        <v>3.123761977148613E-2</v>
      </c>
      <c r="D203" s="11">
        <f t="shared" si="23"/>
        <v>2.8859152065546224E-2</v>
      </c>
      <c r="E203" s="11">
        <f t="shared" si="23"/>
        <v>1.556689191335296E-2</v>
      </c>
      <c r="H203" s="11">
        <f t="shared" si="24"/>
        <v>2.5814320369299284E-2</v>
      </c>
      <c r="I203" s="11">
        <f t="shared" si="24"/>
        <v>4.6457986664938736E-2</v>
      </c>
      <c r="J203" s="11">
        <f t="shared" si="24"/>
        <v>4.7976385009567857E-2</v>
      </c>
      <c r="K203" s="11">
        <f t="shared" si="24"/>
        <v>4.793763445982159E-2</v>
      </c>
      <c r="M203" s="11"/>
      <c r="N203" s="40">
        <f t="shared" si="25"/>
        <v>4.2294624700381003E-3</v>
      </c>
      <c r="O203" s="40">
        <f t="shared" si="25"/>
        <v>-4.7952244903649152E-3</v>
      </c>
      <c r="P203" s="40">
        <f t="shared" si="25"/>
        <v>-5.9827177141712085E-3</v>
      </c>
      <c r="Q203" s="40">
        <f t="shared" si="25"/>
        <v>-6.0793234737598744E-3</v>
      </c>
      <c r="T203" s="11">
        <f t="shared" si="26"/>
        <v>2.9508028933743044E-3</v>
      </c>
      <c r="U203" s="11">
        <f t="shared" si="26"/>
        <v>3.127502338132812E-3</v>
      </c>
      <c r="V203" s="11">
        <f t="shared" si="26"/>
        <v>2.7666385550580521E-3</v>
      </c>
      <c r="W203" s="11">
        <f t="shared" si="26"/>
        <v>1.5466584007486331E-3</v>
      </c>
      <c r="Z203" s="11">
        <f t="shared" si="22"/>
        <v>0</v>
      </c>
      <c r="AA203" s="11">
        <f t="shared" si="22"/>
        <v>40</v>
      </c>
      <c r="AB203" s="11">
        <f t="shared" si="22"/>
        <v>100</v>
      </c>
    </row>
    <row r="204" spans="1:28" x14ac:dyDescent="0.25">
      <c r="A204">
        <v>2014</v>
      </c>
      <c r="B204" s="11">
        <f t="shared" si="23"/>
        <v>3.1432082880747586E-2</v>
      </c>
      <c r="C204" s="11">
        <f t="shared" si="23"/>
        <v>3.0291388883202229E-2</v>
      </c>
      <c r="D204" s="11">
        <f t="shared" si="23"/>
        <v>2.8049662587534017E-2</v>
      </c>
      <c r="E204" s="11">
        <f t="shared" si="23"/>
        <v>1.532827826242422E-2</v>
      </c>
      <c r="H204" s="11">
        <f t="shared" si="24"/>
        <v>2.5164710471194986E-2</v>
      </c>
      <c r="I204" s="11">
        <f t="shared" si="24"/>
        <v>4.4395462844160481E-2</v>
      </c>
      <c r="J204" s="11">
        <f t="shared" si="24"/>
        <v>4.5780024908795861E-2</v>
      </c>
      <c r="K204" s="11">
        <f t="shared" si="24"/>
        <v>4.574473984276043E-2</v>
      </c>
      <c r="M204" s="11"/>
      <c r="N204" s="40">
        <f t="shared" si="25"/>
        <v>4.21164945672393E-3</v>
      </c>
      <c r="O204" s="40">
        <f t="shared" si="25"/>
        <v>-4.818329461802686E-3</v>
      </c>
      <c r="P204" s="40">
        <f t="shared" si="25"/>
        <v>-6.0187260531436235E-3</v>
      </c>
      <c r="Q204" s="40">
        <f t="shared" si="25"/>
        <v>-6.1165077026115464E-3</v>
      </c>
      <c r="T204" s="11">
        <f t="shared" si="26"/>
        <v>2.9421212734089541E-3</v>
      </c>
      <c r="U204" s="11">
        <f t="shared" si="26"/>
        <v>3.1177515628303429E-3</v>
      </c>
      <c r="V204" s="11">
        <f t="shared" si="26"/>
        <v>2.7590053843871104E-3</v>
      </c>
      <c r="W204" s="11">
        <f t="shared" si="26"/>
        <v>1.5442699426687809E-3</v>
      </c>
      <c r="Z204" s="11">
        <f t="shared" si="22"/>
        <v>0</v>
      </c>
      <c r="AA204" s="11">
        <f t="shared" si="22"/>
        <v>60</v>
      </c>
      <c r="AB204" s="11">
        <f t="shared" si="22"/>
        <v>150</v>
      </c>
    </row>
    <row r="205" spans="1:28" x14ac:dyDescent="0.25">
      <c r="A205">
        <v>2015</v>
      </c>
      <c r="B205" s="11">
        <f t="shared" si="23"/>
        <v>3.0474214834348441E-2</v>
      </c>
      <c r="C205" s="11">
        <f t="shared" si="23"/>
        <v>2.940079788110932E-2</v>
      </c>
      <c r="D205" s="11">
        <f t="shared" si="23"/>
        <v>2.7284345891359803E-2</v>
      </c>
      <c r="E205" s="11">
        <f t="shared" si="23"/>
        <v>1.509686924967921E-2</v>
      </c>
      <c r="H205" s="11">
        <f t="shared" si="24"/>
        <v>2.4546992511699679E-2</v>
      </c>
      <c r="I205" s="11">
        <f t="shared" si="24"/>
        <v>4.2508287735415484E-2</v>
      </c>
      <c r="J205" s="11">
        <f t="shared" si="24"/>
        <v>4.3775960353410096E-2</v>
      </c>
      <c r="K205" s="11">
        <f t="shared" si="24"/>
        <v>4.3743695856081531E-2</v>
      </c>
      <c r="M205" s="11"/>
      <c r="N205" s="40">
        <f t="shared" si="25"/>
        <v>4.1939858584605404E-3</v>
      </c>
      <c r="O205" s="40">
        <f t="shared" si="25"/>
        <v>-4.8416581659879564E-3</v>
      </c>
      <c r="P205" s="40">
        <f t="shared" si="25"/>
        <v>-6.0551704653822183E-3</v>
      </c>
      <c r="Q205" s="40">
        <f t="shared" si="25"/>
        <v>-6.1541496060824354E-3</v>
      </c>
      <c r="T205" s="11">
        <f t="shared" si="26"/>
        <v>2.9334905883427655E-3</v>
      </c>
      <c r="U205" s="11">
        <f t="shared" si="26"/>
        <v>3.1080613995445403E-3</v>
      </c>
      <c r="V205" s="11">
        <f t="shared" si="26"/>
        <v>2.7514142177456711E-3</v>
      </c>
      <c r="W205" s="11">
        <f t="shared" si="26"/>
        <v>1.5418888500631342E-3</v>
      </c>
      <c r="Z205" s="11">
        <f t="shared" si="22"/>
        <v>58.36595949129287</v>
      </c>
      <c r="AA205" s="11">
        <f t="shared" si="22"/>
        <v>116.57007929342308</v>
      </c>
      <c r="AB205" s="11">
        <f t="shared" si="22"/>
        <v>287.72869312534385</v>
      </c>
    </row>
    <row r="206" spans="1:28" x14ac:dyDescent="0.25">
      <c r="A206">
        <v>2016</v>
      </c>
      <c r="B206" s="11">
        <f t="shared" si="23"/>
        <v>3.7122834397131703E-2</v>
      </c>
      <c r="C206" s="11">
        <f t="shared" si="23"/>
        <v>3.3838815400350296E-2</v>
      </c>
      <c r="D206" s="11">
        <f t="shared" si="23"/>
        <v>2.7234248425429951E-2</v>
      </c>
      <c r="E206" s="11">
        <f t="shared" si="23"/>
        <v>8.7910031747995589E-3</v>
      </c>
      <c r="H206" s="11">
        <f t="shared" si="24"/>
        <v>2.3096336496754796E-2</v>
      </c>
      <c r="I206" s="11">
        <f t="shared" si="24"/>
        <v>4.8715024390857051E-2</v>
      </c>
      <c r="J206" s="11">
        <f t="shared" si="24"/>
        <v>4.1807375802897839E-2</v>
      </c>
      <c r="K206" s="11">
        <f t="shared" si="24"/>
        <v>3.7868529864840968E-2</v>
      </c>
      <c r="M206" s="11"/>
      <c r="N206" s="40">
        <f t="shared" si="25"/>
        <v>6.9169072919952074E-3</v>
      </c>
      <c r="O206" s="40">
        <f t="shared" si="25"/>
        <v>-2.5939196215973345E-3</v>
      </c>
      <c r="P206" s="40">
        <f t="shared" si="25"/>
        <v>-9.6800312160402665E-5</v>
      </c>
      <c r="Q206" s="40">
        <f t="shared" si="25"/>
        <v>-2.1204992349585011E-3</v>
      </c>
      <c r="T206" s="11">
        <f t="shared" si="26"/>
        <v>6.1122996322192976E-3</v>
      </c>
      <c r="U206" s="11">
        <f t="shared" si="26"/>
        <v>5.8681428619946326E-3</v>
      </c>
      <c r="V206" s="11">
        <f t="shared" si="26"/>
        <v>5.4770190992571403E-3</v>
      </c>
      <c r="W206" s="11">
        <f t="shared" si="26"/>
        <v>5.5686393771629426E-3</v>
      </c>
      <c r="Z206" s="11">
        <f t="shared" si="22"/>
        <v>60.426670718487117</v>
      </c>
      <c r="AA206" s="11">
        <f t="shared" si="22"/>
        <v>118.15849236033932</v>
      </c>
      <c r="AB206" s="11">
        <f t="shared" si="22"/>
        <v>294.77954012731857</v>
      </c>
    </row>
    <row r="207" spans="1:28" x14ac:dyDescent="0.25">
      <c r="A207">
        <v>2017</v>
      </c>
      <c r="B207" s="11">
        <f t="shared" si="23"/>
        <v>3.5794057527159577E-2</v>
      </c>
      <c r="C207" s="11">
        <f t="shared" si="23"/>
        <v>3.2731229371811055E-2</v>
      </c>
      <c r="D207" s="11">
        <f t="shared" si="23"/>
        <v>2.6512208356736032E-2</v>
      </c>
      <c r="E207" s="11">
        <f t="shared" si="23"/>
        <v>8.7143949015506938E-3</v>
      </c>
      <c r="H207" s="11">
        <f t="shared" si="24"/>
        <v>2.2574938129326642E-2</v>
      </c>
      <c r="I207" s="11">
        <f t="shared" si="24"/>
        <v>4.6452108778663591E-2</v>
      </c>
      <c r="J207" s="11">
        <f t="shared" si="24"/>
        <v>4.0129660025390652E-2</v>
      </c>
      <c r="K207" s="11">
        <f t="shared" si="24"/>
        <v>3.6486827353522384E-2</v>
      </c>
      <c r="M207" s="11"/>
      <c r="N207" s="40">
        <f t="shared" si="25"/>
        <v>6.8693923420120812E-3</v>
      </c>
      <c r="O207" s="40">
        <f t="shared" si="25"/>
        <v>-2.6006655389679617E-3</v>
      </c>
      <c r="P207" s="40">
        <f t="shared" si="25"/>
        <v>-9.6809683369574647E-5</v>
      </c>
      <c r="Q207" s="40">
        <f t="shared" si="25"/>
        <v>-2.1250053070874931E-3</v>
      </c>
      <c r="T207" s="11">
        <f t="shared" si="26"/>
        <v>6.0751663948963516E-3</v>
      </c>
      <c r="U207" s="11">
        <f t="shared" si="26"/>
        <v>5.8339086525766122E-3</v>
      </c>
      <c r="V207" s="11">
        <f t="shared" si="26"/>
        <v>5.4471847642652014E-3</v>
      </c>
      <c r="W207" s="11">
        <f t="shared" si="26"/>
        <v>5.5378013584570949E-3</v>
      </c>
      <c r="Z207" s="11">
        <f t="shared" si="22"/>
        <v>62.487381945680568</v>
      </c>
      <c r="AA207" s="11">
        <f t="shared" si="22"/>
        <v>119.74690542725358</v>
      </c>
      <c r="AB207" s="11">
        <f t="shared" si="22"/>
        <v>301.830387129271</v>
      </c>
    </row>
    <row r="208" spans="1:28" x14ac:dyDescent="0.25">
      <c r="A208">
        <v>2018</v>
      </c>
      <c r="B208" s="11">
        <f t="shared" si="23"/>
        <v>3.4557118055498375E-2</v>
      </c>
      <c r="C208" s="11">
        <f t="shared" si="23"/>
        <v>3.1693850675679404E-2</v>
      </c>
      <c r="D208" s="11">
        <f t="shared" si="23"/>
        <v>2.5827465217561501E-2</v>
      </c>
      <c r="E208" s="11">
        <f t="shared" si="23"/>
        <v>8.6391102829442169E-3</v>
      </c>
      <c r="H208" s="11">
        <f t="shared" si="24"/>
        <v>2.2076561127759183E-2</v>
      </c>
      <c r="I208" s="11">
        <f t="shared" si="24"/>
        <v>4.4390095245618863E-2</v>
      </c>
      <c r="J208" s="11">
        <f t="shared" si="24"/>
        <v>3.8581401499880992E-2</v>
      </c>
      <c r="K208" s="11">
        <f t="shared" si="24"/>
        <v>3.5202403340395892E-2</v>
      </c>
      <c r="M208" s="11"/>
      <c r="N208" s="40">
        <f t="shared" si="25"/>
        <v>6.8225257359703848E-3</v>
      </c>
      <c r="O208" s="40">
        <f t="shared" si="25"/>
        <v>-2.6074466355778068E-3</v>
      </c>
      <c r="P208" s="40">
        <f t="shared" si="25"/>
        <v>-9.6819056391768068E-5</v>
      </c>
      <c r="Q208" s="40">
        <f t="shared" si="25"/>
        <v>-2.1295305708528486E-3</v>
      </c>
      <c r="T208" s="11">
        <f t="shared" si="26"/>
        <v>6.0384816143168544E-3</v>
      </c>
      <c r="U208" s="11">
        <f t="shared" si="26"/>
        <v>5.8000715648886449E-3</v>
      </c>
      <c r="V208" s="11">
        <f t="shared" si="26"/>
        <v>5.4176736946579002E-3</v>
      </c>
      <c r="W208" s="11">
        <f t="shared" si="26"/>
        <v>5.5073030083741328E-3</v>
      </c>
      <c r="Z208" s="11">
        <f t="shared" si="22"/>
        <v>64.548093172874019</v>
      </c>
      <c r="AA208" s="11">
        <f t="shared" si="22"/>
        <v>121.33531849416823</v>
      </c>
      <c r="AB208" s="11">
        <f t="shared" si="22"/>
        <v>308.88123413122503</v>
      </c>
    </row>
    <row r="209" spans="1:28" x14ac:dyDescent="0.25">
      <c r="A209">
        <v>2019</v>
      </c>
      <c r="B209" s="11">
        <f t="shared" si="23"/>
        <v>3.3402813099822244E-2</v>
      </c>
      <c r="C209" s="11">
        <f t="shared" si="23"/>
        <v>3.0720208960160776E-2</v>
      </c>
      <c r="D209" s="11">
        <f t="shared" si="23"/>
        <v>2.51772019109314E-2</v>
      </c>
      <c r="E209" s="11">
        <f t="shared" si="23"/>
        <v>8.5651153072218225E-3</v>
      </c>
      <c r="H209" s="11">
        <f t="shared" si="24"/>
        <v>2.1599713727315992E-2</v>
      </c>
      <c r="I209" s="11">
        <f t="shared" si="24"/>
        <v>4.2503366747440513E-2</v>
      </c>
      <c r="J209" s="11">
        <f t="shared" si="24"/>
        <v>3.7148172925279485E-2</v>
      </c>
      <c r="K209" s="11">
        <f t="shared" si="24"/>
        <v>3.4005333862074008E-2</v>
      </c>
      <c r="M209" s="11"/>
      <c r="N209" s="40">
        <f t="shared" si="25"/>
        <v>6.7762942937545905E-3</v>
      </c>
      <c r="O209" s="40">
        <f t="shared" si="25"/>
        <v>-2.6142631873302402E-3</v>
      </c>
      <c r="P209" s="40">
        <f t="shared" si="25"/>
        <v>-9.6828431229226009E-5</v>
      </c>
      <c r="Q209" s="40">
        <f t="shared" si="25"/>
        <v>-2.1340751491227129E-3</v>
      </c>
      <c r="T209" s="11">
        <f t="shared" si="26"/>
        <v>6.0022372152495305E-3</v>
      </c>
      <c r="U209" s="11">
        <f t="shared" si="26"/>
        <v>5.7666247287738994E-3</v>
      </c>
      <c r="V209" s="11">
        <f t="shared" si="26"/>
        <v>5.3884806647065469E-3</v>
      </c>
      <c r="W209" s="11">
        <f t="shared" si="26"/>
        <v>5.477138745682752E-3</v>
      </c>
      <c r="Z209" s="11">
        <f t="shared" si="22"/>
        <v>66.60880440006747</v>
      </c>
      <c r="AA209" s="11">
        <f t="shared" si="22"/>
        <v>122.92373156108249</v>
      </c>
      <c r="AB209" s="11">
        <f t="shared" si="22"/>
        <v>315.93208113317746</v>
      </c>
    </row>
    <row r="210" spans="1:28" x14ac:dyDescent="0.25">
      <c r="A210">
        <v>2020</v>
      </c>
      <c r="B210" s="11">
        <f t="shared" si="23"/>
        <v>3.2323129641611201E-2</v>
      </c>
      <c r="C210" s="11">
        <f t="shared" si="23"/>
        <v>2.9804605258640243E-2</v>
      </c>
      <c r="D210" s="11">
        <f t="shared" si="23"/>
        <v>2.4558878078834806E-2</v>
      </c>
      <c r="E210" s="11">
        <f t="shared" si="23"/>
        <v>8.4923771179739628E-3</v>
      </c>
      <c r="H210" s="11">
        <f t="shared" si="24"/>
        <v>2.1143030324968705E-2</v>
      </c>
      <c r="I210" s="11">
        <f t="shared" si="24"/>
        <v>4.0770483917043777E-2</v>
      </c>
      <c r="J210" s="11">
        <f t="shared" si="24"/>
        <v>3.5817614006384432E-2</v>
      </c>
      <c r="K210" s="11">
        <f t="shared" si="24"/>
        <v>3.2887000432640062E-2</v>
      </c>
      <c r="M210" s="11"/>
      <c r="N210" s="40">
        <f t="shared" si="25"/>
        <v>6.7306851901099201E-3</v>
      </c>
      <c r="O210" s="40">
        <f t="shared" si="25"/>
        <v>-2.6211154730209863E-3</v>
      </c>
      <c r="P210" s="40">
        <f t="shared" si="25"/>
        <v>-9.6837807882018019E-5</v>
      </c>
      <c r="Q210" s="40">
        <f t="shared" si="25"/>
        <v>-2.1386391658195442E-3</v>
      </c>
      <c r="T210" s="11">
        <f t="shared" si="26"/>
        <v>5.9664253151790374E-3</v>
      </c>
      <c r="U210" s="11">
        <f t="shared" si="26"/>
        <v>5.7335614316382701E-3</v>
      </c>
      <c r="V210" s="11">
        <f t="shared" si="26"/>
        <v>5.3596005607145858E-3</v>
      </c>
      <c r="W210" s="11">
        <f t="shared" si="26"/>
        <v>5.4473031107570794E-3</v>
      </c>
      <c r="Z210" s="11">
        <f t="shared" si="22"/>
        <v>68.669515627260921</v>
      </c>
      <c r="AA210" s="11">
        <f t="shared" si="22"/>
        <v>124.51214462799715</v>
      </c>
      <c r="AB210" s="11">
        <f t="shared" si="22"/>
        <v>322.9829281351299</v>
      </c>
    </row>
    <row r="211" spans="1:28" x14ac:dyDescent="0.25">
      <c r="A211">
        <v>2021</v>
      </c>
      <c r="B211" s="11">
        <f t="shared" si="23"/>
        <v>3.2758469941682182E-2</v>
      </c>
      <c r="C211" s="11">
        <f t="shared" si="23"/>
        <v>2.5414898043660372E-2</v>
      </c>
      <c r="D211" s="11">
        <f t="shared" si="23"/>
        <v>1.8418898229034291E-2</v>
      </c>
      <c r="E211" s="11">
        <f t="shared" si="23"/>
        <v>5.0531895095255644E-4</v>
      </c>
      <c r="H211" s="11">
        <f t="shared" si="24"/>
        <v>2.6701780521378119E-2</v>
      </c>
      <c r="I211" s="11">
        <f t="shared" si="24"/>
        <v>2.9051222761969083E-2</v>
      </c>
      <c r="J211" s="11">
        <f t="shared" si="24"/>
        <v>4.1996303675004787E-2</v>
      </c>
      <c r="K211" s="11">
        <f t="shared" si="24"/>
        <v>3.5102317836325593E-2</v>
      </c>
      <c r="M211" s="11"/>
      <c r="N211" s="40">
        <f t="shared" si="25"/>
        <v>6.5761683959799999E-3</v>
      </c>
      <c r="O211" s="40">
        <f t="shared" si="25"/>
        <v>5.8754490943535593E-3</v>
      </c>
      <c r="P211" s="40">
        <f t="shared" si="25"/>
        <v>-1.1219790143257365E-3</v>
      </c>
      <c r="Q211" s="40">
        <f t="shared" si="25"/>
        <v>-3.0472519546690226E-3</v>
      </c>
      <c r="T211" s="11">
        <f t="shared" si="26"/>
        <v>6.5195080346565877E-3</v>
      </c>
      <c r="U211" s="11">
        <f t="shared" si="26"/>
        <v>6.7876924209588343E-3</v>
      </c>
      <c r="V211" s="11">
        <f t="shared" si="26"/>
        <v>7.0471750070671708E-3</v>
      </c>
      <c r="W211" s="11">
        <f t="shared" si="26"/>
        <v>7.5799405374145029E-3</v>
      </c>
      <c r="Z211" s="11">
        <f t="shared" si="22"/>
        <v>69.838971147779205</v>
      </c>
      <c r="AA211" s="11">
        <f t="shared" si="22"/>
        <v>129.81290756229259</v>
      </c>
      <c r="AB211" s="11">
        <f t="shared" si="22"/>
        <v>337.10924494925848</v>
      </c>
    </row>
    <row r="212" spans="1:28" x14ac:dyDescent="0.25">
      <c r="A212">
        <v>2022</v>
      </c>
      <c r="B212" s="11">
        <f t="shared" si="23"/>
        <v>3.1719391217893578E-2</v>
      </c>
      <c r="C212" s="11">
        <f t="shared" si="23"/>
        <v>2.4784990048563167E-2</v>
      </c>
      <c r="D212" s="11">
        <f t="shared" si="23"/>
        <v>1.8085778122409316E-2</v>
      </c>
      <c r="E212" s="11">
        <f t="shared" si="23"/>
        <v>5.0506373267817652E-4</v>
      </c>
      <c r="H212" s="11">
        <f t="shared" si="24"/>
        <v>2.6007338282602425E-2</v>
      </c>
      <c r="I212" s="11">
        <f t="shared" si="24"/>
        <v>2.8231075498849019E-2</v>
      </c>
      <c r="J212" s="11">
        <f t="shared" si="24"/>
        <v>4.0303697361390348E-2</v>
      </c>
      <c r="K212" s="11">
        <f t="shared" si="24"/>
        <v>3.3911930474364013E-2</v>
      </c>
      <c r="M212" s="11"/>
      <c r="N212" s="40">
        <f t="shared" si="25"/>
        <v>6.5332049401303554E-3</v>
      </c>
      <c r="O212" s="40">
        <f t="shared" si="25"/>
        <v>5.8411298333641186E-3</v>
      </c>
      <c r="P212" s="40">
        <f t="shared" si="25"/>
        <v>-1.1232392652091388E-3</v>
      </c>
      <c r="Q212" s="40">
        <f t="shared" si="25"/>
        <v>-3.0565660816341219E-3</v>
      </c>
      <c r="T212" s="11">
        <f t="shared" si="26"/>
        <v>6.4772793598274767E-3</v>
      </c>
      <c r="U212" s="11">
        <f t="shared" si="26"/>
        <v>6.7419302719509784E-3</v>
      </c>
      <c r="V212" s="11">
        <f t="shared" si="26"/>
        <v>6.9978598639311171E-3</v>
      </c>
      <c r="W212" s="11">
        <f t="shared" si="26"/>
        <v>7.5229172718278741E-3</v>
      </c>
      <c r="Z212" s="11">
        <f t="shared" si="22"/>
        <v>71.008426668297091</v>
      </c>
      <c r="AA212" s="11">
        <f t="shared" si="22"/>
        <v>135.11367049658884</v>
      </c>
      <c r="AB212" s="11">
        <f t="shared" si="22"/>
        <v>351.23556176339025</v>
      </c>
    </row>
    <row r="213" spans="1:28" x14ac:dyDescent="0.25">
      <c r="A213">
        <v>2023</v>
      </c>
      <c r="B213" s="11">
        <f t="shared" si="23"/>
        <v>3.0744203790198137E-2</v>
      </c>
      <c r="C213" s="11">
        <f t="shared" si="23"/>
        <v>2.4185551397848323E-2</v>
      </c>
      <c r="D213" s="11">
        <f t="shared" si="23"/>
        <v>1.7764493435679117E-2</v>
      </c>
      <c r="E213" s="11">
        <f t="shared" si="23"/>
        <v>5.0480877207566006E-4</v>
      </c>
      <c r="H213" s="11">
        <f t="shared" si="24"/>
        <v>2.5348101628730604E-2</v>
      </c>
      <c r="I213" s="11">
        <f t="shared" si="24"/>
        <v>2.7455964103353554E-2</v>
      </c>
      <c r="J213" s="11">
        <f t="shared" si="24"/>
        <v>3.8742241773822995E-2</v>
      </c>
      <c r="K213" s="11">
        <f t="shared" si="24"/>
        <v>3.279963164640036E-2</v>
      </c>
      <c r="M213" s="11"/>
      <c r="N213" s="40">
        <f t="shared" si="25"/>
        <v>6.4907992186078647E-3</v>
      </c>
      <c r="O213" s="40">
        <f t="shared" si="25"/>
        <v>5.8072091706289717E-3</v>
      </c>
      <c r="P213" s="40">
        <f t="shared" si="25"/>
        <v>-1.1245023504031608E-3</v>
      </c>
      <c r="Q213" s="40">
        <f t="shared" si="25"/>
        <v>-3.0659373216610879E-3</v>
      </c>
      <c r="T213" s="11">
        <f t="shared" si="26"/>
        <v>6.4355942182295137E-3</v>
      </c>
      <c r="U213" s="11">
        <f t="shared" si="26"/>
        <v>6.6967810411251889E-3</v>
      </c>
      <c r="V213" s="11">
        <f t="shared" si="26"/>
        <v>6.9492301253516967E-3</v>
      </c>
      <c r="W213" s="11">
        <f t="shared" si="26"/>
        <v>7.4667455626684304E-3</v>
      </c>
      <c r="Z213" s="11">
        <f t="shared" si="22"/>
        <v>72.177882188814976</v>
      </c>
      <c r="AA213" s="11">
        <f t="shared" si="22"/>
        <v>140.41443343088508</v>
      </c>
      <c r="AB213" s="11">
        <f t="shared" si="22"/>
        <v>365.36187857751884</v>
      </c>
    </row>
    <row r="214" spans="1:28" x14ac:dyDescent="0.25">
      <c r="A214">
        <v>2024</v>
      </c>
      <c r="B214" s="11">
        <f t="shared" si="23"/>
        <v>2.9827190564971344E-2</v>
      </c>
      <c r="C214" s="11">
        <f t="shared" si="23"/>
        <v>2.3614423543506444E-2</v>
      </c>
      <c r="D214" s="11">
        <f t="shared" si="23"/>
        <v>1.745442442750883E-2</v>
      </c>
      <c r="E214" s="11">
        <f t="shared" si="23"/>
        <v>5.045540687555691E-4</v>
      </c>
      <c r="H214" s="11">
        <f t="shared" si="24"/>
        <v>2.4721459559400225E-2</v>
      </c>
      <c r="I214" s="11">
        <f t="shared" si="24"/>
        <v>2.6722278192533092E-2</v>
      </c>
      <c r="J214" s="11">
        <f t="shared" si="24"/>
        <v>3.7297262223279865E-2</v>
      </c>
      <c r="K214" s="11">
        <f t="shared" si="24"/>
        <v>3.1757981549735713E-2</v>
      </c>
      <c r="M214" s="11"/>
      <c r="N214" s="40">
        <f t="shared" si="25"/>
        <v>6.4489404410344245E-3</v>
      </c>
      <c r="O214" s="40">
        <f t="shared" si="25"/>
        <v>5.773680202013836E-3</v>
      </c>
      <c r="P214" s="40">
        <f t="shared" si="25"/>
        <v>-1.1257682794795596E-3</v>
      </c>
      <c r="Q214" s="40">
        <f t="shared" si="25"/>
        <v>-3.0753662016752988E-3</v>
      </c>
      <c r="T214" s="11">
        <f t="shared" si="26"/>
        <v>6.3944421830872348E-3</v>
      </c>
      <c r="U214" s="11">
        <f t="shared" si="26"/>
        <v>6.6522324966603969E-3</v>
      </c>
      <c r="V214" s="11">
        <f t="shared" si="26"/>
        <v>6.9012716008399061E-3</v>
      </c>
      <c r="W214" s="11">
        <f t="shared" si="26"/>
        <v>7.4114064762487676E-3</v>
      </c>
      <c r="Z214" s="11">
        <f t="shared" ref="Z214:AB229" si="27">Z165</f>
        <v>73.34733770933326</v>
      </c>
      <c r="AA214" s="11">
        <f t="shared" si="27"/>
        <v>145.71519636518133</v>
      </c>
      <c r="AB214" s="11">
        <f t="shared" si="27"/>
        <v>379.48819539165061</v>
      </c>
    </row>
    <row r="215" spans="1:28" x14ac:dyDescent="0.25">
      <c r="A215">
        <v>2025</v>
      </c>
      <c r="B215" s="11">
        <f t="shared" ref="B215:E230" si="28">(B166-B165)/B165</f>
        <v>2.8963296792169475E-2</v>
      </c>
      <c r="C215" s="11">
        <f t="shared" si="28"/>
        <v>2.3069647125290447E-2</v>
      </c>
      <c r="D215" s="11">
        <f t="shared" si="28"/>
        <v>1.7154993883219637E-2</v>
      </c>
      <c r="E215" s="11">
        <f t="shared" si="28"/>
        <v>5.04299622329251E-4</v>
      </c>
      <c r="H215" s="11">
        <f t="shared" ref="H215:K230" si="29">(H166-H165)/H165</f>
        <v>2.4125053036400414E-2</v>
      </c>
      <c r="I215" s="11">
        <f t="shared" si="29"/>
        <v>2.6026783250074126E-2</v>
      </c>
      <c r="J215" s="11">
        <f t="shared" si="29"/>
        <v>3.595619460456223E-2</v>
      </c>
      <c r="K215" s="11">
        <f t="shared" si="29"/>
        <v>3.0780456383793925E-2</v>
      </c>
      <c r="M215" s="11"/>
      <c r="N215" s="40">
        <f t="shared" ref="N215:Q230" si="30">(N166-N165)/N165</f>
        <v>6.4076180935779842E-3</v>
      </c>
      <c r="O215" s="40">
        <f t="shared" si="30"/>
        <v>5.740536181909138E-3</v>
      </c>
      <c r="P215" s="40">
        <f t="shared" si="30"/>
        <v>-1.1270370620534726E-3</v>
      </c>
      <c r="Q215" s="40">
        <f t="shared" si="30"/>
        <v>-3.0848532551144901E-3</v>
      </c>
      <c r="T215" s="11">
        <f t="shared" ref="T215:W230" si="31">(T166-T165)/T165</f>
        <v>6.3538130926243056E-3</v>
      </c>
      <c r="U215" s="11">
        <f t="shared" si="31"/>
        <v>6.6082727300570514E-3</v>
      </c>
      <c r="V215" s="11">
        <f t="shared" si="31"/>
        <v>6.8539704889515104E-3</v>
      </c>
      <c r="W215" s="11">
        <f t="shared" si="31"/>
        <v>7.3568816360480424E-3</v>
      </c>
      <c r="Z215" s="11">
        <f t="shared" si="27"/>
        <v>74.516793229851146</v>
      </c>
      <c r="AA215" s="11">
        <f t="shared" si="27"/>
        <v>151.01595929947598</v>
      </c>
      <c r="AB215" s="11">
        <f t="shared" si="27"/>
        <v>393.61451220577919</v>
      </c>
    </row>
    <row r="216" spans="1:28" x14ac:dyDescent="0.25">
      <c r="A216">
        <v>2026</v>
      </c>
      <c r="B216" s="11">
        <f t="shared" si="28"/>
        <v>1.8741926644633353E-2</v>
      </c>
      <c r="C216" s="11">
        <f t="shared" si="28"/>
        <v>1.768251842226988E-2</v>
      </c>
      <c r="D216" s="11">
        <f t="shared" si="28"/>
        <v>1.7951253016817052E-2</v>
      </c>
      <c r="E216" s="11">
        <f t="shared" si="28"/>
        <v>-8.4808086511992883E-3</v>
      </c>
      <c r="H216" s="11">
        <f t="shared" si="29"/>
        <v>3.0365328849483456E-2</v>
      </c>
      <c r="I216" s="11">
        <f t="shared" si="29"/>
        <v>1.6865510965899656E-2</v>
      </c>
      <c r="J216" s="11">
        <f t="shared" si="29"/>
        <v>4.7964809010596798E-2</v>
      </c>
      <c r="K216" s="11">
        <f t="shared" si="29"/>
        <v>2.9163501746355975E-2</v>
      </c>
      <c r="M216" s="11"/>
      <c r="N216" s="40">
        <f t="shared" si="30"/>
        <v>6.159768751266558E-3</v>
      </c>
      <c r="O216" s="40">
        <f t="shared" si="30"/>
        <v>9.2910202129611718E-3</v>
      </c>
      <c r="P216" s="40">
        <f t="shared" si="30"/>
        <v>3.5751670188804448E-4</v>
      </c>
      <c r="Q216" s="40">
        <f t="shared" si="30"/>
        <v>1.1647913575318887E-3</v>
      </c>
      <c r="T216" s="11">
        <f t="shared" si="31"/>
        <v>5.1676987528646639E-3</v>
      </c>
      <c r="U216" s="11">
        <f t="shared" si="31"/>
        <v>5.0270930028682263E-3</v>
      </c>
      <c r="V216" s="11">
        <f t="shared" si="31"/>
        <v>6.091238321156372E-3</v>
      </c>
      <c r="W216" s="11">
        <f t="shared" si="31"/>
        <v>7.4622967942509239E-3</v>
      </c>
      <c r="Z216" s="11">
        <f t="shared" si="27"/>
        <v>77.214500875537624</v>
      </c>
      <c r="AA216" s="11">
        <f t="shared" si="27"/>
        <v>152.92140131952306</v>
      </c>
      <c r="AB216" s="11">
        <f t="shared" si="27"/>
        <v>410.19276025494946</v>
      </c>
    </row>
    <row r="217" spans="1:28" x14ac:dyDescent="0.25">
      <c r="A217">
        <v>2027</v>
      </c>
      <c r="B217" s="11">
        <f t="shared" si="28"/>
        <v>1.8397129002398545E-2</v>
      </c>
      <c r="C217" s="11">
        <f t="shared" si="28"/>
        <v>1.7375279718546785E-2</v>
      </c>
      <c r="D217" s="11">
        <f t="shared" si="28"/>
        <v>1.7634688265879366E-2</v>
      </c>
      <c r="E217" s="11">
        <f t="shared" si="28"/>
        <v>-8.5533479585619965E-3</v>
      </c>
      <c r="H217" s="11">
        <f t="shared" si="29"/>
        <v>2.9470448975022545E-2</v>
      </c>
      <c r="I217" s="11">
        <f t="shared" si="29"/>
        <v>1.6585783256509088E-2</v>
      </c>
      <c r="J217" s="11">
        <f t="shared" si="29"/>
        <v>4.5769484431345465E-2</v>
      </c>
      <c r="K217" s="11">
        <f t="shared" si="29"/>
        <v>2.8337092888417948E-2</v>
      </c>
      <c r="M217" s="11"/>
      <c r="N217" s="40">
        <f t="shared" si="30"/>
        <v>6.1220582879291056E-3</v>
      </c>
      <c r="O217" s="40">
        <f t="shared" si="30"/>
        <v>9.2054918025532891E-3</v>
      </c>
      <c r="P217" s="40">
        <f t="shared" si="30"/>
        <v>3.5738892937695255E-4</v>
      </c>
      <c r="Q217" s="40">
        <f t="shared" si="30"/>
        <v>1.1634361971035231E-3</v>
      </c>
      <c r="T217" s="11">
        <f t="shared" si="31"/>
        <v>5.1411309369335583E-3</v>
      </c>
      <c r="U217" s="11">
        <f t="shared" si="31"/>
        <v>5.001947746350194E-3</v>
      </c>
      <c r="V217" s="11">
        <f t="shared" si="31"/>
        <v>6.0543597728992676E-3</v>
      </c>
      <c r="W217" s="11">
        <f t="shared" si="31"/>
        <v>7.4070233873707531E-3</v>
      </c>
      <c r="Z217" s="11">
        <f t="shared" si="27"/>
        <v>79.912208521224102</v>
      </c>
      <c r="AA217" s="11">
        <f t="shared" si="27"/>
        <v>154.82684333956854</v>
      </c>
      <c r="AB217" s="11">
        <f t="shared" si="27"/>
        <v>426.77100830411018</v>
      </c>
    </row>
    <row r="218" spans="1:28" x14ac:dyDescent="0.25">
      <c r="A218">
        <v>2028</v>
      </c>
      <c r="B218" s="11">
        <f t="shared" si="28"/>
        <v>1.806478875331009E-2</v>
      </c>
      <c r="C218" s="11">
        <f t="shared" si="28"/>
        <v>1.7078535388987688E-2</v>
      </c>
      <c r="D218" s="11">
        <f t="shared" si="28"/>
        <v>1.7329095076279395E-2</v>
      </c>
      <c r="E218" s="11">
        <f t="shared" si="28"/>
        <v>-8.6271388792861416E-3</v>
      </c>
      <c r="H218" s="11">
        <f t="shared" si="29"/>
        <v>2.8626804202449108E-2</v>
      </c>
      <c r="I218" s="11">
        <f t="shared" si="29"/>
        <v>1.6315183164748327E-2</v>
      </c>
      <c r="J218" s="11">
        <f t="shared" si="29"/>
        <v>4.3766322418781672E-2</v>
      </c>
      <c r="K218" s="11">
        <f t="shared" si="29"/>
        <v>2.7556229454705403E-2</v>
      </c>
      <c r="M218" s="11"/>
      <c r="N218" s="40">
        <f t="shared" si="30"/>
        <v>6.0848067463571227E-3</v>
      </c>
      <c r="O218" s="40">
        <f t="shared" si="30"/>
        <v>9.1215236909912914E-3</v>
      </c>
      <c r="P218" s="40">
        <f t="shared" si="30"/>
        <v>3.5726124816173405E-4</v>
      </c>
      <c r="Q218" s="40">
        <f t="shared" si="30"/>
        <v>1.1620841862972206E-3</v>
      </c>
      <c r="T218" s="11">
        <f t="shared" si="31"/>
        <v>5.1148349009884162E-3</v>
      </c>
      <c r="U218" s="11">
        <f t="shared" si="31"/>
        <v>4.9770527883719311E-3</v>
      </c>
      <c r="V218" s="11">
        <f t="shared" si="31"/>
        <v>6.017925089320527E-3</v>
      </c>
      <c r="W218" s="11">
        <f t="shared" si="31"/>
        <v>7.3525627828840995E-3</v>
      </c>
      <c r="Z218" s="11">
        <f t="shared" si="27"/>
        <v>82.60991616691058</v>
      </c>
      <c r="AA218" s="11">
        <f t="shared" si="27"/>
        <v>156.73228535961482</v>
      </c>
      <c r="AB218" s="11">
        <f t="shared" si="27"/>
        <v>443.3492563532709</v>
      </c>
    </row>
    <row r="219" spans="1:28" x14ac:dyDescent="0.25">
      <c r="A219">
        <v>2029</v>
      </c>
      <c r="B219" s="11">
        <f t="shared" si="28"/>
        <v>1.7744242756322533E-2</v>
      </c>
      <c r="C219" s="11">
        <f t="shared" si="28"/>
        <v>1.6791756776634661E-2</v>
      </c>
      <c r="D219" s="11">
        <f t="shared" si="28"/>
        <v>1.7033912782156355E-2</v>
      </c>
      <c r="E219" s="11">
        <f t="shared" si="28"/>
        <v>-8.7022140887845698E-3</v>
      </c>
      <c r="H219" s="11">
        <f t="shared" si="29"/>
        <v>2.783011689516689E-2</v>
      </c>
      <c r="I219" s="11">
        <f t="shared" si="29"/>
        <v>1.6053271106256393E-2</v>
      </c>
      <c r="J219" s="11">
        <f t="shared" si="29"/>
        <v>4.1931150180587719E-2</v>
      </c>
      <c r="K219" s="11">
        <f t="shared" si="29"/>
        <v>2.6817247236501418E-2</v>
      </c>
      <c r="M219" s="11"/>
      <c r="N219" s="40">
        <f t="shared" si="30"/>
        <v>6.0480057998661008E-3</v>
      </c>
      <c r="O219" s="40">
        <f t="shared" si="30"/>
        <v>9.039073567300349E-3</v>
      </c>
      <c r="P219" s="40">
        <f t="shared" si="30"/>
        <v>3.5713365814526451E-4</v>
      </c>
      <c r="Q219" s="40">
        <f t="shared" si="30"/>
        <v>1.1607353141440597E-3</v>
      </c>
      <c r="T219" s="11">
        <f t="shared" si="31"/>
        <v>5.0888064959170951E-3</v>
      </c>
      <c r="U219" s="11">
        <f t="shared" si="31"/>
        <v>4.9524044101930346E-3</v>
      </c>
      <c r="V219" s="11">
        <f t="shared" si="31"/>
        <v>5.981926304929254E-3</v>
      </c>
      <c r="W219" s="11">
        <f t="shared" si="31"/>
        <v>7.2988971830995437E-3</v>
      </c>
      <c r="Z219" s="11">
        <f t="shared" si="27"/>
        <v>85.307623812597058</v>
      </c>
      <c r="AA219" s="11">
        <f t="shared" si="27"/>
        <v>158.6377273796611</v>
      </c>
      <c r="AB219" s="11">
        <f t="shared" si="27"/>
        <v>459.92750440243162</v>
      </c>
    </row>
    <row r="220" spans="1:28" x14ac:dyDescent="0.25">
      <c r="A220">
        <v>2030</v>
      </c>
      <c r="B220" s="11">
        <f t="shared" si="28"/>
        <v>1.7434874117554715E-2</v>
      </c>
      <c r="C220" s="11">
        <f t="shared" si="28"/>
        <v>1.651445014647519E-2</v>
      </c>
      <c r="D220" s="11">
        <f t="shared" si="28"/>
        <v>1.674861827916348E-2</v>
      </c>
      <c r="E220" s="11">
        <f t="shared" si="28"/>
        <v>-8.7786074098666206E-3</v>
      </c>
      <c r="H220" s="11">
        <f t="shared" si="29"/>
        <v>2.7076572711485756E-2</v>
      </c>
      <c r="I220" s="11">
        <f t="shared" si="29"/>
        <v>1.5799635277768079E-2</v>
      </c>
      <c r="J220" s="11">
        <f t="shared" si="29"/>
        <v>4.0243686133503355E-2</v>
      </c>
      <c r="K220" s="11">
        <f t="shared" si="29"/>
        <v>2.6116864815707502E-2</v>
      </c>
      <c r="M220" s="11"/>
      <c r="N220" s="40">
        <f t="shared" si="30"/>
        <v>6.0116473219939343E-3</v>
      </c>
      <c r="O220" s="40">
        <f t="shared" si="30"/>
        <v>8.9581006366226366E-3</v>
      </c>
      <c r="P220" s="40">
        <f t="shared" si="30"/>
        <v>3.5700615922975334E-4</v>
      </c>
      <c r="Q220" s="40">
        <f t="shared" si="30"/>
        <v>1.1593895697276267E-3</v>
      </c>
      <c r="T220" s="11">
        <f t="shared" si="31"/>
        <v>5.0630416566456579E-3</v>
      </c>
      <c r="U220" s="11">
        <f t="shared" si="31"/>
        <v>4.9279989663785148E-3</v>
      </c>
      <c r="V220" s="11">
        <f t="shared" si="31"/>
        <v>5.9463556436858255E-3</v>
      </c>
      <c r="W220" s="11">
        <f t="shared" si="31"/>
        <v>7.2460093061827019E-3</v>
      </c>
      <c r="Z220" s="11">
        <f t="shared" si="27"/>
        <v>88.005331458283536</v>
      </c>
      <c r="AA220" s="11">
        <f t="shared" si="27"/>
        <v>160.54316939970658</v>
      </c>
      <c r="AB220" s="11">
        <f t="shared" si="27"/>
        <v>476.50575245159234</v>
      </c>
    </row>
    <row r="221" spans="1:28" x14ac:dyDescent="0.25">
      <c r="A221">
        <v>2031</v>
      </c>
      <c r="B221" s="11">
        <f t="shared" si="28"/>
        <v>1.6038963933157929E-2</v>
      </c>
      <c r="C221" s="11">
        <f t="shared" si="28"/>
        <v>2.1980737837552486E-2</v>
      </c>
      <c r="D221" s="11">
        <f t="shared" si="28"/>
        <v>2.3760237230436309E-2</v>
      </c>
      <c r="E221" s="11">
        <f t="shared" si="28"/>
        <v>-1.2385731556560716E-3</v>
      </c>
      <c r="H221" s="11">
        <f t="shared" si="29"/>
        <v>3.13716770707912E-2</v>
      </c>
      <c r="I221" s="11">
        <f t="shared" si="29"/>
        <v>2.9599609027387733E-2</v>
      </c>
      <c r="J221" s="11">
        <f t="shared" si="29"/>
        <v>1.2400130294616046E-2</v>
      </c>
      <c r="K221" s="11">
        <f t="shared" si="29"/>
        <v>5.119525119787206E-3</v>
      </c>
      <c r="M221" s="11"/>
      <c r="N221" s="40">
        <f t="shared" si="30"/>
        <v>6.2629361510288771E-3</v>
      </c>
      <c r="O221" s="40">
        <f t="shared" si="30"/>
        <v>9.140232330156102E-3</v>
      </c>
      <c r="P221" s="40">
        <f t="shared" si="30"/>
        <v>1.4896871717294246E-2</v>
      </c>
      <c r="Q221" s="40">
        <f t="shared" si="30"/>
        <v>1.70048828742199E-2</v>
      </c>
      <c r="T221" s="11">
        <f t="shared" si="31"/>
        <v>5.5770291665080398E-3</v>
      </c>
      <c r="U221" s="11">
        <f t="shared" si="31"/>
        <v>5.741256803966836E-3</v>
      </c>
      <c r="V221" s="11">
        <f t="shared" si="31"/>
        <v>5.3469337108103913E-3</v>
      </c>
      <c r="W221" s="11">
        <f t="shared" si="31"/>
        <v>5.2202647041306562E-3</v>
      </c>
      <c r="Z221" s="11">
        <f t="shared" si="27"/>
        <v>85.235955486318858</v>
      </c>
      <c r="AA221" s="11">
        <f t="shared" si="27"/>
        <v>157.65246353465886</v>
      </c>
      <c r="AB221" s="11">
        <f t="shared" si="27"/>
        <v>487.74081527039561</v>
      </c>
    </row>
    <row r="222" spans="1:28" x14ac:dyDescent="0.25">
      <c r="A222">
        <v>2032</v>
      </c>
      <c r="B222" s="11">
        <f t="shared" si="28"/>
        <v>1.5785776434271748E-2</v>
      </c>
      <c r="C222" s="11">
        <f t="shared" si="28"/>
        <v>2.1507976641577765E-2</v>
      </c>
      <c r="D222" s="11">
        <f t="shared" si="28"/>
        <v>2.3208790853904423E-2</v>
      </c>
      <c r="E222" s="11">
        <f t="shared" si="28"/>
        <v>-1.2401091215236649E-3</v>
      </c>
      <c r="H222" s="11">
        <f t="shared" si="29"/>
        <v>3.0417431240582216E-2</v>
      </c>
      <c r="I222" s="11">
        <f t="shared" si="29"/>
        <v>2.8748659933316715E-2</v>
      </c>
      <c r="J222" s="11">
        <f t="shared" si="29"/>
        <v>1.2248250393841842E-2</v>
      </c>
      <c r="K222" s="11">
        <f t="shared" si="29"/>
        <v>5.0934490792834018E-3</v>
      </c>
      <c r="M222" s="11"/>
      <c r="N222" s="40">
        <f t="shared" si="30"/>
        <v>6.2239559125396521E-3</v>
      </c>
      <c r="O222" s="40">
        <f t="shared" si="30"/>
        <v>9.0574451769171501E-3</v>
      </c>
      <c r="P222" s="40">
        <f t="shared" si="30"/>
        <v>1.4678212272044135E-2</v>
      </c>
      <c r="Q222" s="40">
        <f t="shared" si="30"/>
        <v>1.6720551848440065E-2</v>
      </c>
      <c r="T222" s="11">
        <f t="shared" si="31"/>
        <v>5.5460984138934319E-3</v>
      </c>
      <c r="U222" s="11">
        <f t="shared" si="31"/>
        <v>5.708482937460211E-3</v>
      </c>
      <c r="V222" s="11">
        <f t="shared" si="31"/>
        <v>5.3184960649117008E-3</v>
      </c>
      <c r="W222" s="11">
        <f t="shared" si="31"/>
        <v>5.1931550600659232E-3</v>
      </c>
      <c r="Z222" s="11">
        <f t="shared" si="27"/>
        <v>82.466579514353384</v>
      </c>
      <c r="AA222" s="11">
        <f t="shared" si="27"/>
        <v>154.76175766960955</v>
      </c>
      <c r="AB222" s="11">
        <f t="shared" si="27"/>
        <v>498.97587808920525</v>
      </c>
    </row>
    <row r="223" spans="1:28" x14ac:dyDescent="0.25">
      <c r="A223">
        <v>2033</v>
      </c>
      <c r="B223" s="11">
        <f t="shared" si="28"/>
        <v>1.5540458234896325E-2</v>
      </c>
      <c r="C223" s="11">
        <f t="shared" si="28"/>
        <v>2.105512353637207E-2</v>
      </c>
      <c r="D223" s="11">
        <f t="shared" si="28"/>
        <v>2.2682360688616999E-2</v>
      </c>
      <c r="E223" s="11">
        <f t="shared" si="28"/>
        <v>-1.2416489016529506E-3</v>
      </c>
      <c r="H223" s="11">
        <f t="shared" si="29"/>
        <v>2.9519523174189162E-2</v>
      </c>
      <c r="I223" s="11">
        <f t="shared" si="29"/>
        <v>2.7945270845037735E-2</v>
      </c>
      <c r="J223" s="11">
        <f t="shared" si="29"/>
        <v>1.2100046000649079E-2</v>
      </c>
      <c r="K223" s="11">
        <f t="shared" si="29"/>
        <v>5.0676373266080477E-3</v>
      </c>
      <c r="M223" s="11"/>
      <c r="N223" s="40">
        <f t="shared" si="30"/>
        <v>6.1854578953006263E-3</v>
      </c>
      <c r="O223" s="40">
        <f t="shared" si="30"/>
        <v>8.9761442425423422E-3</v>
      </c>
      <c r="P223" s="40">
        <f t="shared" si="30"/>
        <v>1.4465879028950841E-2</v>
      </c>
      <c r="Q223" s="40">
        <f t="shared" si="30"/>
        <v>1.6445572795834727E-2</v>
      </c>
      <c r="T223" s="11">
        <f t="shared" si="31"/>
        <v>5.5155088589589445E-3</v>
      </c>
      <c r="U223" s="11">
        <f t="shared" si="31"/>
        <v>5.676081125205336E-3</v>
      </c>
      <c r="V223" s="11">
        <f t="shared" si="31"/>
        <v>5.2903593097392938E-3</v>
      </c>
      <c r="W223" s="11">
        <f t="shared" si="31"/>
        <v>5.1663255304937074E-3</v>
      </c>
      <c r="Z223" s="11">
        <f t="shared" si="27"/>
        <v>79.697203542388706</v>
      </c>
      <c r="AA223" s="11">
        <f t="shared" si="27"/>
        <v>151.87105180456103</v>
      </c>
      <c r="AB223" s="11">
        <f t="shared" si="27"/>
        <v>510.21094090801171</v>
      </c>
    </row>
    <row r="224" spans="1:28" x14ac:dyDescent="0.25">
      <c r="A224">
        <v>2034</v>
      </c>
      <c r="B224" s="11">
        <f t="shared" si="28"/>
        <v>1.5302648071648868E-2</v>
      </c>
      <c r="C224" s="11">
        <f t="shared" si="28"/>
        <v>2.0620946950884102E-2</v>
      </c>
      <c r="D224" s="11">
        <f t="shared" si="28"/>
        <v>2.2179282209721471E-2</v>
      </c>
      <c r="E224" s="11">
        <f t="shared" si="28"/>
        <v>-1.2431925102672503E-3</v>
      </c>
      <c r="H224" s="11">
        <f t="shared" si="29"/>
        <v>2.8673106735436327E-2</v>
      </c>
      <c r="I224" s="11">
        <f t="shared" si="29"/>
        <v>2.7185562926006053E-2</v>
      </c>
      <c r="J224" s="11">
        <f t="shared" si="29"/>
        <v>1.1955385288704799E-2</v>
      </c>
      <c r="K224" s="11">
        <f t="shared" si="29"/>
        <v>5.0420858640794928E-3</v>
      </c>
      <c r="M224" s="11"/>
      <c r="N224" s="40">
        <f t="shared" si="30"/>
        <v>6.1474332060404901E-3</v>
      </c>
      <c r="O224" s="40">
        <f t="shared" si="30"/>
        <v>8.8962898615199803E-3</v>
      </c>
      <c r="P224" s="40">
        <f t="shared" si="30"/>
        <v>1.4259601360666488E-2</v>
      </c>
      <c r="Q224" s="40">
        <f t="shared" si="30"/>
        <v>1.6179491785866026E-2</v>
      </c>
      <c r="T224" s="11">
        <f t="shared" si="31"/>
        <v>5.4852548870358503E-3</v>
      </c>
      <c r="U224" s="11">
        <f t="shared" si="31"/>
        <v>5.6440450675277337E-3</v>
      </c>
      <c r="V224" s="11">
        <f t="shared" si="31"/>
        <v>5.2625186949686893E-3</v>
      </c>
      <c r="W224" s="11">
        <f t="shared" si="31"/>
        <v>5.1397717962434405E-3</v>
      </c>
      <c r="Z224" s="11">
        <f t="shared" si="27"/>
        <v>76.927827570424029</v>
      </c>
      <c r="AA224" s="11">
        <f t="shared" si="27"/>
        <v>148.98034593951172</v>
      </c>
      <c r="AB224" s="11">
        <f t="shared" si="27"/>
        <v>521.44600372682135</v>
      </c>
    </row>
    <row r="225" spans="1:28" x14ac:dyDescent="0.25">
      <c r="A225">
        <v>2035</v>
      </c>
      <c r="B225" s="11">
        <f t="shared" si="28"/>
        <v>1.5072006461048287E-2</v>
      </c>
      <c r="C225" s="11">
        <f t="shared" si="28"/>
        <v>2.0204314846260406E-2</v>
      </c>
      <c r="D225" s="11">
        <f t="shared" si="28"/>
        <v>2.1698035360066856E-2</v>
      </c>
      <c r="E225" s="11">
        <f t="shared" si="28"/>
        <v>-1.2447399616650283E-3</v>
      </c>
      <c r="H225" s="11">
        <f t="shared" si="29"/>
        <v>2.787387611058725E-2</v>
      </c>
      <c r="I225" s="11">
        <f t="shared" si="29"/>
        <v>2.6466067969798831E-2</v>
      </c>
      <c r="J225" s="11">
        <f t="shared" si="29"/>
        <v>1.1814142661328231E-2</v>
      </c>
      <c r="K225" s="11">
        <f t="shared" si="29"/>
        <v>5.01679077423347E-3</v>
      </c>
      <c r="M225" s="11"/>
      <c r="N225" s="40">
        <f t="shared" si="30"/>
        <v>6.1098731688396073E-3</v>
      </c>
      <c r="O225" s="40">
        <f t="shared" si="30"/>
        <v>8.8178437674112844E-3</v>
      </c>
      <c r="P225" s="40">
        <f t="shared" si="30"/>
        <v>1.4059123858961856E-2</v>
      </c>
      <c r="Q225" s="40">
        <f t="shared" si="30"/>
        <v>1.5921883797749382E-2</v>
      </c>
      <c r="T225" s="11">
        <f t="shared" si="31"/>
        <v>5.4553310059749279E-3</v>
      </c>
      <c r="U225" s="11">
        <f t="shared" si="31"/>
        <v>5.6123686061788818E-3</v>
      </c>
      <c r="V225" s="11">
        <f t="shared" si="31"/>
        <v>5.2349695697419037E-3</v>
      </c>
      <c r="W225" s="11">
        <f t="shared" si="31"/>
        <v>5.1134896264808704E-3</v>
      </c>
      <c r="Z225" s="11">
        <f t="shared" si="27"/>
        <v>74.158451598458555</v>
      </c>
      <c r="AA225" s="11">
        <f t="shared" si="27"/>
        <v>146.0896400744632</v>
      </c>
      <c r="AB225" s="11">
        <f t="shared" si="27"/>
        <v>532.68106654563098</v>
      </c>
    </row>
    <row r="226" spans="1:28" x14ac:dyDescent="0.25">
      <c r="A226">
        <v>2036</v>
      </c>
      <c r="B226" s="11">
        <f t="shared" si="28"/>
        <v>8.8577435469237489E-3</v>
      </c>
      <c r="C226" s="11">
        <f t="shared" si="28"/>
        <v>1.2420663351704919E-2</v>
      </c>
      <c r="D226" s="11">
        <f t="shared" si="28"/>
        <v>2.7402562945021075E-3</v>
      </c>
      <c r="E226" s="11">
        <f t="shared" si="28"/>
        <v>-1.2237729617854808E-2</v>
      </c>
      <c r="H226" s="11">
        <f t="shared" si="29"/>
        <v>3.1825755578813932E-2</v>
      </c>
      <c r="I226" s="11">
        <f t="shared" si="29"/>
        <v>2.4224674770639863E-2</v>
      </c>
      <c r="J226" s="11">
        <f t="shared" si="29"/>
        <v>8.6704666778742879E-3</v>
      </c>
      <c r="K226" s="11">
        <f t="shared" si="29"/>
        <v>-1.104971666040608E-2</v>
      </c>
      <c r="M226" s="11"/>
      <c r="N226" s="40">
        <f t="shared" si="30"/>
        <v>6.22393870726196E-3</v>
      </c>
      <c r="O226" s="40">
        <f t="shared" si="30"/>
        <v>8.7969098632484227E-3</v>
      </c>
      <c r="P226" s="40">
        <f t="shared" si="30"/>
        <v>8.4884822005025784E-3</v>
      </c>
      <c r="Q226" s="40">
        <f t="shared" si="30"/>
        <v>1.5867702587711401E-2</v>
      </c>
      <c r="T226" s="11">
        <f t="shared" si="31"/>
        <v>5.2032181788257588E-3</v>
      </c>
      <c r="U226" s="11">
        <f t="shared" si="31"/>
        <v>5.3606783422718964E-3</v>
      </c>
      <c r="V226" s="11">
        <f t="shared" si="31"/>
        <v>5.5963576740689315E-3</v>
      </c>
      <c r="W226" s="11">
        <f t="shared" si="31"/>
        <v>8.7103066082797227E-3</v>
      </c>
      <c r="Z226" s="11">
        <f t="shared" si="27"/>
        <v>74.079402746959772</v>
      </c>
      <c r="AA226" s="11">
        <f t="shared" si="27"/>
        <v>154.31510741205329</v>
      </c>
      <c r="AB226" s="11">
        <f t="shared" si="27"/>
        <v>550.23674780688452</v>
      </c>
    </row>
    <row r="227" spans="1:28" x14ac:dyDescent="0.25">
      <c r="A227">
        <v>2037</v>
      </c>
      <c r="B227" s="11">
        <f t="shared" si="28"/>
        <v>8.7799727995198848E-3</v>
      </c>
      <c r="C227" s="11">
        <f t="shared" si="28"/>
        <v>1.2268283136957254E-2</v>
      </c>
      <c r="D227" s="11">
        <f t="shared" si="28"/>
        <v>2.7327678103068469E-3</v>
      </c>
      <c r="E227" s="11">
        <f t="shared" si="28"/>
        <v>-1.2389347097781481E-2</v>
      </c>
      <c r="H227" s="11">
        <f t="shared" si="29"/>
        <v>3.0844118211557602E-2</v>
      </c>
      <c r="I227" s="11">
        <f t="shared" si="29"/>
        <v>2.3651719556604955E-2</v>
      </c>
      <c r="J227" s="11">
        <f t="shared" si="29"/>
        <v>8.595935902074579E-3</v>
      </c>
      <c r="K227" s="11">
        <f t="shared" si="29"/>
        <v>-1.117317710157891E-2</v>
      </c>
      <c r="M227" s="11"/>
      <c r="N227" s="40">
        <f t="shared" si="30"/>
        <v>6.1854409022130226E-3</v>
      </c>
      <c r="O227" s="40">
        <f t="shared" si="30"/>
        <v>8.7201990581445461E-3</v>
      </c>
      <c r="P227" s="40">
        <f t="shared" si="30"/>
        <v>8.4170343542039738E-3</v>
      </c>
      <c r="Q227" s="40">
        <f t="shared" si="30"/>
        <v>1.5619851430748564E-2</v>
      </c>
      <c r="T227" s="11">
        <f t="shared" si="31"/>
        <v>5.176284839450351E-3</v>
      </c>
      <c r="U227" s="11">
        <f t="shared" si="31"/>
        <v>5.3320946977054064E-3</v>
      </c>
      <c r="V227" s="11">
        <f t="shared" si="31"/>
        <v>5.5652127529710162E-3</v>
      </c>
      <c r="W227" s="11">
        <f t="shared" si="31"/>
        <v>8.6350923067022058E-3</v>
      </c>
      <c r="Z227" s="11">
        <f t="shared" si="27"/>
        <v>74.000353895460464</v>
      </c>
      <c r="AA227" s="11">
        <f t="shared" si="27"/>
        <v>162.54057474964338</v>
      </c>
      <c r="AB227" s="11">
        <f t="shared" si="27"/>
        <v>567.79242906814125</v>
      </c>
    </row>
    <row r="228" spans="1:28" x14ac:dyDescent="0.25">
      <c r="A228">
        <v>2038</v>
      </c>
      <c r="B228" s="11">
        <f t="shared" si="28"/>
        <v>8.70355581619448E-3</v>
      </c>
      <c r="C228" s="11">
        <f t="shared" si="28"/>
        <v>1.2119596495643148E-2</v>
      </c>
      <c r="D228" s="11">
        <f t="shared" si="28"/>
        <v>2.7253201431467473E-3</v>
      </c>
      <c r="E228" s="11">
        <f t="shared" si="28"/>
        <v>-1.2544768590102685E-2</v>
      </c>
      <c r="H228" s="11">
        <f t="shared" si="29"/>
        <v>2.9921224428268559E-2</v>
      </c>
      <c r="I228" s="11">
        <f t="shared" si="29"/>
        <v>2.3105240879046144E-2</v>
      </c>
      <c r="J228" s="11">
        <f t="shared" si="29"/>
        <v>8.5226755295065935E-3</v>
      </c>
      <c r="K228" s="11">
        <f t="shared" si="29"/>
        <v>-1.1299427607380045E-2</v>
      </c>
      <c r="M228" s="11"/>
      <c r="N228" s="40">
        <f t="shared" si="30"/>
        <v>6.14741642123627E-3</v>
      </c>
      <c r="O228" s="40">
        <f t="shared" si="30"/>
        <v>8.6448145544071407E-3</v>
      </c>
      <c r="P228" s="40">
        <f t="shared" si="30"/>
        <v>8.3467792267079375E-3</v>
      </c>
      <c r="Q228" s="40">
        <f t="shared" si="30"/>
        <v>1.5379623988979713E-2</v>
      </c>
      <c r="T228" s="11">
        <f t="shared" si="31"/>
        <v>5.1496288934802332E-3</v>
      </c>
      <c r="U228" s="11">
        <f t="shared" si="31"/>
        <v>5.30381425782365E-3</v>
      </c>
      <c r="V228" s="11">
        <f t="shared" si="31"/>
        <v>5.5344125695602443E-3</v>
      </c>
      <c r="W228" s="11">
        <f t="shared" si="31"/>
        <v>8.5611658493371153E-3</v>
      </c>
      <c r="Z228" s="11">
        <f t="shared" si="27"/>
        <v>73.921305043961155</v>
      </c>
      <c r="AA228" s="11">
        <f t="shared" si="27"/>
        <v>170.76604208723347</v>
      </c>
      <c r="AB228" s="11">
        <f t="shared" si="27"/>
        <v>585.34811032939797</v>
      </c>
    </row>
    <row r="229" spans="1:28" x14ac:dyDescent="0.25">
      <c r="A229">
        <v>2039</v>
      </c>
      <c r="B229" s="11">
        <f t="shared" si="28"/>
        <v>8.6284575542633982E-3</v>
      </c>
      <c r="C229" s="11">
        <f t="shared" si="28"/>
        <v>1.1974470742001093E-2</v>
      </c>
      <c r="D229" s="11">
        <f t="shared" si="28"/>
        <v>2.7179129602090965E-3</v>
      </c>
      <c r="E229" s="11">
        <f t="shared" si="28"/>
        <v>-1.2704139074937216E-2</v>
      </c>
      <c r="H229" s="11">
        <f t="shared" si="29"/>
        <v>2.9051954381150127E-2</v>
      </c>
      <c r="I229" s="11">
        <f t="shared" si="29"/>
        <v>2.2583444943733193E-2</v>
      </c>
      <c r="J229" s="11">
        <f t="shared" si="29"/>
        <v>8.4506533529690505E-3</v>
      </c>
      <c r="K229" s="11">
        <f t="shared" si="29"/>
        <v>-1.1428563837113834E-2</v>
      </c>
      <c r="M229" s="11"/>
      <c r="N229" s="40">
        <f t="shared" si="30"/>
        <v>6.1098565885147156E-3</v>
      </c>
      <c r="O229" s="40">
        <f t="shared" si="30"/>
        <v>8.5707222499611067E-3</v>
      </c>
      <c r="P229" s="40">
        <f t="shared" si="30"/>
        <v>8.2776871991486877E-3</v>
      </c>
      <c r="Q229" s="40">
        <f t="shared" si="30"/>
        <v>1.5146673840627357E-2</v>
      </c>
      <c r="T229" s="11">
        <f t="shared" si="31"/>
        <v>5.1232460774513809E-3</v>
      </c>
      <c r="U229" s="11">
        <f t="shared" si="31"/>
        <v>5.2758322236554824E-3</v>
      </c>
      <c r="V229" s="11">
        <f t="shared" si="31"/>
        <v>5.5039514315735555E-3</v>
      </c>
      <c r="W229" s="11">
        <f t="shared" si="31"/>
        <v>8.4884944406197933E-3</v>
      </c>
      <c r="Z229" s="11">
        <f t="shared" si="27"/>
        <v>73.842256192461861</v>
      </c>
      <c r="AA229" s="11">
        <f t="shared" si="27"/>
        <v>178.99150942482038</v>
      </c>
      <c r="AB229" s="11">
        <f t="shared" si="27"/>
        <v>602.90379159065469</v>
      </c>
    </row>
    <row r="230" spans="1:28" x14ac:dyDescent="0.25">
      <c r="A230">
        <v>2040</v>
      </c>
      <c r="B230" s="40">
        <f t="shared" si="28"/>
        <v>8.5546441701493236E-3</v>
      </c>
      <c r="C230" s="11">
        <f t="shared" si="28"/>
        <v>1.1832779470435921E-2</v>
      </c>
      <c r="D230" s="11">
        <f t="shared" si="28"/>
        <v>2.7105459322903564E-3</v>
      </c>
      <c r="E230" s="11">
        <f t="shared" si="28"/>
        <v>-1.2867610994574265E-2</v>
      </c>
      <c r="H230" s="11">
        <f t="shared" si="29"/>
        <v>2.8231766391825366E-2</v>
      </c>
      <c r="I230" s="11">
        <f t="shared" si="29"/>
        <v>2.2084696418085227E-2</v>
      </c>
      <c r="J230" s="11">
        <f t="shared" si="29"/>
        <v>8.37983824480611E-3</v>
      </c>
      <c r="K230" s="11">
        <f t="shared" si="29"/>
        <v>-1.1560685873624018E-2</v>
      </c>
      <c r="N230" s="40">
        <f t="shared" si="30"/>
        <v>6.0727529389581333E-3</v>
      </c>
      <c r="O230" s="40">
        <f t="shared" si="30"/>
        <v>8.4978892019004753E-3</v>
      </c>
      <c r="P230" s="40">
        <f t="shared" si="30"/>
        <v>8.2097296253209051E-3</v>
      </c>
      <c r="Q230" s="40">
        <f t="shared" si="30"/>
        <v>1.4920675239295618E-2</v>
      </c>
      <c r="T230" s="11">
        <f t="shared" si="31"/>
        <v>5.0971322148255244E-3</v>
      </c>
      <c r="U230" s="11">
        <f t="shared" si="31"/>
        <v>5.2481438969679446E-3</v>
      </c>
      <c r="V230" s="11">
        <f t="shared" si="31"/>
        <v>5.4738237713908271E-3</v>
      </c>
      <c r="W230" s="11">
        <f t="shared" si="31"/>
        <v>8.4170463891391472E-3</v>
      </c>
      <c r="Z230" s="11">
        <f t="shared" ref="Z230:AB240" si="32">Z181</f>
        <v>73.763207340962552</v>
      </c>
      <c r="AA230" s="11">
        <f t="shared" si="32"/>
        <v>187.21697676241047</v>
      </c>
      <c r="AB230" s="11">
        <f t="shared" si="32"/>
        <v>620.45947285191141</v>
      </c>
    </row>
    <row r="231" spans="1:28" x14ac:dyDescent="0.25">
      <c r="A231">
        <v>2041</v>
      </c>
      <c r="B231" s="40">
        <f t="shared" ref="B231:E240" si="33">(B182-B181)/B181</f>
        <v>1.0125506511944962E-2</v>
      </c>
      <c r="C231" s="11">
        <f t="shared" si="33"/>
        <v>1.3351906121720845E-2</v>
      </c>
      <c r="D231" s="11">
        <f t="shared" si="33"/>
        <v>1.2498476883434813E-2</v>
      </c>
      <c r="E231" s="11">
        <f t="shared" si="33"/>
        <v>-1.0636565566890991E-2</v>
      </c>
      <c r="H231" s="11">
        <f t="shared" ref="H231:K240" si="34">(H182-H181)/H181</f>
        <v>3.6959291537725057E-2</v>
      </c>
      <c r="I231" s="11">
        <f t="shared" si="34"/>
        <v>2.8965374533246758E-2</v>
      </c>
      <c r="J231" s="11">
        <f t="shared" si="34"/>
        <v>7.0864329875093184E-3</v>
      </c>
      <c r="K231" s="11">
        <f t="shared" si="34"/>
        <v>-5.8524246659075723E-5</v>
      </c>
      <c r="N231" s="40">
        <f t="shared" ref="N231:Q240" si="35">(N182-N181)/N181</f>
        <v>5.9734462731099542E-3</v>
      </c>
      <c r="O231" s="40">
        <f t="shared" si="35"/>
        <v>8.012918949600642E-3</v>
      </c>
      <c r="P231" s="40">
        <f t="shared" si="35"/>
        <v>1.2558553714196476E-2</v>
      </c>
      <c r="Q231" s="40">
        <f t="shared" si="35"/>
        <v>8.2751185797918722E-3</v>
      </c>
      <c r="T231" s="11">
        <f t="shared" ref="T231:W240" si="36">(T182-T181)/T181</f>
        <v>5.2436996882612458E-3</v>
      </c>
      <c r="U231" s="11">
        <f t="shared" si="36"/>
        <v>5.9109348940213401E-3</v>
      </c>
      <c r="V231" s="11">
        <f t="shared" si="36"/>
        <v>5.0118173311631091E-3</v>
      </c>
      <c r="W231" s="11">
        <f t="shared" si="36"/>
        <v>1.0064508183944949E-2</v>
      </c>
      <c r="Z231" s="11">
        <f t="shared" si="32"/>
        <v>73.306203731861132</v>
      </c>
      <c r="AA231" s="11">
        <f t="shared" si="32"/>
        <v>190.06871601318483</v>
      </c>
      <c r="AB231" s="11">
        <f t="shared" si="32"/>
        <v>635.14067739400343</v>
      </c>
    </row>
    <row r="232" spans="1:28" x14ac:dyDescent="0.25">
      <c r="A232">
        <v>2042</v>
      </c>
      <c r="B232" s="40">
        <f t="shared" si="33"/>
        <v>1.0024008350119809E-2</v>
      </c>
      <c r="C232" s="11">
        <f t="shared" si="33"/>
        <v>1.3175981651649654E-2</v>
      </c>
      <c r="D232" s="11">
        <f t="shared" si="33"/>
        <v>1.234419326921153E-2</v>
      </c>
      <c r="E232" s="11">
        <f t="shared" si="33"/>
        <v>-1.0750918415521876E-2</v>
      </c>
      <c r="H232" s="11">
        <f t="shared" si="34"/>
        <v>3.5641988879734396E-2</v>
      </c>
      <c r="I232" s="11">
        <f t="shared" si="34"/>
        <v>2.8149999261526209E-2</v>
      </c>
      <c r="J232" s="11">
        <f t="shared" si="34"/>
        <v>7.0365688141457022E-3</v>
      </c>
      <c r="K232" s="11">
        <f t="shared" si="34"/>
        <v>-5.8527671946532802E-5</v>
      </c>
      <c r="N232" s="40">
        <f t="shared" si="35"/>
        <v>5.9379760919518127E-3</v>
      </c>
      <c r="O232" s="40">
        <f t="shared" si="35"/>
        <v>7.94922247420057E-3</v>
      </c>
      <c r="P232" s="40">
        <f t="shared" si="35"/>
        <v>1.2402792577404842E-2</v>
      </c>
      <c r="Q232" s="40">
        <f t="shared" si="35"/>
        <v>8.2072030017398632E-3</v>
      </c>
      <c r="T232" s="11">
        <f t="shared" si="36"/>
        <v>5.2163467325260365E-3</v>
      </c>
      <c r="U232" s="11">
        <f t="shared" si="36"/>
        <v>5.876201052177738E-3</v>
      </c>
      <c r="V232" s="11">
        <f t="shared" si="36"/>
        <v>4.9868242788165852E-3</v>
      </c>
      <c r="W232" s="11">
        <f t="shared" si="36"/>
        <v>9.9642231782181429E-3</v>
      </c>
      <c r="Z232" s="11">
        <f t="shared" si="32"/>
        <v>72.849200122759413</v>
      </c>
      <c r="AA232" s="11">
        <f t="shared" si="32"/>
        <v>192.92045526396078</v>
      </c>
      <c r="AB232" s="11">
        <f t="shared" si="32"/>
        <v>649.82188193610182</v>
      </c>
    </row>
    <row r="233" spans="1:28" x14ac:dyDescent="0.25">
      <c r="A233">
        <v>2043</v>
      </c>
      <c r="B233" s="40">
        <f t="shared" si="33"/>
        <v>9.9245248303494165E-3</v>
      </c>
      <c r="C233" s="11">
        <f t="shared" si="33"/>
        <v>1.3004632847856634E-2</v>
      </c>
      <c r="D233" s="11">
        <f t="shared" si="33"/>
        <v>1.2193672222637229E-2</v>
      </c>
      <c r="E233" s="11">
        <f t="shared" si="33"/>
        <v>-1.0867756782048524E-2</v>
      </c>
      <c r="H233" s="11">
        <f t="shared" si="34"/>
        <v>3.4415357104523092E-2</v>
      </c>
      <c r="I233" s="11">
        <f t="shared" si="34"/>
        <v>2.7379272753719413E-2</v>
      </c>
      <c r="J233" s="11">
        <f t="shared" si="34"/>
        <v>6.9874014827800571E-3</v>
      </c>
      <c r="K233" s="11">
        <f t="shared" si="34"/>
        <v>-5.8531097635187701E-5</v>
      </c>
      <c r="N233" s="40">
        <f t="shared" si="35"/>
        <v>5.9029246664102598E-3</v>
      </c>
      <c r="O233" s="40">
        <f t="shared" si="35"/>
        <v>7.8865306872182624E-3</v>
      </c>
      <c r="P233" s="40">
        <f t="shared" si="35"/>
        <v>1.2250847852596005E-2</v>
      </c>
      <c r="Q233" s="40">
        <f t="shared" si="35"/>
        <v>8.1403931427017594E-3</v>
      </c>
      <c r="T233" s="11">
        <f t="shared" si="36"/>
        <v>5.189277660955143E-3</v>
      </c>
      <c r="U233" s="11">
        <f t="shared" si="36"/>
        <v>5.8418730317205446E-3</v>
      </c>
      <c r="V233" s="11">
        <f t="shared" si="36"/>
        <v>4.9620792614820143E-3</v>
      </c>
      <c r="W233" s="11">
        <f t="shared" si="36"/>
        <v>9.8659169795787937E-3</v>
      </c>
      <c r="Z233" s="11">
        <f t="shared" si="32"/>
        <v>72.392196513657694</v>
      </c>
      <c r="AA233" s="11">
        <f t="shared" si="32"/>
        <v>195.77219451473673</v>
      </c>
      <c r="AB233" s="11">
        <f t="shared" si="32"/>
        <v>664.5030864782002</v>
      </c>
    </row>
    <row r="234" spans="1:28" x14ac:dyDescent="0.25">
      <c r="A234">
        <v>2044</v>
      </c>
      <c r="B234" s="40">
        <f t="shared" si="33"/>
        <v>9.8269965589921574E-3</v>
      </c>
      <c r="C234" s="11">
        <f t="shared" si="33"/>
        <v>1.2837683487487931E-2</v>
      </c>
      <c r="D234" s="11">
        <f t="shared" si="33"/>
        <v>1.2046777763253164E-2</v>
      </c>
      <c r="E234" s="11">
        <f t="shared" si="33"/>
        <v>-1.0987162592829067E-2</v>
      </c>
      <c r="H234" s="11">
        <f t="shared" si="34"/>
        <v>3.3270346257093887E-2</v>
      </c>
      <c r="I234" s="11">
        <f t="shared" si="34"/>
        <v>2.6649625391353342E-2</v>
      </c>
      <c r="J234" s="11">
        <f t="shared" si="34"/>
        <v>6.9389164874270942E-3</v>
      </c>
      <c r="K234" s="11">
        <f t="shared" si="34"/>
        <v>-5.8534523725223975E-5</v>
      </c>
      <c r="N234" s="40">
        <f t="shared" si="35"/>
        <v>5.8682846243514764E-3</v>
      </c>
      <c r="O234" s="40">
        <f t="shared" si="35"/>
        <v>7.8248200041337018E-3</v>
      </c>
      <c r="P234" s="40">
        <f t="shared" si="35"/>
        <v>1.2102580974454043E-2</v>
      </c>
      <c r="Q234" s="40">
        <f t="shared" si="35"/>
        <v>8.0746622177566632E-3</v>
      </c>
      <c r="T234" s="11">
        <f t="shared" si="36"/>
        <v>5.1624880769027244E-3</v>
      </c>
      <c r="U234" s="11">
        <f t="shared" si="36"/>
        <v>5.807943761690873E-3</v>
      </c>
      <c r="V234" s="11">
        <f t="shared" si="36"/>
        <v>4.937578605083791E-3</v>
      </c>
      <c r="W234" s="11">
        <f t="shared" si="36"/>
        <v>9.7695315919602253E-3</v>
      </c>
      <c r="Z234" s="11">
        <f t="shared" si="32"/>
        <v>71.935192904556175</v>
      </c>
      <c r="AA234" s="11">
        <f t="shared" si="32"/>
        <v>198.62393376551188</v>
      </c>
      <c r="AB234" s="11">
        <f t="shared" si="32"/>
        <v>679.18429102029859</v>
      </c>
    </row>
    <row r="235" spans="1:28" x14ac:dyDescent="0.25">
      <c r="A235">
        <v>2045</v>
      </c>
      <c r="B235" s="40">
        <f t="shared" si="33"/>
        <v>9.7313664543281636E-3</v>
      </c>
      <c r="C235" s="11">
        <f t="shared" si="33"/>
        <v>1.2674966282140418E-2</v>
      </c>
      <c r="D235" s="11">
        <f t="shared" si="33"/>
        <v>1.1903380385122132E-2</v>
      </c>
      <c r="E235" s="11">
        <f t="shared" si="33"/>
        <v>-1.1109221414793138E-2</v>
      </c>
      <c r="H235" s="11">
        <f t="shared" si="34"/>
        <v>3.2199071983060552E-2</v>
      </c>
      <c r="I235" s="11">
        <f t="shared" si="34"/>
        <v>2.5957858194507678E-2</v>
      </c>
      <c r="J235" s="11">
        <f t="shared" si="34"/>
        <v>6.8910997219497816E-3</v>
      </c>
      <c r="K235" s="11">
        <f t="shared" si="34"/>
        <v>-5.8537950216146637E-5</v>
      </c>
      <c r="N235" s="40">
        <f t="shared" si="35"/>
        <v>5.8340487656821068E-3</v>
      </c>
      <c r="O235" s="40">
        <f t="shared" si="35"/>
        <v>7.764067572875827E-3</v>
      </c>
      <c r="P235" s="40">
        <f t="shared" si="35"/>
        <v>1.1957860005457012E-2</v>
      </c>
      <c r="Q235" s="40">
        <f t="shared" si="35"/>
        <v>8.0099843001633104E-3</v>
      </c>
      <c r="T235" s="11">
        <f t="shared" si="36"/>
        <v>5.1359736740471699E-3</v>
      </c>
      <c r="U235" s="11">
        <f t="shared" si="36"/>
        <v>5.7744063344432744E-3</v>
      </c>
      <c r="V235" s="11">
        <f t="shared" si="36"/>
        <v>4.9133187077524346E-3</v>
      </c>
      <c r="W235" s="11">
        <f t="shared" si="36"/>
        <v>9.6750112637691496E-3</v>
      </c>
      <c r="Z235" s="11">
        <f t="shared" si="32"/>
        <v>71.478189295454456</v>
      </c>
      <c r="AA235" s="11">
        <f t="shared" si="32"/>
        <v>201.47567301628783</v>
      </c>
      <c r="AB235" s="11">
        <f t="shared" si="32"/>
        <v>693.86549556239697</v>
      </c>
    </row>
    <row r="236" spans="1:28" x14ac:dyDescent="0.25">
      <c r="A236">
        <v>2046</v>
      </c>
      <c r="B236" s="40">
        <f t="shared" si="33"/>
        <v>9.1892702415476354E-3</v>
      </c>
      <c r="C236" s="11">
        <f t="shared" si="33"/>
        <v>5.2946276105589815E-3</v>
      </c>
      <c r="D236" s="11">
        <f t="shared" si="33"/>
        <v>8.0067328633111811E-4</v>
      </c>
      <c r="E236" s="11">
        <f t="shared" si="33"/>
        <v>-1.4939508188704497E-2</v>
      </c>
      <c r="H236" s="11">
        <f t="shared" si="34"/>
        <v>3.9529835658825153E-2</v>
      </c>
      <c r="I236" s="11">
        <f t="shared" si="34"/>
        <v>3.6615128434651076E-2</v>
      </c>
      <c r="J236" s="11">
        <f t="shared" si="34"/>
        <v>1.8894272041455093E-2</v>
      </c>
      <c r="K236" s="11">
        <f t="shared" si="34"/>
        <v>5.2331604790384336E-3</v>
      </c>
      <c r="N236" s="40">
        <f t="shared" si="35"/>
        <v>6.6788146239810083E-3</v>
      </c>
      <c r="O236" s="40">
        <f t="shared" si="35"/>
        <v>5.0438216290286473E-3</v>
      </c>
      <c r="P236" s="40">
        <f t="shared" si="35"/>
        <v>6.3350099335977668E-3</v>
      </c>
      <c r="Q236" s="40">
        <f t="shared" si="35"/>
        <v>7.2603516169409566E-3</v>
      </c>
      <c r="T236" s="11">
        <f t="shared" si="36"/>
        <v>5.9247084013255942E-3</v>
      </c>
      <c r="U236" s="11">
        <f t="shared" si="36"/>
        <v>6.404552703968296E-3</v>
      </c>
      <c r="V236" s="11">
        <f t="shared" si="36"/>
        <v>7.6417191823394941E-3</v>
      </c>
      <c r="W236" s="11">
        <f t="shared" si="36"/>
        <v>7.5895476130598957E-3</v>
      </c>
      <c r="Z236" s="11">
        <f t="shared" si="32"/>
        <v>74.95917885902179</v>
      </c>
      <c r="AA236" s="11">
        <f t="shared" si="32"/>
        <v>212.38893059537759</v>
      </c>
      <c r="AB236" s="11">
        <f t="shared" si="32"/>
        <v>710.10557518350015</v>
      </c>
    </row>
    <row r="237" spans="1:28" x14ac:dyDescent="0.25">
      <c r="A237">
        <v>2047</v>
      </c>
      <c r="B237" s="40">
        <f t="shared" si="33"/>
        <v>9.105596455012261E-3</v>
      </c>
      <c r="C237" s="11">
        <f t="shared" si="33"/>
        <v>5.2667421720384777E-3</v>
      </c>
      <c r="D237" s="11">
        <f t="shared" si="33"/>
        <v>8.0003272150293812E-4</v>
      </c>
      <c r="E237" s="11">
        <f t="shared" si="33"/>
        <v>-1.5166081994847687E-2</v>
      </c>
      <c r="H237" s="11">
        <f t="shared" si="34"/>
        <v>3.8026648493255516E-2</v>
      </c>
      <c r="I237" s="11">
        <f t="shared" si="34"/>
        <v>3.5321815619223221E-2</v>
      </c>
      <c r="J237" s="11">
        <f t="shared" si="34"/>
        <v>1.8543898577029521E-2</v>
      </c>
      <c r="K237" s="11">
        <f t="shared" si="34"/>
        <v>5.2059170795206219E-3</v>
      </c>
      <c r="N237" s="40">
        <f t="shared" si="35"/>
        <v>6.6345040016300783E-3</v>
      </c>
      <c r="O237" s="40">
        <f t="shared" si="35"/>
        <v>5.0185091639599159E-3</v>
      </c>
      <c r="P237" s="40">
        <f t="shared" si="35"/>
        <v>6.2951302211156374E-3</v>
      </c>
      <c r="Q237" s="40">
        <f t="shared" si="35"/>
        <v>7.2080188655138664E-3</v>
      </c>
      <c r="T237" s="11">
        <f t="shared" si="36"/>
        <v>5.8898129769005955E-3</v>
      </c>
      <c r="U237" s="11">
        <f t="shared" si="36"/>
        <v>6.3637954406741736E-3</v>
      </c>
      <c r="V237" s="11">
        <f t="shared" si="36"/>
        <v>7.5837661709138885E-3</v>
      </c>
      <c r="W237" s="11">
        <f t="shared" si="36"/>
        <v>7.5323802544788564E-3</v>
      </c>
      <c r="Z237" s="11">
        <f t="shared" si="32"/>
        <v>78.440168422588727</v>
      </c>
      <c r="AA237" s="11">
        <f t="shared" si="32"/>
        <v>223.30218817446894</v>
      </c>
      <c r="AB237" s="11">
        <f t="shared" si="32"/>
        <v>726.34565480460969</v>
      </c>
    </row>
    <row r="238" spans="1:28" x14ac:dyDescent="0.25">
      <c r="A238">
        <v>2048</v>
      </c>
      <c r="B238" s="40">
        <f t="shared" si="33"/>
        <v>9.0234327180428089E-3</v>
      </c>
      <c r="C238" s="11">
        <f t="shared" si="33"/>
        <v>5.2391489254474434E-3</v>
      </c>
      <c r="D238" s="11">
        <f t="shared" si="33"/>
        <v>7.9939318080106902E-4</v>
      </c>
      <c r="E238" s="11">
        <f t="shared" si="33"/>
        <v>-1.5399634108433201E-2</v>
      </c>
      <c r="H238" s="11">
        <f t="shared" si="34"/>
        <v>3.6633595629203951E-2</v>
      </c>
      <c r="I238" s="11">
        <f t="shared" si="34"/>
        <v>3.4116750063923652E-2</v>
      </c>
      <c r="J238" s="11">
        <f t="shared" si="34"/>
        <v>1.8206283109580609E-2</v>
      </c>
      <c r="K238" s="11">
        <f t="shared" si="34"/>
        <v>5.1789558647304512E-3</v>
      </c>
      <c r="N238" s="40">
        <f t="shared" si="35"/>
        <v>6.5907774621853255E-3</v>
      </c>
      <c r="O238" s="40">
        <f t="shared" si="35"/>
        <v>4.9934494919267845E-3</v>
      </c>
      <c r="P238" s="40">
        <f t="shared" si="35"/>
        <v>6.2557494636096226E-3</v>
      </c>
      <c r="Q238" s="40">
        <f t="shared" si="35"/>
        <v>7.1564351459718744E-3</v>
      </c>
      <c r="T238" s="11">
        <f t="shared" si="36"/>
        <v>5.8553262006584986E-3</v>
      </c>
      <c r="U238" s="11">
        <f t="shared" si="36"/>
        <v>6.3235536388568927E-3</v>
      </c>
      <c r="V238" s="11">
        <f t="shared" si="36"/>
        <v>7.5266855476812103E-3</v>
      </c>
      <c r="W238" s="11">
        <f t="shared" si="36"/>
        <v>7.4760676699803484E-3</v>
      </c>
      <c r="Z238" s="11">
        <f t="shared" si="32"/>
        <v>81.921157986156459</v>
      </c>
      <c r="AA238" s="11">
        <f t="shared" si="32"/>
        <v>234.21544575355711</v>
      </c>
      <c r="AB238" s="11">
        <f t="shared" si="32"/>
        <v>742.58573442571287</v>
      </c>
    </row>
    <row r="239" spans="1:28" x14ac:dyDescent="0.25">
      <c r="A239">
        <v>2049</v>
      </c>
      <c r="B239" s="40">
        <f t="shared" si="33"/>
        <v>8.942738518704231E-3</v>
      </c>
      <c r="C239" s="11">
        <f t="shared" si="33"/>
        <v>5.211843302210856E-3</v>
      </c>
      <c r="D239" s="11">
        <f t="shared" si="33"/>
        <v>7.9875466177131596E-4</v>
      </c>
      <c r="E239" s="11">
        <f t="shared" si="33"/>
        <v>-1.5640491961922701E-2</v>
      </c>
      <c r="H239" s="11">
        <f t="shared" si="34"/>
        <v>3.5339000958162572E-2</v>
      </c>
      <c r="I239" s="11">
        <f t="shared" si="34"/>
        <v>3.2991197620398989E-2</v>
      </c>
      <c r="J239" s="11">
        <f t="shared" si="34"/>
        <v>1.7880741271777627E-2</v>
      </c>
      <c r="K239" s="11">
        <f t="shared" si="34"/>
        <v>5.1522724729896599E-3</v>
      </c>
      <c r="N239" s="40">
        <f t="shared" si="35"/>
        <v>6.5476235325759502E-3</v>
      </c>
      <c r="O239" s="40">
        <f t="shared" si="35"/>
        <v>4.9686388448117779E-3</v>
      </c>
      <c r="P239" s="40">
        <f t="shared" si="35"/>
        <v>6.2168583552881917E-3</v>
      </c>
      <c r="Q239" s="40">
        <f t="shared" si="35"/>
        <v>7.105584491385054E-3</v>
      </c>
      <c r="T239" s="11">
        <f t="shared" si="36"/>
        <v>5.8212409360850941E-3</v>
      </c>
      <c r="U239" s="11">
        <f t="shared" si="36"/>
        <v>6.2838175813245949E-3</v>
      </c>
      <c r="V239" s="11">
        <f t="shared" si="36"/>
        <v>7.4704577612153085E-3</v>
      </c>
      <c r="W239" s="11">
        <f t="shared" si="36"/>
        <v>7.4205908307782148E-3</v>
      </c>
      <c r="Z239" s="11">
        <f t="shared" si="32"/>
        <v>85.402147549724191</v>
      </c>
      <c r="AA239" s="11">
        <f t="shared" si="32"/>
        <v>245.12870333264527</v>
      </c>
      <c r="AB239" s="11">
        <f t="shared" si="32"/>
        <v>758.82581404681605</v>
      </c>
    </row>
    <row r="240" spans="1:28" x14ac:dyDescent="0.25">
      <c r="A240">
        <v>2050</v>
      </c>
      <c r="B240" s="40">
        <f t="shared" si="33"/>
        <v>8.8634747813673351E-3</v>
      </c>
      <c r="C240" s="11">
        <f t="shared" si="33"/>
        <v>5.1848208285028676E-3</v>
      </c>
      <c r="D240" s="11">
        <f t="shared" si="33"/>
        <v>7.9811716196743685E-4</v>
      </c>
      <c r="E240" s="11">
        <f t="shared" si="33"/>
        <v>-1.5889003798103211E-2</v>
      </c>
      <c r="H240" s="11">
        <f t="shared" si="34"/>
        <v>3.4132782523861573E-2</v>
      </c>
      <c r="I240" s="11">
        <f t="shared" si="34"/>
        <v>3.1937539929102171E-2</v>
      </c>
      <c r="J240" s="11">
        <f t="shared" si="34"/>
        <v>1.7566636784420116E-2</v>
      </c>
      <c r="K240" s="11">
        <f t="shared" si="34"/>
        <v>5.1258626320502213E-3</v>
      </c>
      <c r="N240" s="40">
        <f t="shared" si="35"/>
        <v>6.5050310382678833E-3</v>
      </c>
      <c r="O240" s="40">
        <f t="shared" si="35"/>
        <v>4.9440735290218326E-3</v>
      </c>
      <c r="P240" s="40">
        <f t="shared" si="35"/>
        <v>6.1784478203357092E-3</v>
      </c>
      <c r="Q240" s="40">
        <f t="shared" si="35"/>
        <v>7.0554513854409438E-3</v>
      </c>
      <c r="T240" s="11">
        <f t="shared" si="36"/>
        <v>5.7875502118735428E-3</v>
      </c>
      <c r="U240" s="11">
        <f t="shared" si="36"/>
        <v>6.2445777935986766E-3</v>
      </c>
      <c r="V240" s="11">
        <f t="shared" si="36"/>
        <v>7.4150638399989918E-3</v>
      </c>
      <c r="W240" s="11">
        <f t="shared" si="36"/>
        <v>7.3659312687452214E-3</v>
      </c>
      <c r="Z240" s="11">
        <f t="shared" si="32"/>
        <v>88.883137113291127</v>
      </c>
      <c r="AA240" s="11">
        <f t="shared" si="32"/>
        <v>256.04196091173662</v>
      </c>
      <c r="AB240" s="11">
        <f t="shared" si="32"/>
        <v>775.06589366792559</v>
      </c>
    </row>
    <row r="242" spans="1:3" x14ac:dyDescent="0.25">
      <c r="A242" t="s">
        <v>279</v>
      </c>
    </row>
    <row r="243" spans="1:3" x14ac:dyDescent="0.25">
      <c r="A243">
        <v>1</v>
      </c>
      <c r="B243">
        <f t="shared" ref="B243:B276" si="37">A99-2000</f>
        <v>7</v>
      </c>
      <c r="C243">
        <f>B243^2</f>
        <v>49</v>
      </c>
    </row>
    <row r="244" spans="1:3" x14ac:dyDescent="0.25">
      <c r="A244">
        <v>1</v>
      </c>
      <c r="B244">
        <f t="shared" si="37"/>
        <v>8</v>
      </c>
      <c r="C244">
        <f t="shared" ref="C244:C286" si="38">B244^2</f>
        <v>64</v>
      </c>
    </row>
    <row r="245" spans="1:3" x14ac:dyDescent="0.25">
      <c r="A245">
        <v>1</v>
      </c>
      <c r="B245">
        <f t="shared" si="37"/>
        <v>9</v>
      </c>
      <c r="C245">
        <f t="shared" si="38"/>
        <v>81</v>
      </c>
    </row>
    <row r="246" spans="1:3" x14ac:dyDescent="0.25">
      <c r="A246">
        <v>1</v>
      </c>
      <c r="B246">
        <f t="shared" si="37"/>
        <v>10</v>
      </c>
      <c r="C246">
        <f t="shared" si="38"/>
        <v>100</v>
      </c>
    </row>
    <row r="247" spans="1:3" x14ac:dyDescent="0.25">
      <c r="A247">
        <v>1</v>
      </c>
      <c r="B247">
        <f t="shared" si="37"/>
        <v>11</v>
      </c>
      <c r="C247">
        <f t="shared" si="38"/>
        <v>121</v>
      </c>
    </row>
    <row r="248" spans="1:3" x14ac:dyDescent="0.25">
      <c r="A248">
        <v>1</v>
      </c>
      <c r="B248">
        <f t="shared" si="37"/>
        <v>12</v>
      </c>
      <c r="C248">
        <f t="shared" si="38"/>
        <v>144</v>
      </c>
    </row>
    <row r="249" spans="1:3" x14ac:dyDescent="0.25">
      <c r="A249">
        <v>1</v>
      </c>
      <c r="B249">
        <f t="shared" si="37"/>
        <v>13</v>
      </c>
      <c r="C249">
        <f t="shared" si="38"/>
        <v>169</v>
      </c>
    </row>
    <row r="250" spans="1:3" x14ac:dyDescent="0.25">
      <c r="A250">
        <v>1</v>
      </c>
      <c r="B250">
        <f t="shared" si="37"/>
        <v>14</v>
      </c>
      <c r="C250">
        <f t="shared" si="38"/>
        <v>196</v>
      </c>
    </row>
    <row r="251" spans="1:3" x14ac:dyDescent="0.25">
      <c r="A251">
        <v>1</v>
      </c>
      <c r="B251">
        <f t="shared" si="37"/>
        <v>15</v>
      </c>
      <c r="C251">
        <f t="shared" si="38"/>
        <v>225</v>
      </c>
    </row>
    <row r="252" spans="1:3" x14ac:dyDescent="0.25">
      <c r="A252">
        <v>1</v>
      </c>
      <c r="B252">
        <f t="shared" si="37"/>
        <v>16</v>
      </c>
      <c r="C252">
        <f t="shared" si="38"/>
        <v>256</v>
      </c>
    </row>
    <row r="253" spans="1:3" x14ac:dyDescent="0.25">
      <c r="A253">
        <v>1</v>
      </c>
      <c r="B253">
        <f t="shared" si="37"/>
        <v>17</v>
      </c>
      <c r="C253">
        <f t="shared" si="38"/>
        <v>289</v>
      </c>
    </row>
    <row r="254" spans="1:3" x14ac:dyDescent="0.25">
      <c r="A254">
        <v>1</v>
      </c>
      <c r="B254">
        <f t="shared" si="37"/>
        <v>18</v>
      </c>
      <c r="C254">
        <f t="shared" si="38"/>
        <v>324</v>
      </c>
    </row>
    <row r="255" spans="1:3" x14ac:dyDescent="0.25">
      <c r="A255">
        <v>1</v>
      </c>
      <c r="B255">
        <f t="shared" si="37"/>
        <v>19</v>
      </c>
      <c r="C255">
        <f t="shared" si="38"/>
        <v>361</v>
      </c>
    </row>
    <row r="256" spans="1:3" x14ac:dyDescent="0.25">
      <c r="A256">
        <v>1</v>
      </c>
      <c r="B256">
        <f t="shared" si="37"/>
        <v>20</v>
      </c>
      <c r="C256">
        <f t="shared" si="38"/>
        <v>400</v>
      </c>
    </row>
    <row r="257" spans="1:3" x14ac:dyDescent="0.25">
      <c r="A257">
        <v>1</v>
      </c>
      <c r="B257">
        <f t="shared" si="37"/>
        <v>21</v>
      </c>
      <c r="C257">
        <f t="shared" si="38"/>
        <v>441</v>
      </c>
    </row>
    <row r="258" spans="1:3" x14ac:dyDescent="0.25">
      <c r="A258">
        <v>1</v>
      </c>
      <c r="B258">
        <f t="shared" si="37"/>
        <v>22</v>
      </c>
      <c r="C258">
        <f t="shared" si="38"/>
        <v>484</v>
      </c>
    </row>
    <row r="259" spans="1:3" x14ac:dyDescent="0.25">
      <c r="A259">
        <v>1</v>
      </c>
      <c r="B259">
        <f t="shared" si="37"/>
        <v>23</v>
      </c>
      <c r="C259">
        <f t="shared" si="38"/>
        <v>529</v>
      </c>
    </row>
    <row r="260" spans="1:3" x14ac:dyDescent="0.25">
      <c r="A260">
        <v>1</v>
      </c>
      <c r="B260">
        <f t="shared" si="37"/>
        <v>24</v>
      </c>
      <c r="C260">
        <f t="shared" si="38"/>
        <v>576</v>
      </c>
    </row>
    <row r="261" spans="1:3" x14ac:dyDescent="0.25">
      <c r="A261">
        <v>1</v>
      </c>
      <c r="B261">
        <f t="shared" si="37"/>
        <v>25</v>
      </c>
      <c r="C261">
        <f t="shared" si="38"/>
        <v>625</v>
      </c>
    </row>
    <row r="262" spans="1:3" x14ac:dyDescent="0.25">
      <c r="A262">
        <v>1</v>
      </c>
      <c r="B262">
        <f t="shared" si="37"/>
        <v>26</v>
      </c>
      <c r="C262">
        <f t="shared" si="38"/>
        <v>676</v>
      </c>
    </row>
    <row r="263" spans="1:3" x14ac:dyDescent="0.25">
      <c r="A263">
        <v>1</v>
      </c>
      <c r="B263">
        <f t="shared" si="37"/>
        <v>27</v>
      </c>
      <c r="C263">
        <f t="shared" si="38"/>
        <v>729</v>
      </c>
    </row>
    <row r="264" spans="1:3" x14ac:dyDescent="0.25">
      <c r="A264">
        <v>1</v>
      </c>
      <c r="B264">
        <f t="shared" si="37"/>
        <v>28</v>
      </c>
      <c r="C264">
        <f t="shared" si="38"/>
        <v>784</v>
      </c>
    </row>
    <row r="265" spans="1:3" x14ac:dyDescent="0.25">
      <c r="A265">
        <v>1</v>
      </c>
      <c r="B265">
        <f t="shared" si="37"/>
        <v>29</v>
      </c>
      <c r="C265">
        <f t="shared" si="38"/>
        <v>841</v>
      </c>
    </row>
    <row r="266" spans="1:3" x14ac:dyDescent="0.25">
      <c r="A266">
        <v>1</v>
      </c>
      <c r="B266">
        <f t="shared" si="37"/>
        <v>30</v>
      </c>
      <c r="C266">
        <f t="shared" si="38"/>
        <v>900</v>
      </c>
    </row>
    <row r="267" spans="1:3" x14ac:dyDescent="0.25">
      <c r="A267">
        <v>1</v>
      </c>
      <c r="B267">
        <f t="shared" si="37"/>
        <v>31</v>
      </c>
      <c r="C267">
        <f t="shared" si="38"/>
        <v>961</v>
      </c>
    </row>
    <row r="268" spans="1:3" x14ac:dyDescent="0.25">
      <c r="A268">
        <v>1</v>
      </c>
      <c r="B268">
        <f t="shared" si="37"/>
        <v>32</v>
      </c>
      <c r="C268">
        <f t="shared" si="38"/>
        <v>1024</v>
      </c>
    </row>
    <row r="269" spans="1:3" x14ac:dyDescent="0.25">
      <c r="A269">
        <v>1</v>
      </c>
      <c r="B269">
        <f t="shared" si="37"/>
        <v>33</v>
      </c>
      <c r="C269">
        <f t="shared" si="38"/>
        <v>1089</v>
      </c>
    </row>
    <row r="270" spans="1:3" x14ac:dyDescent="0.25">
      <c r="A270">
        <v>1</v>
      </c>
      <c r="B270">
        <f t="shared" si="37"/>
        <v>34</v>
      </c>
      <c r="C270">
        <f t="shared" si="38"/>
        <v>1156</v>
      </c>
    </row>
    <row r="271" spans="1:3" x14ac:dyDescent="0.25">
      <c r="A271">
        <v>1</v>
      </c>
      <c r="B271">
        <f t="shared" si="37"/>
        <v>35</v>
      </c>
      <c r="C271">
        <f t="shared" si="38"/>
        <v>1225</v>
      </c>
    </row>
    <row r="272" spans="1:3" x14ac:dyDescent="0.25">
      <c r="A272">
        <v>1</v>
      </c>
      <c r="B272">
        <f t="shared" si="37"/>
        <v>36</v>
      </c>
      <c r="C272">
        <f t="shared" si="38"/>
        <v>1296</v>
      </c>
    </row>
    <row r="273" spans="1:3" x14ac:dyDescent="0.25">
      <c r="A273">
        <v>1</v>
      </c>
      <c r="B273">
        <f t="shared" si="37"/>
        <v>37</v>
      </c>
      <c r="C273">
        <f t="shared" si="38"/>
        <v>1369</v>
      </c>
    </row>
    <row r="274" spans="1:3" x14ac:dyDescent="0.25">
      <c r="A274">
        <v>1</v>
      </c>
      <c r="B274">
        <f t="shared" si="37"/>
        <v>38</v>
      </c>
      <c r="C274">
        <f t="shared" si="38"/>
        <v>1444</v>
      </c>
    </row>
    <row r="275" spans="1:3" x14ac:dyDescent="0.25">
      <c r="A275">
        <v>1</v>
      </c>
      <c r="B275">
        <f t="shared" si="37"/>
        <v>39</v>
      </c>
      <c r="C275">
        <f t="shared" si="38"/>
        <v>1521</v>
      </c>
    </row>
    <row r="276" spans="1:3" x14ac:dyDescent="0.25">
      <c r="A276">
        <v>1</v>
      </c>
      <c r="B276">
        <f t="shared" si="37"/>
        <v>40</v>
      </c>
      <c r="C276">
        <f t="shared" si="38"/>
        <v>1600</v>
      </c>
    </row>
    <row r="277" spans="1:3" x14ac:dyDescent="0.25">
      <c r="A277">
        <v>1</v>
      </c>
      <c r="B277">
        <f>B276+1</f>
        <v>41</v>
      </c>
      <c r="C277">
        <f t="shared" si="38"/>
        <v>1681</v>
      </c>
    </row>
    <row r="278" spans="1:3" x14ac:dyDescent="0.25">
      <c r="A278">
        <v>1</v>
      </c>
      <c r="B278">
        <f t="shared" ref="B278:B286" si="39">B277+1</f>
        <v>42</v>
      </c>
      <c r="C278">
        <f t="shared" si="38"/>
        <v>1764</v>
      </c>
    </row>
    <row r="279" spans="1:3" x14ac:dyDescent="0.25">
      <c r="A279">
        <v>1</v>
      </c>
      <c r="B279">
        <f t="shared" si="39"/>
        <v>43</v>
      </c>
      <c r="C279">
        <f t="shared" si="38"/>
        <v>1849</v>
      </c>
    </row>
    <row r="280" spans="1:3" x14ac:dyDescent="0.25">
      <c r="A280">
        <v>1</v>
      </c>
      <c r="B280">
        <f t="shared" si="39"/>
        <v>44</v>
      </c>
      <c r="C280">
        <f t="shared" si="38"/>
        <v>1936</v>
      </c>
    </row>
    <row r="281" spans="1:3" x14ac:dyDescent="0.25">
      <c r="A281">
        <v>1</v>
      </c>
      <c r="B281">
        <f t="shared" si="39"/>
        <v>45</v>
      </c>
      <c r="C281">
        <f t="shared" si="38"/>
        <v>2025</v>
      </c>
    </row>
    <row r="282" spans="1:3" x14ac:dyDescent="0.25">
      <c r="A282">
        <v>1</v>
      </c>
      <c r="B282">
        <f t="shared" si="39"/>
        <v>46</v>
      </c>
      <c r="C282">
        <f t="shared" si="38"/>
        <v>2116</v>
      </c>
    </row>
    <row r="283" spans="1:3" x14ac:dyDescent="0.25">
      <c r="A283">
        <v>1</v>
      </c>
      <c r="B283">
        <f t="shared" si="39"/>
        <v>47</v>
      </c>
      <c r="C283">
        <f t="shared" si="38"/>
        <v>2209</v>
      </c>
    </row>
    <row r="284" spans="1:3" x14ac:dyDescent="0.25">
      <c r="A284">
        <v>1</v>
      </c>
      <c r="B284">
        <f t="shared" si="39"/>
        <v>48</v>
      </c>
      <c r="C284">
        <f t="shared" si="38"/>
        <v>2304</v>
      </c>
    </row>
    <row r="285" spans="1:3" x14ac:dyDescent="0.25">
      <c r="A285">
        <v>1</v>
      </c>
      <c r="B285">
        <f t="shared" si="39"/>
        <v>49</v>
      </c>
      <c r="C285">
        <f t="shared" si="38"/>
        <v>2401</v>
      </c>
    </row>
    <row r="286" spans="1:3" x14ac:dyDescent="0.25">
      <c r="A286">
        <v>1</v>
      </c>
      <c r="B286">
        <f t="shared" si="39"/>
        <v>50</v>
      </c>
      <c r="C286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/>
  </sheetViews>
  <sheetFormatPr defaultColWidth="9.28515625" defaultRowHeight="12.75" x14ac:dyDescent="0.2"/>
  <cols>
    <col min="1" max="1" width="8.7109375" style="15" bestFit="1" customWidth="1"/>
    <col min="2" max="2" width="8.28515625" style="15" bestFit="1" customWidth="1"/>
    <col min="3" max="3" width="8" style="15" bestFit="1" customWidth="1"/>
    <col min="4" max="4" width="8.28515625" style="15" bestFit="1" customWidth="1"/>
    <col min="5" max="5" width="7.28515625" style="15" bestFit="1" customWidth="1"/>
    <col min="6" max="10" width="8.28515625" style="15" bestFit="1" customWidth="1"/>
    <col min="11" max="11" width="7.28515625" style="15" bestFit="1" customWidth="1"/>
    <col min="12" max="13" width="8.28515625" style="15" bestFit="1" customWidth="1"/>
    <col min="14" max="21" width="7.28515625" style="15" bestFit="1" customWidth="1"/>
    <col min="22" max="22" width="7" style="15" bestFit="1" customWidth="1"/>
    <col min="23" max="23" width="8" style="15" bestFit="1" customWidth="1"/>
    <col min="24" max="24" width="9" style="15" bestFit="1" customWidth="1"/>
    <col min="25" max="27" width="9.28515625" style="15" bestFit="1" customWidth="1"/>
    <col min="28" max="28" width="8.28515625" style="15" bestFit="1" customWidth="1"/>
    <col min="29" max="31" width="6.85546875" style="15" bestFit="1" customWidth="1"/>
    <col min="32" max="32" width="7.28515625" style="15" bestFit="1" customWidth="1"/>
    <col min="33" max="33" width="6.85546875" style="15" bestFit="1" customWidth="1"/>
    <col min="34" max="38" width="3" style="15" bestFit="1" customWidth="1"/>
    <col min="39" max="54" width="9.28515625" style="15"/>
    <col min="55" max="55" width="9.5703125" style="15" bestFit="1" customWidth="1"/>
    <col min="56" max="16384" width="9.28515625" style="15"/>
  </cols>
  <sheetData>
    <row r="1" spans="1:62" x14ac:dyDescent="0.2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62" x14ac:dyDescent="0.2">
      <c r="A2" s="1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62" x14ac:dyDescent="0.2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62" x14ac:dyDescent="0.2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7" spans="1:62" x14ac:dyDescent="0.2">
      <c r="B7" s="15">
        <v>2019</v>
      </c>
      <c r="C7" s="15">
        <f t="shared" ref="C7:AB7" si="0">B7+1</f>
        <v>2020</v>
      </c>
      <c r="D7" s="15">
        <f t="shared" si="0"/>
        <v>2021</v>
      </c>
      <c r="E7" s="15">
        <f t="shared" si="0"/>
        <v>2022</v>
      </c>
      <c r="F7" s="15">
        <f t="shared" si="0"/>
        <v>2023</v>
      </c>
      <c r="G7" s="15">
        <f t="shared" si="0"/>
        <v>2024</v>
      </c>
      <c r="H7" s="15">
        <f t="shared" si="0"/>
        <v>2025</v>
      </c>
      <c r="I7" s="15">
        <f t="shared" si="0"/>
        <v>2026</v>
      </c>
      <c r="J7" s="15">
        <f t="shared" si="0"/>
        <v>2027</v>
      </c>
      <c r="K7" s="15">
        <f t="shared" si="0"/>
        <v>2028</v>
      </c>
      <c r="L7" s="15">
        <f t="shared" si="0"/>
        <v>2029</v>
      </c>
      <c r="M7" s="15">
        <f t="shared" si="0"/>
        <v>2030</v>
      </c>
      <c r="N7" s="15">
        <f t="shared" si="0"/>
        <v>2031</v>
      </c>
      <c r="O7" s="15">
        <f t="shared" si="0"/>
        <v>2032</v>
      </c>
      <c r="P7" s="15">
        <f t="shared" si="0"/>
        <v>2033</v>
      </c>
      <c r="Q7" s="15">
        <f t="shared" si="0"/>
        <v>2034</v>
      </c>
      <c r="R7" s="15">
        <f t="shared" si="0"/>
        <v>2035</v>
      </c>
      <c r="S7" s="15">
        <f t="shared" si="0"/>
        <v>2036</v>
      </c>
      <c r="T7" s="15">
        <f t="shared" si="0"/>
        <v>2037</v>
      </c>
      <c r="U7" s="15">
        <f t="shared" si="0"/>
        <v>2038</v>
      </c>
      <c r="V7" s="15">
        <f t="shared" si="0"/>
        <v>2039</v>
      </c>
      <c r="W7" s="15">
        <f t="shared" si="0"/>
        <v>2040</v>
      </c>
      <c r="X7" s="15">
        <f t="shared" si="0"/>
        <v>2041</v>
      </c>
      <c r="Y7" s="15">
        <f t="shared" si="0"/>
        <v>2042</v>
      </c>
      <c r="Z7" s="15">
        <f t="shared" si="0"/>
        <v>2043</v>
      </c>
      <c r="AA7" s="15">
        <f t="shared" si="0"/>
        <v>2044</v>
      </c>
      <c r="AB7" s="15">
        <f t="shared" si="0"/>
        <v>2045</v>
      </c>
      <c r="AC7" s="15">
        <f>AB7+1</f>
        <v>2046</v>
      </c>
      <c r="AD7" s="15">
        <f>AC7+1</f>
        <v>2047</v>
      </c>
      <c r="AE7" s="15">
        <f>AD7+1</f>
        <v>2048</v>
      </c>
      <c r="AF7" s="15">
        <f>AE7+1</f>
        <v>2049</v>
      </c>
      <c r="AG7" s="15">
        <f>AF7+1</f>
        <v>2050</v>
      </c>
      <c r="AT7" s="59"/>
      <c r="AU7" s="59" t="s">
        <v>88</v>
      </c>
      <c r="AV7" s="59"/>
      <c r="AW7" s="59"/>
      <c r="AX7" s="59"/>
      <c r="AY7" s="59"/>
      <c r="AZ7" s="59"/>
      <c r="BA7" s="59"/>
      <c r="BB7" s="59"/>
      <c r="BC7" s="59" t="s">
        <v>304</v>
      </c>
    </row>
    <row r="8" spans="1:62" x14ac:dyDescent="0.2">
      <c r="A8" s="48" t="s">
        <v>310</v>
      </c>
      <c r="B8" s="49">
        <v>0</v>
      </c>
      <c r="C8" s="49">
        <v>0</v>
      </c>
      <c r="D8" s="49">
        <v>3.069779218360793</v>
      </c>
      <c r="E8" s="49">
        <v>3.069779218360793</v>
      </c>
      <c r="F8" s="49">
        <v>3.069779218360793</v>
      </c>
      <c r="G8" s="49">
        <v>3.069779218360793</v>
      </c>
      <c r="H8" s="49">
        <v>3.069779218360793</v>
      </c>
      <c r="I8" s="49">
        <v>3.0697792183608072</v>
      </c>
      <c r="J8" s="49">
        <v>3.0697792183608072</v>
      </c>
      <c r="K8" s="49">
        <v>3.0697792183608072</v>
      </c>
      <c r="L8" s="49">
        <v>3.0697792183608072</v>
      </c>
      <c r="M8" s="49">
        <v>3.0697792183608072</v>
      </c>
      <c r="N8" s="49">
        <v>3.0697792183608001</v>
      </c>
      <c r="O8" s="49">
        <v>3.0697792183608001</v>
      </c>
      <c r="P8" s="49">
        <v>3.0697792183608001</v>
      </c>
      <c r="Q8" s="49">
        <v>3.0697792183608037</v>
      </c>
      <c r="R8" s="49">
        <v>3.0697792183608037</v>
      </c>
      <c r="S8" s="49">
        <v>3.0697792183608019</v>
      </c>
      <c r="T8" s="49">
        <v>3.0697792183608019</v>
      </c>
      <c r="U8" s="49">
        <v>3.0697792183608037</v>
      </c>
      <c r="V8" s="49">
        <v>3.0697792183608019</v>
      </c>
      <c r="W8" s="49">
        <v>3.0697792183608028</v>
      </c>
      <c r="X8" s="49">
        <v>3.0697792183608028</v>
      </c>
      <c r="Y8" s="49">
        <v>3.0697792183608028</v>
      </c>
      <c r="Z8" s="49">
        <v>3.0697792183608028</v>
      </c>
      <c r="AA8" s="49">
        <v>3.0697792183608028</v>
      </c>
      <c r="AB8" s="49">
        <v>3.0697792183608028</v>
      </c>
      <c r="AC8" s="50">
        <v>3.0697792183608028</v>
      </c>
      <c r="AD8" s="50">
        <v>3.0697792183608028</v>
      </c>
      <c r="AE8" s="50">
        <v>3.0697792183608028</v>
      </c>
      <c r="AF8" s="50">
        <v>3.0697792183608028</v>
      </c>
      <c r="AG8" s="50">
        <v>3.0697792183608028</v>
      </c>
      <c r="AH8" s="51"/>
      <c r="AI8" s="51"/>
      <c r="AJ8" s="51"/>
      <c r="AK8" s="51"/>
      <c r="AL8" s="51"/>
      <c r="AT8" s="59"/>
      <c r="AU8" s="59" t="s">
        <v>305</v>
      </c>
      <c r="AV8" s="59">
        <v>7.75</v>
      </c>
      <c r="AW8" s="59" t="s">
        <v>306</v>
      </c>
      <c r="AX8" s="59" t="s">
        <v>307</v>
      </c>
      <c r="AY8" s="59"/>
      <c r="AZ8" s="59"/>
      <c r="BA8" s="59"/>
      <c r="BC8" s="15" t="s">
        <v>305</v>
      </c>
      <c r="BD8" s="59">
        <v>7.75</v>
      </c>
      <c r="BJ8" s="55"/>
    </row>
    <row r="9" spans="1:62" x14ac:dyDescent="0.2">
      <c r="A9" s="48" t="s">
        <v>311</v>
      </c>
      <c r="B9" s="49">
        <v>0</v>
      </c>
      <c r="C9" s="49">
        <v>0</v>
      </c>
      <c r="D9" s="49">
        <v>6.1395584367216145</v>
      </c>
      <c r="E9" s="49">
        <v>6.1395584367216145</v>
      </c>
      <c r="F9" s="49">
        <v>6.1395584367216145</v>
      </c>
      <c r="G9" s="49">
        <v>6.1395584367216145</v>
      </c>
      <c r="H9" s="49">
        <v>6.1395584367216145</v>
      </c>
      <c r="I9" s="49">
        <v>6.1395584367216003</v>
      </c>
      <c r="J9" s="49">
        <v>6.1395584367216003</v>
      </c>
      <c r="K9" s="49">
        <v>6.1395584367216003</v>
      </c>
      <c r="L9" s="49">
        <v>6.1395584367216003</v>
      </c>
      <c r="M9" s="49">
        <v>6.1395584367216003</v>
      </c>
      <c r="N9" s="49">
        <v>6.1395584367216074</v>
      </c>
      <c r="O9" s="49">
        <v>6.1395584367216074</v>
      </c>
      <c r="P9" s="49">
        <v>6.1395584367216074</v>
      </c>
      <c r="Q9" s="49">
        <v>6.1395584367216074</v>
      </c>
      <c r="R9" s="49">
        <v>6.1395584367216038</v>
      </c>
      <c r="S9" s="49">
        <v>6.1395584367216056</v>
      </c>
      <c r="T9" s="49">
        <v>6.1395584367216056</v>
      </c>
      <c r="U9" s="49">
        <v>6.1395584367216056</v>
      </c>
      <c r="V9" s="49">
        <v>6.1395584367216056</v>
      </c>
      <c r="W9" s="49">
        <v>6.1395584367216056</v>
      </c>
      <c r="X9" s="49">
        <v>6.1395584367216056</v>
      </c>
      <c r="Y9" s="49">
        <v>6.1395584367216056</v>
      </c>
      <c r="Z9" s="49">
        <v>6.1395584367216056</v>
      </c>
      <c r="AA9" s="49">
        <v>6.1395584367216056</v>
      </c>
      <c r="AB9" s="49">
        <v>6.1395584367216056</v>
      </c>
      <c r="AC9" s="50">
        <v>6.1395584367216056</v>
      </c>
      <c r="AD9" s="50">
        <v>6.1395584367216056</v>
      </c>
      <c r="AE9" s="50">
        <v>6.1395584367216056</v>
      </c>
      <c r="AF9" s="50">
        <v>6.1395584367216056</v>
      </c>
      <c r="AG9" s="50">
        <v>6.1395584367216056</v>
      </c>
      <c r="AH9" s="51"/>
      <c r="AI9" s="51"/>
      <c r="AJ9" s="51"/>
      <c r="AK9" s="51"/>
      <c r="AL9" s="51"/>
      <c r="AT9" s="59">
        <v>2012</v>
      </c>
      <c r="AU9" s="52">
        <v>163.892</v>
      </c>
      <c r="AV9" s="60"/>
      <c r="AW9" s="60">
        <f>AU9</f>
        <v>163.892</v>
      </c>
      <c r="AX9" s="60">
        <f>AU9</f>
        <v>163.892</v>
      </c>
      <c r="AY9" s="61">
        <f>AW9-$AU9</f>
        <v>0</v>
      </c>
      <c r="AZ9" s="61">
        <f>AX9-$AU9</f>
        <v>0</v>
      </c>
      <c r="BA9" s="62"/>
      <c r="BB9" s="59">
        <v>2012</v>
      </c>
      <c r="BC9" s="63">
        <v>25.271930378333298</v>
      </c>
      <c r="BD9" s="55">
        <v>25.271930378333298</v>
      </c>
      <c r="BE9" s="68"/>
      <c r="BJ9" s="55"/>
    </row>
    <row r="10" spans="1:62" x14ac:dyDescent="0.2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T10" s="59">
        <v>2013</v>
      </c>
      <c r="AU10" s="52">
        <v>168.809</v>
      </c>
      <c r="AV10" s="60"/>
      <c r="AW10" s="60">
        <f t="shared" ref="AW10:AW17" si="1">AU10</f>
        <v>168.809</v>
      </c>
      <c r="AX10" s="60">
        <f t="shared" ref="AX10:AX17" si="2">AU10</f>
        <v>168.809</v>
      </c>
      <c r="AY10" s="61">
        <f t="shared" ref="AY10:AY46" si="3">AW10-$AU10</f>
        <v>0</v>
      </c>
      <c r="AZ10" s="61">
        <f t="shared" ref="AZ10:AZ46" si="4">AX10-$AU10</f>
        <v>0</v>
      </c>
      <c r="BA10" s="62"/>
      <c r="BB10" s="59">
        <v>2013</v>
      </c>
      <c r="BC10" s="63">
        <v>53.223472726112497</v>
      </c>
      <c r="BD10" s="55">
        <v>53.201341686601999</v>
      </c>
      <c r="BE10" s="68"/>
      <c r="BJ10" s="55"/>
    </row>
    <row r="11" spans="1:62" x14ac:dyDescent="0.2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1"/>
      <c r="AI11" s="51"/>
      <c r="AJ11" s="51"/>
      <c r="AK11" s="51"/>
      <c r="AL11" s="51"/>
      <c r="AT11" s="59">
        <v>2014</v>
      </c>
      <c r="AU11" s="52">
        <v>173.87299999999999</v>
      </c>
      <c r="AV11" s="60"/>
      <c r="AW11" s="60">
        <f t="shared" si="1"/>
        <v>173.87299999999999</v>
      </c>
      <c r="AX11" s="60">
        <f t="shared" si="2"/>
        <v>173.87299999999999</v>
      </c>
      <c r="AY11" s="61">
        <f t="shared" si="3"/>
        <v>0</v>
      </c>
      <c r="AZ11" s="61">
        <f t="shared" si="4"/>
        <v>0</v>
      </c>
      <c r="BA11" s="62"/>
      <c r="BB11" s="59">
        <v>2014</v>
      </c>
      <c r="BC11" s="63">
        <v>47.354702552307998</v>
      </c>
      <c r="BD11" s="55">
        <v>47.369976330848999</v>
      </c>
      <c r="BE11" s="68"/>
      <c r="BJ11" s="55"/>
    </row>
    <row r="12" spans="1:62" x14ac:dyDescent="0.2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T12" s="59">
        <v>2015</v>
      </c>
      <c r="AU12" s="52">
        <v>179.089</v>
      </c>
      <c r="AV12" s="60"/>
      <c r="AW12" s="60">
        <f t="shared" si="1"/>
        <v>179.089</v>
      </c>
      <c r="AX12" s="60">
        <f t="shared" si="2"/>
        <v>179.089</v>
      </c>
      <c r="AY12" s="61">
        <f t="shared" si="3"/>
        <v>0</v>
      </c>
      <c r="AZ12" s="61">
        <f t="shared" si="4"/>
        <v>0</v>
      </c>
      <c r="BA12" s="62"/>
      <c r="BB12" s="59">
        <v>2015</v>
      </c>
      <c r="BC12" s="63">
        <v>63.375280881785798</v>
      </c>
      <c r="BD12" s="55">
        <v>63.382528798265703</v>
      </c>
      <c r="BE12" s="68"/>
      <c r="BJ12" s="55"/>
    </row>
    <row r="13" spans="1:62" x14ac:dyDescent="0.2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T13" s="59">
        <v>2016</v>
      </c>
      <c r="AU13" s="52">
        <v>184.46199999999999</v>
      </c>
      <c r="AV13" s="60"/>
      <c r="AW13" s="60">
        <f t="shared" si="1"/>
        <v>184.46199999999999</v>
      </c>
      <c r="AX13" s="60">
        <f t="shared" si="2"/>
        <v>184.46199999999999</v>
      </c>
      <c r="AY13" s="61">
        <f t="shared" si="3"/>
        <v>0</v>
      </c>
      <c r="AZ13" s="61">
        <f t="shared" si="4"/>
        <v>0</v>
      </c>
      <c r="BA13" s="62"/>
      <c r="BB13" s="59">
        <v>2016</v>
      </c>
      <c r="BC13" s="63">
        <v>66.827942673889495</v>
      </c>
      <c r="BD13" s="55">
        <v>66.891686713642898</v>
      </c>
      <c r="BE13" s="68"/>
      <c r="BJ13" s="55"/>
    </row>
    <row r="14" spans="1:62" x14ac:dyDescent="0.2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T14" s="59">
        <v>2017</v>
      </c>
      <c r="AU14" s="52">
        <v>189.99600000000001</v>
      </c>
      <c r="AV14" s="60"/>
      <c r="AW14" s="60">
        <f t="shared" si="1"/>
        <v>189.99600000000001</v>
      </c>
      <c r="AX14" s="60">
        <f t="shared" si="2"/>
        <v>189.99600000000001</v>
      </c>
      <c r="AY14" s="61">
        <f t="shared" si="3"/>
        <v>0</v>
      </c>
      <c r="AZ14" s="61">
        <f t="shared" si="4"/>
        <v>0</v>
      </c>
      <c r="BA14" s="62"/>
      <c r="BB14" s="59">
        <v>2017</v>
      </c>
      <c r="BC14" s="63">
        <v>63.720040999233703</v>
      </c>
      <c r="BD14" s="55">
        <v>63.735140890763297</v>
      </c>
      <c r="BE14" s="68"/>
      <c r="BJ14" s="55"/>
    </row>
    <row r="15" spans="1:62" x14ac:dyDescent="0.2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T15" s="59">
        <v>2018</v>
      </c>
      <c r="AU15" s="52">
        <v>192.846</v>
      </c>
      <c r="AV15" s="60"/>
      <c r="AW15" s="60">
        <f t="shared" si="1"/>
        <v>192.846</v>
      </c>
      <c r="AX15" s="60">
        <f t="shared" si="2"/>
        <v>192.846</v>
      </c>
      <c r="AY15" s="61">
        <f t="shared" si="3"/>
        <v>0</v>
      </c>
      <c r="AZ15" s="61">
        <f t="shared" si="4"/>
        <v>0</v>
      </c>
      <c r="BA15" s="62"/>
      <c r="BB15" s="59">
        <v>2018</v>
      </c>
      <c r="BC15" s="63">
        <v>66.344640295329299</v>
      </c>
      <c r="BD15" s="55">
        <v>66.265839245533996</v>
      </c>
      <c r="BE15" s="68"/>
      <c r="BJ15" s="55"/>
    </row>
    <row r="16" spans="1:62" x14ac:dyDescent="0.2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T16" s="59">
        <v>2019</v>
      </c>
      <c r="AU16" s="52">
        <v>192.846</v>
      </c>
      <c r="AV16" s="60"/>
      <c r="AW16" s="60">
        <f t="shared" si="1"/>
        <v>192.846</v>
      </c>
      <c r="AX16" s="60">
        <f t="shared" si="2"/>
        <v>192.846</v>
      </c>
      <c r="AY16" s="61">
        <f t="shared" si="3"/>
        <v>0</v>
      </c>
      <c r="AZ16" s="61">
        <f t="shared" si="4"/>
        <v>0</v>
      </c>
      <c r="BA16" s="62"/>
      <c r="BB16" s="59">
        <v>2019</v>
      </c>
      <c r="BC16" s="63">
        <v>57.655342734250098</v>
      </c>
      <c r="BD16" s="55">
        <v>57.2233379134572</v>
      </c>
      <c r="BE16" s="68"/>
      <c r="BJ16" s="55"/>
    </row>
    <row r="17" spans="2:62" x14ac:dyDescent="0.2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T17" s="59">
        <v>2020</v>
      </c>
      <c r="AU17" s="52">
        <v>189.953</v>
      </c>
      <c r="AV17" s="60"/>
      <c r="AW17" s="60">
        <f t="shared" si="1"/>
        <v>189.953</v>
      </c>
      <c r="AX17" s="60">
        <f t="shared" si="2"/>
        <v>189.953</v>
      </c>
      <c r="AY17" s="61">
        <f t="shared" si="3"/>
        <v>0</v>
      </c>
      <c r="AZ17" s="61">
        <f t="shared" si="4"/>
        <v>0</v>
      </c>
      <c r="BA17" s="62"/>
      <c r="BB17" s="59">
        <v>2020</v>
      </c>
      <c r="BC17" s="63">
        <v>69.636466675047103</v>
      </c>
      <c r="BD17" s="55">
        <v>72.189907540463807</v>
      </c>
      <c r="BE17" s="54">
        <f>$BE$47/29</f>
        <v>6.1395584367216056</v>
      </c>
      <c r="BJ17" s="55"/>
    </row>
    <row r="18" spans="2:62" x14ac:dyDescent="0.2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T18" s="59">
        <v>2021</v>
      </c>
      <c r="AU18" s="52">
        <v>184.255</v>
      </c>
      <c r="AV18" s="60"/>
      <c r="AW18" s="60">
        <f>AU18+BE18*0.5</f>
        <v>187.32477921836079</v>
      </c>
      <c r="AX18" s="60">
        <f>AU18+BE18</f>
        <v>190.39455843672161</v>
      </c>
      <c r="AY18" s="61">
        <f t="shared" si="3"/>
        <v>3.069779218360793</v>
      </c>
      <c r="AZ18" s="61">
        <f t="shared" si="4"/>
        <v>6.1395584367216145</v>
      </c>
      <c r="BA18" s="62"/>
      <c r="BB18" s="59">
        <v>2021</v>
      </c>
      <c r="BC18" s="63">
        <v>59.904673429759697</v>
      </c>
      <c r="BD18" s="55">
        <v>87.128416624831701</v>
      </c>
      <c r="BE18" s="54">
        <f t="shared" ref="BE18:BE46" si="5">$BE$47/29</f>
        <v>6.1395584367216056</v>
      </c>
      <c r="BG18" s="55"/>
      <c r="BH18" s="55"/>
      <c r="BJ18" s="55"/>
    </row>
    <row r="19" spans="2:62" x14ac:dyDescent="0.2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T19" s="59">
        <v>2022</v>
      </c>
      <c r="AU19" s="52">
        <v>175.96299999999999</v>
      </c>
      <c r="AV19" s="60"/>
      <c r="AW19" s="60">
        <f t="shared" ref="AW19:AW46" si="6">AU19+BE19*0.5</f>
        <v>179.03277921836079</v>
      </c>
      <c r="AX19" s="60">
        <f t="shared" ref="AX19:AX46" si="7">AU19+BE19</f>
        <v>182.10255843672161</v>
      </c>
      <c r="AY19" s="61">
        <f t="shared" si="3"/>
        <v>3.069779218360793</v>
      </c>
      <c r="AZ19" s="61">
        <f t="shared" si="4"/>
        <v>6.1395584367216145</v>
      </c>
      <c r="BA19" s="62"/>
      <c r="BB19" s="59">
        <v>2022</v>
      </c>
      <c r="BC19" s="63">
        <v>90.122561556110696</v>
      </c>
      <c r="BD19" s="55">
        <v>89.960289682312293</v>
      </c>
      <c r="BE19" s="54">
        <f t="shared" si="5"/>
        <v>6.1395584367216056</v>
      </c>
      <c r="BG19" s="55"/>
      <c r="BJ19" s="55"/>
    </row>
    <row r="20" spans="2:62" x14ac:dyDescent="0.2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T20" s="59">
        <v>2023</v>
      </c>
      <c r="AU20" s="52">
        <v>165.405</v>
      </c>
      <c r="AV20" s="60"/>
      <c r="AW20" s="60">
        <f t="shared" si="6"/>
        <v>168.47477921836079</v>
      </c>
      <c r="AX20" s="60">
        <f t="shared" si="7"/>
        <v>171.54455843672162</v>
      </c>
      <c r="AY20" s="61">
        <f t="shared" si="3"/>
        <v>3.069779218360793</v>
      </c>
      <c r="AZ20" s="61">
        <f t="shared" si="4"/>
        <v>6.1395584367216145</v>
      </c>
      <c r="BA20" s="62"/>
      <c r="BB20" s="59">
        <v>2023</v>
      </c>
      <c r="BC20" s="63">
        <v>70.843780039579599</v>
      </c>
      <c r="BD20" s="55">
        <v>101.86779238199099</v>
      </c>
      <c r="BE20" s="54">
        <f t="shared" si="5"/>
        <v>6.1395584367216056</v>
      </c>
      <c r="BG20" s="55"/>
      <c r="BJ20" s="55"/>
    </row>
    <row r="21" spans="2:62" x14ac:dyDescent="0.2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T21" s="59">
        <v>2024</v>
      </c>
      <c r="AU21" s="52">
        <v>153</v>
      </c>
      <c r="AV21" s="60"/>
      <c r="AW21" s="60">
        <f t="shared" si="6"/>
        <v>156.06977921836079</v>
      </c>
      <c r="AX21" s="60">
        <f t="shared" si="7"/>
        <v>159.13955843672161</v>
      </c>
      <c r="AY21" s="61">
        <f t="shared" si="3"/>
        <v>3.069779218360793</v>
      </c>
      <c r="AZ21" s="61">
        <f t="shared" si="4"/>
        <v>6.1395584367216145</v>
      </c>
      <c r="BA21" s="62"/>
      <c r="BB21" s="59">
        <v>2024</v>
      </c>
      <c r="BC21" s="63">
        <v>54.152553226745098</v>
      </c>
      <c r="BD21" s="55">
        <v>82.075394308569301</v>
      </c>
      <c r="BE21" s="54">
        <f t="shared" si="5"/>
        <v>6.1395584367216056</v>
      </c>
      <c r="BG21" s="55"/>
      <c r="BJ21" s="55"/>
    </row>
    <row r="22" spans="2:62" x14ac:dyDescent="0.2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T22" s="59">
        <v>2025</v>
      </c>
      <c r="AU22" s="52">
        <v>139.22999999999999</v>
      </c>
      <c r="AV22" s="60"/>
      <c r="AW22" s="60">
        <f t="shared" si="6"/>
        <v>142.29977921836078</v>
      </c>
      <c r="AX22" s="60">
        <f t="shared" si="7"/>
        <v>145.3695584367216</v>
      </c>
      <c r="AY22" s="61">
        <f t="shared" si="3"/>
        <v>3.069779218360793</v>
      </c>
      <c r="AZ22" s="61">
        <f t="shared" si="4"/>
        <v>6.1395584367216145</v>
      </c>
      <c r="BA22" s="62"/>
      <c r="BD22" s="55">
        <v>27.9262013293257</v>
      </c>
      <c r="BE22" s="54">
        <f t="shared" si="5"/>
        <v>6.1395584367216056</v>
      </c>
      <c r="BG22" s="55"/>
      <c r="BJ22" s="55"/>
    </row>
    <row r="23" spans="2:62" x14ac:dyDescent="0.2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T23" s="59">
        <v>2026</v>
      </c>
      <c r="AU23" s="52">
        <v>124.611</v>
      </c>
      <c r="AV23" s="60"/>
      <c r="AW23" s="60">
        <f t="shared" si="6"/>
        <v>127.68077921836081</v>
      </c>
      <c r="AX23" s="60">
        <f t="shared" si="7"/>
        <v>130.7505584367216</v>
      </c>
      <c r="AY23" s="61">
        <f t="shared" si="3"/>
        <v>3.0697792183608072</v>
      </c>
      <c r="AZ23" s="61">
        <f t="shared" si="4"/>
        <v>6.1395584367216003</v>
      </c>
      <c r="BA23" s="62"/>
      <c r="BB23" s="59">
        <v>2026</v>
      </c>
      <c r="BC23" s="63">
        <v>37.022762187747603</v>
      </c>
      <c r="BD23" s="55">
        <v>38.387764492053201</v>
      </c>
      <c r="BE23" s="54">
        <f t="shared" si="5"/>
        <v>6.1395584367216056</v>
      </c>
      <c r="BG23" s="55"/>
      <c r="BJ23" s="55"/>
    </row>
    <row r="24" spans="2:62" x14ac:dyDescent="0.2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T24" s="59">
        <v>2027</v>
      </c>
      <c r="AU24" s="52">
        <v>109.657</v>
      </c>
      <c r="AV24" s="60"/>
      <c r="AW24" s="60">
        <f t="shared" si="6"/>
        <v>112.7267792183608</v>
      </c>
      <c r="AX24" s="60">
        <f t="shared" si="7"/>
        <v>115.7965584367216</v>
      </c>
      <c r="AY24" s="61">
        <f t="shared" si="3"/>
        <v>3.0697792183608072</v>
      </c>
      <c r="AZ24" s="61">
        <f t="shared" si="4"/>
        <v>6.1395584367216003</v>
      </c>
      <c r="BA24" s="62"/>
      <c r="BB24" s="59">
        <v>2027</v>
      </c>
      <c r="BC24" s="63">
        <v>43.621189606416898</v>
      </c>
      <c r="BD24" s="55">
        <v>43.285787999999997</v>
      </c>
      <c r="BE24" s="54">
        <f t="shared" si="5"/>
        <v>6.1395584367216056</v>
      </c>
      <c r="BG24" s="55"/>
      <c r="BJ24" s="55"/>
    </row>
    <row r="25" spans="2:62" x14ac:dyDescent="0.2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T25" s="59">
        <v>2028</v>
      </c>
      <c r="AU25" s="52">
        <v>94.853999999999999</v>
      </c>
      <c r="AV25" s="60"/>
      <c r="AW25" s="60">
        <f t="shared" si="6"/>
        <v>97.923779218360806</v>
      </c>
      <c r="AX25" s="60">
        <f t="shared" si="7"/>
        <v>100.9935584367216</v>
      </c>
      <c r="AY25" s="61">
        <f t="shared" si="3"/>
        <v>3.0697792183608072</v>
      </c>
      <c r="AZ25" s="61">
        <f t="shared" si="4"/>
        <v>6.1395584367216003</v>
      </c>
      <c r="BA25" s="62"/>
      <c r="BB25" s="59">
        <v>2028</v>
      </c>
      <c r="BC25" s="63">
        <v>55.578873326992799</v>
      </c>
      <c r="BD25" s="55">
        <v>49.460597446877102</v>
      </c>
      <c r="BE25" s="54">
        <f t="shared" si="5"/>
        <v>6.1395584367216056</v>
      </c>
      <c r="BG25" s="55"/>
      <c r="BJ25" s="55"/>
    </row>
    <row r="26" spans="2:62" x14ac:dyDescent="0.2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T26" s="59">
        <v>2029</v>
      </c>
      <c r="AU26" s="52">
        <v>80.626000000000005</v>
      </c>
      <c r="AV26" s="60"/>
      <c r="AW26" s="60">
        <f t="shared" si="6"/>
        <v>83.695779218360812</v>
      </c>
      <c r="AX26" s="60">
        <f t="shared" si="7"/>
        <v>86.765558436721605</v>
      </c>
      <c r="AY26" s="61">
        <f t="shared" si="3"/>
        <v>3.0697792183608072</v>
      </c>
      <c r="AZ26" s="61">
        <f t="shared" si="4"/>
        <v>6.1395584367216003</v>
      </c>
      <c r="BA26" s="62"/>
      <c r="BB26" s="59">
        <v>2029</v>
      </c>
      <c r="BC26" s="63">
        <v>57.9128864835873</v>
      </c>
      <c r="BD26" s="55">
        <v>79.365580919062594</v>
      </c>
      <c r="BE26" s="54">
        <f t="shared" si="5"/>
        <v>6.1395584367216056</v>
      </c>
      <c r="BG26" s="55"/>
      <c r="BJ26" s="55"/>
    </row>
    <row r="27" spans="2:62" x14ac:dyDescent="0.2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T27" s="59">
        <v>2030</v>
      </c>
      <c r="AU27" s="52">
        <v>67.322000000000003</v>
      </c>
      <c r="AV27" s="60"/>
      <c r="AW27" s="60">
        <f t="shared" si="6"/>
        <v>70.39177921836081</v>
      </c>
      <c r="AX27" s="60">
        <f t="shared" si="7"/>
        <v>73.461558436721603</v>
      </c>
      <c r="AY27" s="61">
        <f t="shared" si="3"/>
        <v>3.0697792183608072</v>
      </c>
      <c r="AZ27" s="61">
        <f t="shared" si="4"/>
        <v>6.1395584367216003</v>
      </c>
      <c r="BA27" s="62"/>
      <c r="BB27" s="59">
        <v>2030</v>
      </c>
      <c r="BC27" s="63">
        <v>47.396988757039402</v>
      </c>
      <c r="BD27" s="55">
        <v>63.023730764531301</v>
      </c>
      <c r="BE27" s="54">
        <f t="shared" si="5"/>
        <v>6.1395584367216056</v>
      </c>
      <c r="BG27" s="55"/>
      <c r="BJ27" s="55"/>
    </row>
    <row r="28" spans="2:62" x14ac:dyDescent="0.2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T28" s="59">
        <v>2031</v>
      </c>
      <c r="AU28" s="52">
        <v>55.204000000000001</v>
      </c>
      <c r="AV28" s="60"/>
      <c r="AW28" s="60">
        <f t="shared" si="6"/>
        <v>58.273779218360801</v>
      </c>
      <c r="AX28" s="60">
        <f t="shared" si="7"/>
        <v>61.343558436721608</v>
      </c>
      <c r="AY28" s="61">
        <f t="shared" si="3"/>
        <v>3.0697792183608001</v>
      </c>
      <c r="AZ28" s="61">
        <f t="shared" si="4"/>
        <v>6.1395584367216074</v>
      </c>
      <c r="BA28" s="62"/>
      <c r="BB28" s="59">
        <v>2031</v>
      </c>
      <c r="BC28" s="63">
        <v>48.156708111136801</v>
      </c>
      <c r="BD28" s="55">
        <v>46.615348532676698</v>
      </c>
      <c r="BE28" s="54">
        <f t="shared" si="5"/>
        <v>6.1395584367216056</v>
      </c>
      <c r="BG28" s="55"/>
      <c r="BH28" s="55"/>
      <c r="BJ28" s="55"/>
    </row>
    <row r="29" spans="2:62" ht="13.5" thickBot="1" x14ac:dyDescent="0.25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T29" s="59">
        <v>2032</v>
      </c>
      <c r="AU29" s="52">
        <v>44.44</v>
      </c>
      <c r="AV29" s="60"/>
      <c r="AW29" s="60">
        <f t="shared" si="6"/>
        <v>47.509779218360798</v>
      </c>
      <c r="AX29" s="60">
        <f t="shared" si="7"/>
        <v>50.579558436721605</v>
      </c>
      <c r="AY29" s="61">
        <f t="shared" si="3"/>
        <v>3.0697792183608001</v>
      </c>
      <c r="AZ29" s="61">
        <f t="shared" si="4"/>
        <v>6.1395584367216074</v>
      </c>
      <c r="BA29" s="62"/>
      <c r="BB29" s="59">
        <v>2032</v>
      </c>
      <c r="BC29" s="63">
        <v>72.149870876260707</v>
      </c>
      <c r="BD29" s="55">
        <v>59.6173684612111</v>
      </c>
      <c r="BE29" s="54">
        <f t="shared" si="5"/>
        <v>6.1395584367216056</v>
      </c>
      <c r="BG29" s="55"/>
      <c r="BJ29" s="55"/>
    </row>
    <row r="30" spans="2:62" ht="13.5" thickBot="1" x14ac:dyDescent="0.2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T30" s="59">
        <v>2033</v>
      </c>
      <c r="AU30" s="52">
        <v>35.106999999999999</v>
      </c>
      <c r="AV30" s="60"/>
      <c r="AW30" s="60">
        <f t="shared" si="6"/>
        <v>38.176779218360799</v>
      </c>
      <c r="AX30" s="60">
        <f t="shared" si="7"/>
        <v>41.246558436721607</v>
      </c>
      <c r="AY30" s="61">
        <f t="shared" si="3"/>
        <v>3.0697792183608001</v>
      </c>
      <c r="AZ30" s="61">
        <f t="shared" si="4"/>
        <v>6.1395584367216074</v>
      </c>
      <c r="BA30" s="62"/>
      <c r="BB30" s="64">
        <v>2033</v>
      </c>
      <c r="BC30" s="65">
        <v>120.058785315891</v>
      </c>
      <c r="BD30" s="55">
        <v>38.141658962833702</v>
      </c>
      <c r="BE30" s="54">
        <f t="shared" si="5"/>
        <v>6.1395584367216056</v>
      </c>
      <c r="BG30" s="55"/>
      <c r="BJ30" s="55"/>
    </row>
    <row r="31" spans="2:62" ht="13.5" thickBot="1" x14ac:dyDescent="0.2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T31" s="59">
        <v>2034</v>
      </c>
      <c r="AU31" s="52">
        <v>27.207999999999998</v>
      </c>
      <c r="AV31" s="60"/>
      <c r="AW31" s="60">
        <f t="shared" si="6"/>
        <v>30.277779218360802</v>
      </c>
      <c r="AX31" s="60">
        <f t="shared" si="7"/>
        <v>33.347558436721606</v>
      </c>
      <c r="AY31" s="61">
        <f t="shared" si="3"/>
        <v>3.0697792183608037</v>
      </c>
      <c r="AZ31" s="61">
        <f t="shared" si="4"/>
        <v>6.1395584367216074</v>
      </c>
      <c r="BA31" s="62"/>
      <c r="BB31" s="66">
        <v>2034</v>
      </c>
      <c r="BC31" s="67">
        <v>14.407313283129501</v>
      </c>
      <c r="BD31" s="55">
        <v>30.396316049598401</v>
      </c>
      <c r="BE31" s="54">
        <f t="shared" si="5"/>
        <v>6.1395584367216056</v>
      </c>
      <c r="BG31" s="55"/>
      <c r="BJ31" s="55"/>
    </row>
    <row r="32" spans="2:62" ht="13.5" thickBot="1" x14ac:dyDescent="0.2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T32" s="59">
        <v>2035</v>
      </c>
      <c r="AU32" s="52">
        <v>20.678000000000001</v>
      </c>
      <c r="AV32" s="60"/>
      <c r="AW32" s="60">
        <f t="shared" si="6"/>
        <v>23.747779218360805</v>
      </c>
      <c r="AX32" s="60">
        <f t="shared" si="7"/>
        <v>26.817558436721605</v>
      </c>
      <c r="AY32" s="61">
        <f t="shared" si="3"/>
        <v>3.0697792183608037</v>
      </c>
      <c r="AZ32" s="61">
        <f t="shared" si="4"/>
        <v>6.1395584367216038</v>
      </c>
      <c r="BA32" s="62"/>
      <c r="BB32" s="64">
        <v>2035</v>
      </c>
      <c r="BC32" s="65">
        <v>14.17020163648</v>
      </c>
      <c r="BD32" s="55">
        <v>30.087362110816901</v>
      </c>
      <c r="BE32" s="54">
        <f t="shared" si="5"/>
        <v>6.1395584367216056</v>
      </c>
      <c r="BG32" s="55"/>
      <c r="BJ32" s="55"/>
    </row>
    <row r="33" spans="2:62" ht="13.5" thickBot="1" x14ac:dyDescent="0.2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T33" s="59">
        <v>2036</v>
      </c>
      <c r="AU33" s="52">
        <v>15.404999999999999</v>
      </c>
      <c r="AV33" s="60"/>
      <c r="AW33" s="60">
        <f t="shared" si="6"/>
        <v>18.474779218360801</v>
      </c>
      <c r="AX33" s="60">
        <f t="shared" si="7"/>
        <v>21.544558436721605</v>
      </c>
      <c r="AY33" s="61">
        <f t="shared" si="3"/>
        <v>3.0697792183608019</v>
      </c>
      <c r="AZ33" s="61">
        <f t="shared" si="4"/>
        <v>6.1395584367216056</v>
      </c>
      <c r="BA33" s="62"/>
      <c r="BB33" s="66">
        <v>2036</v>
      </c>
      <c r="BC33" s="63">
        <v>13.931662510698199</v>
      </c>
      <c r="BD33" s="55">
        <v>29.777251638147899</v>
      </c>
      <c r="BE33" s="54">
        <f t="shared" si="5"/>
        <v>6.1395584367216056</v>
      </c>
      <c r="BG33" s="55"/>
      <c r="BJ33" s="55"/>
    </row>
    <row r="34" spans="2:62" x14ac:dyDescent="0.2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T34" s="59">
        <v>2037</v>
      </c>
      <c r="AU34" s="52">
        <v>11.246</v>
      </c>
      <c r="AV34" s="60"/>
      <c r="AW34" s="60">
        <f t="shared" si="6"/>
        <v>14.315779218360802</v>
      </c>
      <c r="AX34" s="60">
        <f t="shared" si="7"/>
        <v>17.385558436721606</v>
      </c>
      <c r="AY34" s="61">
        <f t="shared" si="3"/>
        <v>3.0697792183608019</v>
      </c>
      <c r="AZ34" s="61">
        <f t="shared" si="4"/>
        <v>6.1395584367216056</v>
      </c>
      <c r="BA34" s="62"/>
      <c r="BB34" s="59">
        <v>2037</v>
      </c>
      <c r="BC34" s="63">
        <v>59.275159486286199</v>
      </c>
      <c r="BD34" s="55">
        <v>53.2815026365245</v>
      </c>
      <c r="BE34" s="54">
        <f t="shared" si="5"/>
        <v>6.1395584367216056</v>
      </c>
      <c r="BG34" s="55"/>
      <c r="BJ34" s="55"/>
    </row>
    <row r="35" spans="2:62" x14ac:dyDescent="0.2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T35" s="59">
        <v>2038</v>
      </c>
      <c r="AU35" s="52">
        <v>8.0410000000000004</v>
      </c>
      <c r="AV35" s="60"/>
      <c r="AW35" s="60">
        <f t="shared" si="6"/>
        <v>11.110779218360804</v>
      </c>
      <c r="AX35" s="60">
        <f t="shared" si="7"/>
        <v>14.180558436721606</v>
      </c>
      <c r="AY35" s="61">
        <f t="shared" si="3"/>
        <v>3.0697792183608037</v>
      </c>
      <c r="AZ35" s="61">
        <f t="shared" si="4"/>
        <v>6.1395584367216056</v>
      </c>
      <c r="BA35" s="62"/>
      <c r="BB35" s="59">
        <v>2038</v>
      </c>
      <c r="BC35" s="63">
        <v>58.464706246902097</v>
      </c>
      <c r="BD35" s="55">
        <v>52.652408015450703</v>
      </c>
      <c r="BE35" s="54">
        <f t="shared" si="5"/>
        <v>6.1395584367216056</v>
      </c>
      <c r="BG35" s="55"/>
      <c r="BJ35" s="55"/>
    </row>
    <row r="36" spans="2:62" x14ac:dyDescent="0.2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T36" s="59">
        <v>2039</v>
      </c>
      <c r="AU36" s="52">
        <v>5.6289999999999996</v>
      </c>
      <c r="AV36" s="60"/>
      <c r="AW36" s="60">
        <f t="shared" si="6"/>
        <v>8.6987792183608015</v>
      </c>
      <c r="AX36" s="60">
        <f t="shared" si="7"/>
        <v>11.768558436721605</v>
      </c>
      <c r="AY36" s="61">
        <f t="shared" si="3"/>
        <v>3.0697792183608019</v>
      </c>
      <c r="AZ36" s="61">
        <f t="shared" si="4"/>
        <v>6.1395584367216056</v>
      </c>
      <c r="BA36" s="62"/>
      <c r="BB36" s="59">
        <v>2039</v>
      </c>
      <c r="BC36" s="63">
        <v>57.653245416057302</v>
      </c>
      <c r="BD36" s="55">
        <v>52.023838624604998</v>
      </c>
      <c r="BE36" s="54">
        <f t="shared" si="5"/>
        <v>6.1395584367216056</v>
      </c>
      <c r="BG36" s="55"/>
      <c r="BJ36" s="55"/>
    </row>
    <row r="37" spans="2:62" x14ac:dyDescent="0.2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T37" s="59">
        <v>2040</v>
      </c>
      <c r="AU37" s="52">
        <v>3.8559999999999999</v>
      </c>
      <c r="AV37" s="60"/>
      <c r="AW37" s="60">
        <f t="shared" si="6"/>
        <v>6.9257792183608027</v>
      </c>
      <c r="AX37" s="60">
        <f t="shared" si="7"/>
        <v>9.9955584367216055</v>
      </c>
      <c r="AY37" s="61">
        <f t="shared" si="3"/>
        <v>3.0697792183608028</v>
      </c>
      <c r="AZ37" s="61">
        <f t="shared" si="4"/>
        <v>6.1395584367216056</v>
      </c>
      <c r="BA37" s="62"/>
      <c r="BB37" s="59">
        <v>2040</v>
      </c>
      <c r="BC37" s="63">
        <v>57.318388284511201</v>
      </c>
      <c r="BD37" s="55">
        <v>51.716675055470901</v>
      </c>
      <c r="BE37" s="54">
        <f t="shared" si="5"/>
        <v>6.1395584367216056</v>
      </c>
      <c r="BG37" s="55"/>
      <c r="BJ37" s="55"/>
    </row>
    <row r="38" spans="2:62" x14ac:dyDescent="0.2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T38" s="59">
        <v>2041</v>
      </c>
      <c r="AU38" s="52">
        <v>2.5830000000000002</v>
      </c>
      <c r="AV38" s="60"/>
      <c r="AW38" s="60">
        <f t="shared" si="6"/>
        <v>5.652779218360803</v>
      </c>
      <c r="AX38" s="60">
        <f t="shared" si="7"/>
        <v>8.7225584367216058</v>
      </c>
      <c r="AY38" s="61">
        <f t="shared" si="3"/>
        <v>3.0697792183608028</v>
      </c>
      <c r="AZ38" s="61">
        <f t="shared" si="4"/>
        <v>6.1395584367216056</v>
      </c>
      <c r="BA38" s="62"/>
      <c r="BB38" s="59">
        <v>2041</v>
      </c>
      <c r="BC38" s="63">
        <v>57.323757888470297</v>
      </c>
      <c r="BD38" s="55">
        <v>51.748922958438797</v>
      </c>
      <c r="BE38" s="54">
        <f t="shared" si="5"/>
        <v>6.1395584367216056</v>
      </c>
      <c r="BG38" s="55"/>
      <c r="BH38" s="55"/>
      <c r="BJ38" s="55"/>
    </row>
    <row r="39" spans="2:62" x14ac:dyDescent="0.2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T39" s="59">
        <v>2042</v>
      </c>
      <c r="AU39" s="52">
        <v>1.6919999999999999</v>
      </c>
      <c r="AV39" s="60"/>
      <c r="AW39" s="60">
        <f t="shared" si="6"/>
        <v>4.761779218360803</v>
      </c>
      <c r="AX39" s="60">
        <f t="shared" si="7"/>
        <v>7.8315584367216058</v>
      </c>
      <c r="AY39" s="61">
        <f t="shared" si="3"/>
        <v>3.0697792183608028</v>
      </c>
      <c r="AZ39" s="61">
        <f t="shared" si="4"/>
        <v>6.1395584367216056</v>
      </c>
      <c r="BA39" s="62"/>
      <c r="BB39" s="59">
        <v>2042</v>
      </c>
      <c r="BC39" s="63">
        <v>49.411136295568397</v>
      </c>
      <c r="BD39" s="55">
        <v>69.353111187670805</v>
      </c>
      <c r="BE39" s="54">
        <f t="shared" si="5"/>
        <v>6.1395584367216056</v>
      </c>
      <c r="BG39" s="55"/>
      <c r="BJ39" s="55"/>
    </row>
    <row r="40" spans="2:62" x14ac:dyDescent="0.2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T40" s="59">
        <v>2043</v>
      </c>
      <c r="AU40" s="52">
        <v>1.083</v>
      </c>
      <c r="AV40" s="60"/>
      <c r="AW40" s="60">
        <f t="shared" si="6"/>
        <v>4.152779218360803</v>
      </c>
      <c r="AX40" s="60">
        <f t="shared" si="7"/>
        <v>7.2225584367216058</v>
      </c>
      <c r="AY40" s="61">
        <f t="shared" si="3"/>
        <v>3.0697792183608028</v>
      </c>
      <c r="AZ40" s="61">
        <f t="shared" si="4"/>
        <v>6.1395584367216056</v>
      </c>
      <c r="BA40" s="62"/>
      <c r="BB40" s="59">
        <v>2043</v>
      </c>
      <c r="BC40" s="63">
        <v>49.112211814807601</v>
      </c>
      <c r="BD40" s="55">
        <v>68.929494137767705</v>
      </c>
      <c r="BE40" s="54">
        <f t="shared" si="5"/>
        <v>6.1395584367216056</v>
      </c>
      <c r="BG40" s="55"/>
      <c r="BJ40" s="55"/>
    </row>
    <row r="41" spans="2:62" x14ac:dyDescent="0.2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T41" s="59">
        <v>2044</v>
      </c>
      <c r="AU41" s="52">
        <v>0.67700000000000005</v>
      </c>
      <c r="AV41" s="60"/>
      <c r="AW41" s="60">
        <f t="shared" si="6"/>
        <v>3.7467792183608029</v>
      </c>
      <c r="AX41" s="60">
        <f t="shared" si="7"/>
        <v>6.8165584367216052</v>
      </c>
      <c r="AY41" s="61">
        <f t="shared" si="3"/>
        <v>3.0697792183608028</v>
      </c>
      <c r="AZ41" s="61">
        <f t="shared" si="4"/>
        <v>6.1395584367216056</v>
      </c>
      <c r="BA41" s="62"/>
      <c r="BB41" s="15">
        <v>2044</v>
      </c>
      <c r="BC41" s="55">
        <v>48.813287334046898</v>
      </c>
      <c r="BD41" s="55">
        <v>68.505877087864604</v>
      </c>
      <c r="BE41" s="54">
        <f t="shared" si="5"/>
        <v>6.1395584367216056</v>
      </c>
      <c r="BG41" s="55"/>
      <c r="BJ41" s="55"/>
    </row>
    <row r="42" spans="2:62" x14ac:dyDescent="0.2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T42" s="59">
        <v>2045</v>
      </c>
      <c r="AU42" s="52">
        <v>0.41299999999999998</v>
      </c>
      <c r="AV42" s="60"/>
      <c r="AW42" s="60">
        <f t="shared" si="6"/>
        <v>3.4827792183608026</v>
      </c>
      <c r="AX42" s="60">
        <f t="shared" si="7"/>
        <v>6.5525584367216059</v>
      </c>
      <c r="AY42" s="61">
        <f t="shared" si="3"/>
        <v>3.0697792183608028</v>
      </c>
      <c r="AZ42" s="61">
        <f t="shared" si="4"/>
        <v>6.1395584367216056</v>
      </c>
      <c r="BA42" s="62"/>
      <c r="BB42" s="15">
        <v>2045</v>
      </c>
      <c r="BC42" s="55">
        <v>48.522294701477797</v>
      </c>
      <c r="BD42" s="55">
        <v>68.094005687756194</v>
      </c>
      <c r="BE42" s="54">
        <f t="shared" si="5"/>
        <v>6.1395584367216056</v>
      </c>
      <c r="BG42" s="55"/>
      <c r="BJ42" s="55"/>
    </row>
    <row r="43" spans="2:62" x14ac:dyDescent="0.2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T43" s="59">
        <v>2046</v>
      </c>
      <c r="AU43" s="52">
        <v>0.246</v>
      </c>
      <c r="AV43" s="60"/>
      <c r="AW43" s="60">
        <f t="shared" si="6"/>
        <v>3.3157792183608028</v>
      </c>
      <c r="AX43" s="60">
        <f t="shared" si="7"/>
        <v>6.3855584367216061</v>
      </c>
      <c r="AY43" s="61">
        <f t="shared" si="3"/>
        <v>3.0697792183608028</v>
      </c>
      <c r="AZ43" s="61">
        <f t="shared" si="4"/>
        <v>6.1395584367216056</v>
      </c>
      <c r="BA43" s="62"/>
      <c r="BB43" s="15">
        <v>2046</v>
      </c>
      <c r="BC43" s="55">
        <v>48.485164295316899</v>
      </c>
      <c r="BD43" s="55">
        <v>67.940512227358894</v>
      </c>
      <c r="BE43" s="54">
        <f t="shared" si="5"/>
        <v>6.1395584367216056</v>
      </c>
      <c r="BG43" s="55"/>
      <c r="BJ43" s="55"/>
    </row>
    <row r="44" spans="2:62" x14ac:dyDescent="0.2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T44" s="59">
        <v>2047</v>
      </c>
      <c r="AU44" s="52">
        <v>0.14199999999999999</v>
      </c>
      <c r="AV44" s="60"/>
      <c r="AW44" s="60">
        <f t="shared" si="6"/>
        <v>3.2117792183608027</v>
      </c>
      <c r="AX44" s="60">
        <f t="shared" si="7"/>
        <v>6.281558436721606</v>
      </c>
      <c r="AY44" s="61">
        <f t="shared" si="3"/>
        <v>3.0697792183608028</v>
      </c>
      <c r="AZ44" s="61">
        <f t="shared" si="4"/>
        <v>6.1395584367216056</v>
      </c>
      <c r="BA44" s="62"/>
      <c r="BB44" s="15">
        <v>2047</v>
      </c>
      <c r="BC44" s="55">
        <v>35.375486988655503</v>
      </c>
      <c r="BD44" s="55">
        <v>38.039585445839599</v>
      </c>
      <c r="BE44" s="54">
        <f t="shared" si="5"/>
        <v>6.1395584367216056</v>
      </c>
      <c r="BG44" s="55"/>
      <c r="BJ44" s="55"/>
    </row>
    <row r="45" spans="2:62" x14ac:dyDescent="0.2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T45" s="59">
        <v>2048</v>
      </c>
      <c r="AU45" s="52">
        <v>0.08</v>
      </c>
      <c r="AV45" s="60"/>
      <c r="AW45" s="60">
        <f t="shared" si="6"/>
        <v>3.1497792183608029</v>
      </c>
      <c r="AX45" s="60">
        <f t="shared" si="7"/>
        <v>6.2195584367216057</v>
      </c>
      <c r="AY45" s="61">
        <f t="shared" si="3"/>
        <v>3.0697792183608028</v>
      </c>
      <c r="AZ45" s="61">
        <f t="shared" si="4"/>
        <v>6.1395584367216056</v>
      </c>
      <c r="BA45" s="62"/>
      <c r="BB45" s="15">
        <v>2048</v>
      </c>
      <c r="BC45" s="55">
        <v>35.1718581953685</v>
      </c>
      <c r="BD45" s="55">
        <v>37.819993874262899</v>
      </c>
      <c r="BE45" s="54">
        <f t="shared" si="5"/>
        <v>6.1395584367216056</v>
      </c>
      <c r="BG45" s="55"/>
      <c r="BJ45" s="55"/>
    </row>
    <row r="46" spans="2:62" x14ac:dyDescent="0.2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T46" s="15">
        <v>2049</v>
      </c>
      <c r="AU46" s="52">
        <v>4.3999999999999997E-2</v>
      </c>
      <c r="AW46" s="60">
        <f t="shared" si="6"/>
        <v>3.1137792183608028</v>
      </c>
      <c r="AX46" s="60">
        <f t="shared" si="7"/>
        <v>6.1835584367216052</v>
      </c>
      <c r="AY46" s="61">
        <f t="shared" si="3"/>
        <v>3.0697792183608028</v>
      </c>
      <c r="AZ46" s="61">
        <f t="shared" si="4"/>
        <v>6.1395584367216056</v>
      </c>
      <c r="BA46" s="62"/>
      <c r="BB46" s="15">
        <v>2049</v>
      </c>
      <c r="BC46" s="55">
        <v>34.374140440168098</v>
      </c>
      <c r="BD46" s="55">
        <v>37.002612890873003</v>
      </c>
      <c r="BE46" s="54">
        <f t="shared" si="5"/>
        <v>6.1395584367216056</v>
      </c>
      <c r="BG46" s="55"/>
    </row>
    <row r="47" spans="2:62" x14ac:dyDescent="0.2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U47" s="52"/>
      <c r="AW47" s="60"/>
      <c r="AX47" s="60"/>
      <c r="AY47" s="61">
        <f>AY46</f>
        <v>3.0697792183608028</v>
      </c>
      <c r="AZ47" s="61">
        <f>AZ46</f>
        <v>6.1395584367216056</v>
      </c>
      <c r="BC47" s="55">
        <f>SUM(BC17:BC46)</f>
        <v>1508.3681144102593</v>
      </c>
      <c r="BD47" s="55">
        <f>SUM(BD17:BD46)</f>
        <v>1686.4153090751859</v>
      </c>
      <c r="BE47" s="56">
        <f>BD47-BC47</f>
        <v>178.04719466492656</v>
      </c>
      <c r="BG47" s="55"/>
    </row>
    <row r="48" spans="2:62" x14ac:dyDescent="0.2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1"/>
      <c r="AI48" s="51"/>
      <c r="AJ48" s="51"/>
      <c r="AK48" s="51"/>
      <c r="AL48" s="51"/>
    </row>
    <row r="49" spans="2:38" x14ac:dyDescent="0.2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1"/>
      <c r="AI49" s="51"/>
      <c r="AJ49" s="51"/>
      <c r="AK49" s="51"/>
      <c r="AL49" s="51"/>
    </row>
    <row r="50" spans="2:38" x14ac:dyDescent="0.2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1"/>
      <c r="AI50" s="51"/>
      <c r="AJ50" s="51"/>
      <c r="AK50" s="51"/>
      <c r="AL50" s="51"/>
    </row>
    <row r="51" spans="2:38" x14ac:dyDescent="0.2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1"/>
      <c r="AI51" s="51"/>
      <c r="AJ51" s="51"/>
      <c r="AK51" s="51"/>
      <c r="AL51" s="51"/>
    </row>
    <row r="52" spans="2:38" x14ac:dyDescent="0.2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1"/>
      <c r="AI52" s="51"/>
      <c r="AJ52" s="51"/>
      <c r="AK52" s="51"/>
      <c r="AL52" s="51"/>
    </row>
    <row r="53" spans="2:38" x14ac:dyDescent="0.2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1"/>
      <c r="AI53" s="51"/>
      <c r="AJ53" s="51"/>
      <c r="AK53" s="51"/>
      <c r="AL53" s="51"/>
    </row>
    <row r="54" spans="2:38" x14ac:dyDescent="0.2"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1"/>
      <c r="AI54" s="51"/>
      <c r="AJ54" s="51"/>
      <c r="AK54" s="51"/>
      <c r="AL54" s="51"/>
    </row>
    <row r="55" spans="2:38" x14ac:dyDescent="0.2"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1"/>
      <c r="AI55" s="51"/>
      <c r="AJ55" s="51"/>
      <c r="AK55" s="51"/>
      <c r="AL55" s="51"/>
    </row>
    <row r="56" spans="2:38" x14ac:dyDescent="0.2"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1"/>
      <c r="AI56" s="51"/>
      <c r="AJ56" s="51"/>
      <c r="AK56" s="51"/>
      <c r="AL56" s="51"/>
    </row>
    <row r="57" spans="2:38" x14ac:dyDescent="0.2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1"/>
      <c r="AI57" s="51"/>
      <c r="AJ57" s="51"/>
      <c r="AK57" s="51"/>
      <c r="AL57" s="51"/>
    </row>
    <row r="58" spans="2:38" x14ac:dyDescent="0.2"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1"/>
      <c r="AI58" s="51"/>
      <c r="AJ58" s="51"/>
      <c r="AK58" s="51"/>
      <c r="AL58" s="51"/>
    </row>
    <row r="59" spans="2:38" x14ac:dyDescent="0.2"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1"/>
      <c r="AI59" s="51"/>
      <c r="AJ59" s="51"/>
      <c r="AK59" s="51"/>
      <c r="AL59" s="51"/>
    </row>
    <row r="60" spans="2:38" x14ac:dyDescent="0.2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1"/>
      <c r="AI60" s="51"/>
      <c r="AJ60" s="51"/>
      <c r="AK60" s="51"/>
      <c r="AL60" s="51"/>
    </row>
    <row r="61" spans="2:38" x14ac:dyDescent="0.2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1"/>
      <c r="AI61" s="51"/>
      <c r="AJ61" s="51"/>
      <c r="AK61" s="51"/>
      <c r="AL61" s="51"/>
    </row>
    <row r="62" spans="2:38" x14ac:dyDescent="0.2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1"/>
      <c r="AI62" s="51"/>
      <c r="AJ62" s="51"/>
      <c r="AK62" s="51"/>
      <c r="AL62" s="51"/>
    </row>
    <row r="63" spans="2:38" x14ac:dyDescent="0.2"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1"/>
      <c r="AI63" s="51"/>
      <c r="AJ63" s="51"/>
      <c r="AK63" s="51"/>
      <c r="AL63" s="51"/>
    </row>
    <row r="64" spans="2:38" x14ac:dyDescent="0.2"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1"/>
      <c r="AI64" s="51"/>
      <c r="AJ64" s="51"/>
      <c r="AK64" s="51"/>
      <c r="AL64" s="51"/>
    </row>
    <row r="65" spans="2:38" x14ac:dyDescent="0.2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1"/>
      <c r="AI65" s="51"/>
      <c r="AJ65" s="51"/>
      <c r="AK65" s="51"/>
      <c r="AL65" s="51"/>
    </row>
    <row r="66" spans="2:38" x14ac:dyDescent="0.2"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1"/>
      <c r="AI66" s="51"/>
      <c r="AJ66" s="51"/>
      <c r="AK66" s="51"/>
      <c r="AL66" s="51"/>
    </row>
    <row r="67" spans="2:38" x14ac:dyDescent="0.2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1"/>
      <c r="AI67" s="51"/>
      <c r="AJ67" s="51"/>
      <c r="AK67" s="51"/>
      <c r="AL67" s="51"/>
    </row>
    <row r="68" spans="2:38" x14ac:dyDescent="0.2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1"/>
      <c r="AI68" s="51"/>
      <c r="AJ68" s="51"/>
      <c r="AK68" s="51"/>
      <c r="AL68" s="51"/>
    </row>
    <row r="69" spans="2:38" x14ac:dyDescent="0.2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1"/>
      <c r="AI69" s="51"/>
      <c r="AJ69" s="51"/>
      <c r="AK69" s="51"/>
      <c r="AL69" s="51"/>
    </row>
    <row r="70" spans="2:38" x14ac:dyDescent="0.2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1"/>
      <c r="AI70" s="51"/>
      <c r="AJ70" s="51"/>
      <c r="AK70" s="51"/>
      <c r="AL70" s="51"/>
    </row>
    <row r="71" spans="2:38" x14ac:dyDescent="0.2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1"/>
      <c r="AI71" s="51"/>
      <c r="AJ71" s="51"/>
      <c r="AK71" s="51"/>
      <c r="AL71" s="51"/>
    </row>
    <row r="72" spans="2:38" x14ac:dyDescent="0.2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1"/>
      <c r="AI72" s="51"/>
      <c r="AJ72" s="51"/>
      <c r="AK72" s="51"/>
      <c r="AL72" s="51"/>
    </row>
    <row r="73" spans="2:38" x14ac:dyDescent="0.2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1"/>
      <c r="AI73" s="51"/>
      <c r="AJ73" s="51"/>
      <c r="AK73" s="51"/>
      <c r="AL73" s="51"/>
    </row>
    <row r="74" spans="2:38" x14ac:dyDescent="0.2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1"/>
      <c r="AI74" s="51"/>
      <c r="AJ74" s="51"/>
      <c r="AK74" s="51"/>
      <c r="AL74" s="51"/>
    </row>
    <row r="75" spans="2:38" x14ac:dyDescent="0.2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1"/>
      <c r="AI75" s="51"/>
      <c r="AJ75" s="51"/>
      <c r="AK75" s="51"/>
      <c r="AL75" s="51"/>
    </row>
    <row r="76" spans="2:38" x14ac:dyDescent="0.2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1"/>
      <c r="AI76" s="51"/>
      <c r="AJ76" s="51"/>
      <c r="AK76" s="51"/>
      <c r="AL76" s="51"/>
    </row>
    <row r="77" spans="2:38" x14ac:dyDescent="0.2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1"/>
      <c r="AI77" s="51"/>
      <c r="AJ77" s="51"/>
      <c r="AK77" s="51"/>
      <c r="AL77" s="51"/>
    </row>
    <row r="78" spans="2:38" x14ac:dyDescent="0.2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 spans="2:38" x14ac:dyDescent="0.2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 spans="2:38" x14ac:dyDescent="0.2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 spans="2:28" x14ac:dyDescent="0.2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 spans="2:28" x14ac:dyDescent="0.2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 spans="2:28" x14ac:dyDescent="0.2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2:28" x14ac:dyDescent="0.2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 spans="2:28" x14ac:dyDescent="0.2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 spans="2:28" x14ac:dyDescent="0.2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 spans="2:28" x14ac:dyDescent="0.2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 spans="2:28" x14ac:dyDescent="0.2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 spans="2:28" x14ac:dyDescent="0.2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 spans="2:28" x14ac:dyDescent="0.2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 spans="2:28" x14ac:dyDescent="0.2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 spans="2:28" x14ac:dyDescent="0.2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 spans="2:28" x14ac:dyDescent="0.2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 spans="2:28" x14ac:dyDescent="0.2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 spans="2:28" x14ac:dyDescent="0.2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 spans="2:28" x14ac:dyDescent="0.2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 spans="2:28" x14ac:dyDescent="0.2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 spans="2:28" x14ac:dyDescent="0.2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 spans="2:28" x14ac:dyDescent="0.2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 spans="2:28" x14ac:dyDescent="0.2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 spans="2:28" x14ac:dyDescent="0.2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 spans="2:28" x14ac:dyDescent="0.2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 spans="2:28" x14ac:dyDescent="0.2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 spans="2:28" x14ac:dyDescent="0.2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 spans="2:28" x14ac:dyDescent="0.2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 spans="2:28" x14ac:dyDescent="0.2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 spans="2:28" x14ac:dyDescent="0.2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 spans="2:28" x14ac:dyDescent="0.2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 spans="2:28" x14ac:dyDescent="0.2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 spans="2:28" x14ac:dyDescent="0.2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 spans="2:28" x14ac:dyDescent="0.2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 spans="2:28" x14ac:dyDescent="0.2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 spans="2:28" x14ac:dyDescent="0.2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 spans="2:28" x14ac:dyDescent="0.2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 spans="2:28" x14ac:dyDescent="0.2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 spans="2:28" x14ac:dyDescent="0.2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 spans="2:28" x14ac:dyDescent="0.2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 spans="2:28" x14ac:dyDescent="0.2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 spans="2:28" x14ac:dyDescent="0.2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 spans="2:28" x14ac:dyDescent="0.2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 spans="2:28" x14ac:dyDescent="0.2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 spans="2:28" x14ac:dyDescent="0.2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 spans="2:28" x14ac:dyDescent="0.2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 spans="2:28" x14ac:dyDescent="0.2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 spans="2:28" x14ac:dyDescent="0.2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 spans="2:28" x14ac:dyDescent="0.2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 spans="2:28" x14ac:dyDescent="0.2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 spans="2:28" x14ac:dyDescent="0.2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 spans="2:28" x14ac:dyDescent="0.2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 spans="2:28" x14ac:dyDescent="0.2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 spans="2:28" x14ac:dyDescent="0.2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 spans="2:28" x14ac:dyDescent="0.2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 spans="2:28" x14ac:dyDescent="0.2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 spans="2:28" x14ac:dyDescent="0.2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 spans="2:28" x14ac:dyDescent="0.2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 spans="2:28" x14ac:dyDescent="0.2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 spans="2:28" x14ac:dyDescent="0.2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 spans="2:28" x14ac:dyDescent="0.2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 spans="2:28" x14ac:dyDescent="0.2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 spans="2:28" x14ac:dyDescent="0.2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 spans="2:28" x14ac:dyDescent="0.2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 spans="2:28" x14ac:dyDescent="0.2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 spans="2:28" x14ac:dyDescent="0.2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 spans="2:28" x14ac:dyDescent="0.2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 spans="2:28" x14ac:dyDescent="0.2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 spans="2:28" x14ac:dyDescent="0.2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 spans="2:28" x14ac:dyDescent="0.2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 spans="2:28" x14ac:dyDescent="0.2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 spans="2:28" x14ac:dyDescent="0.2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 spans="2:28" x14ac:dyDescent="0.2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 spans="2:28" x14ac:dyDescent="0.2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 spans="2:28" x14ac:dyDescent="0.2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 spans="2:28" x14ac:dyDescent="0.2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 spans="2:28" x14ac:dyDescent="0.2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 spans="2:28" x14ac:dyDescent="0.2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 spans="2:28" x14ac:dyDescent="0.2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</sheetData>
  <conditionalFormatting sqref="B8:AL77 B78:AB156">
    <cfRule type="cellIs" dxfId="0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Notes</vt:lpstr>
      <vt:lpstr>Index</vt:lpstr>
      <vt:lpstr>XSets</vt:lpstr>
      <vt:lpstr>Sets</vt:lpstr>
      <vt:lpstr>Closures</vt:lpstr>
      <vt:lpstr>TFPgr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Bruno Merven</cp:lastModifiedBy>
  <dcterms:created xsi:type="dcterms:W3CDTF">2010-09-27T15:36:29Z</dcterms:created>
  <dcterms:modified xsi:type="dcterms:W3CDTF">2024-01-19T14:17:37Z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